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の公表\R02\"/>
    </mc:Choice>
  </mc:AlternateContent>
  <bookViews>
    <workbookView xWindow="915" yWindow="135" windowWidth="8250" windowHeight="11640" tabRatio="923"/>
  </bookViews>
  <sheets>
    <sheet name="表紙" sheetId="25" r:id="rId1"/>
    <sheet name="予算執行状況" sheetId="5" r:id="rId2"/>
    <sheet name="特別会計" sheetId="7" r:id="rId3"/>
    <sheet name="病院会計" sheetId="8" r:id="rId4"/>
    <sheet name="病院会計資料" sheetId="9" r:id="rId5"/>
    <sheet name="住民負担の状況" sheetId="10" r:id="rId6"/>
    <sheet name="公有財産" sheetId="23" r:id="rId7"/>
    <sheet name="有価・出資・債権" sheetId="20" r:id="rId8"/>
    <sheet name="基金" sheetId="14" r:id="rId9"/>
    <sheet name="物品" sheetId="22" r:id="rId10"/>
  </sheets>
  <definedNames>
    <definedName name="_xlnm.Print_Area" localSheetId="8">基金!$A$1:$U$21</definedName>
    <definedName name="_xlnm.Print_Area" localSheetId="6">公有財産!$A$1:$Q$243</definedName>
    <definedName name="_xlnm.Print_Area" localSheetId="5">住民負担の状況!$A$1:$I$52</definedName>
    <definedName name="_xlnm.Print_Area" localSheetId="2">特別会計!$A$1:$H$126</definedName>
    <definedName name="_xlnm.Print_Area" localSheetId="0">表紙!$A$1:$K$52</definedName>
    <definedName name="_xlnm.Print_Area" localSheetId="3">病院会計!$A$1:$H$57</definedName>
    <definedName name="_xlnm.Print_Area" localSheetId="4">病院会計資料!$A$1:$H$39</definedName>
    <definedName name="_xlnm.Print_Area" localSheetId="9">物品!$A$1:$P$28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62913"/>
</workbook>
</file>

<file path=xl/calcChain.xml><?xml version="1.0" encoding="utf-8"?>
<calcChain xmlns="http://schemas.openxmlformats.org/spreadsheetml/2006/main">
  <c r="F32" i="10" l="1"/>
  <c r="H32" i="10" l="1"/>
  <c r="H31" i="10"/>
  <c r="H30" i="10"/>
  <c r="H29" i="10"/>
  <c r="F35" i="10"/>
  <c r="F34" i="10"/>
  <c r="F33" i="10"/>
  <c r="F31" i="10"/>
  <c r="F30" i="10"/>
  <c r="F29" i="10"/>
  <c r="H8" i="9" l="1"/>
  <c r="G19" i="8"/>
  <c r="G15" i="8"/>
  <c r="F233" i="23" l="1"/>
  <c r="F232" i="23"/>
  <c r="F231" i="23"/>
  <c r="F230" i="23"/>
  <c r="F229" i="23"/>
  <c r="L228" i="23"/>
  <c r="I228" i="23"/>
  <c r="G222" i="23"/>
  <c r="H222" i="23" s="1"/>
  <c r="H221" i="23"/>
  <c r="G220" i="23"/>
  <c r="H220" i="23" s="1"/>
  <c r="H219" i="23"/>
  <c r="O218" i="23"/>
  <c r="Q218" i="23" s="1"/>
  <c r="N218" i="23"/>
  <c r="H218" i="23"/>
  <c r="O217" i="23"/>
  <c r="Q217" i="23" s="1"/>
  <c r="N217" i="23"/>
  <c r="H217" i="23"/>
  <c r="H216" i="23"/>
  <c r="O215" i="23"/>
  <c r="Q215" i="23" s="1"/>
  <c r="K215" i="23"/>
  <c r="H215" i="23"/>
  <c r="O214" i="23"/>
  <c r="Q214" i="23" s="1"/>
  <c r="K214" i="23"/>
  <c r="H213" i="23"/>
  <c r="O212" i="23"/>
  <c r="Q212" i="23" s="1"/>
  <c r="N212" i="23"/>
  <c r="H212" i="23"/>
  <c r="O211" i="23"/>
  <c r="Q211" i="23" s="1"/>
  <c r="K211" i="23"/>
  <c r="H211" i="23"/>
  <c r="H200" i="23"/>
  <c r="H199" i="23"/>
  <c r="O198" i="23"/>
  <c r="Q198" i="23" s="1"/>
  <c r="K198" i="23"/>
  <c r="H198" i="23"/>
  <c r="O197" i="23"/>
  <c r="Q197" i="23" s="1"/>
  <c r="K197" i="23"/>
  <c r="H197" i="23"/>
  <c r="O196" i="23"/>
  <c r="Q196" i="23" s="1"/>
  <c r="N196" i="23"/>
  <c r="O195" i="23"/>
  <c r="Q195" i="23" s="1"/>
  <c r="N195" i="23"/>
  <c r="O194" i="23"/>
  <c r="Q194" i="23" s="1"/>
  <c r="N194" i="23"/>
  <c r="H194" i="23"/>
  <c r="O193" i="23"/>
  <c r="Q193" i="23" s="1"/>
  <c r="N193" i="23"/>
  <c r="K193" i="23"/>
  <c r="F193" i="23"/>
  <c r="H193" i="23" s="1"/>
  <c r="L192" i="23"/>
  <c r="I192" i="23"/>
  <c r="G192" i="23"/>
  <c r="H191" i="23"/>
  <c r="H190" i="23"/>
  <c r="F189" i="23"/>
  <c r="F192" i="23" s="1"/>
  <c r="H188" i="23"/>
  <c r="H187" i="23"/>
  <c r="H186" i="23"/>
  <c r="H185" i="23"/>
  <c r="H184" i="23"/>
  <c r="H183" i="23"/>
  <c r="H182" i="23"/>
  <c r="H171" i="23"/>
  <c r="H170" i="23"/>
  <c r="O169" i="23"/>
  <c r="Q169" i="23" s="1"/>
  <c r="N169" i="23"/>
  <c r="O168" i="23"/>
  <c r="Q168" i="23" s="1"/>
  <c r="N168" i="23"/>
  <c r="H168" i="23"/>
  <c r="O167" i="23"/>
  <c r="Q167" i="23" s="1"/>
  <c r="N167" i="23"/>
  <c r="O166" i="23"/>
  <c r="Q166" i="23" s="1"/>
  <c r="K166" i="23"/>
  <c r="H166" i="23"/>
  <c r="O165" i="23"/>
  <c r="Q165" i="23" s="1"/>
  <c r="N165" i="23"/>
  <c r="H165" i="23"/>
  <c r="O164" i="23"/>
  <c r="Q164" i="23" s="1"/>
  <c r="N164" i="23"/>
  <c r="O163" i="23"/>
  <c r="Q163" i="23" s="1"/>
  <c r="N163" i="23"/>
  <c r="O162" i="23"/>
  <c r="Q162" i="23" s="1"/>
  <c r="N162" i="23"/>
  <c r="O161" i="23"/>
  <c r="Q161" i="23" s="1"/>
  <c r="N161" i="23"/>
  <c r="O160" i="23"/>
  <c r="Q160" i="23" s="1"/>
  <c r="N160" i="23"/>
  <c r="O159" i="23"/>
  <c r="Q159" i="23" s="1"/>
  <c r="N159" i="23"/>
  <c r="O158" i="23"/>
  <c r="Q158" i="23" s="1"/>
  <c r="K158" i="23"/>
  <c r="H158" i="23"/>
  <c r="O157" i="23"/>
  <c r="Q157" i="23" s="1"/>
  <c r="N157" i="23"/>
  <c r="O156" i="23"/>
  <c r="Q156" i="23" s="1"/>
  <c r="N156" i="23"/>
  <c r="H156" i="23"/>
  <c r="O155" i="23"/>
  <c r="Q155" i="23" s="1"/>
  <c r="N155" i="23"/>
  <c r="O154" i="23"/>
  <c r="Q154" i="23" s="1"/>
  <c r="N154" i="23"/>
  <c r="K154" i="23"/>
  <c r="O153" i="23"/>
  <c r="Q153" i="23" s="1"/>
  <c r="N153" i="23"/>
  <c r="H153" i="23"/>
  <c r="O142" i="23"/>
  <c r="Q142" i="23" s="1"/>
  <c r="N142" i="23"/>
  <c r="O141" i="23"/>
  <c r="Q141" i="23" s="1"/>
  <c r="N141" i="23"/>
  <c r="H141" i="23"/>
  <c r="O140" i="23"/>
  <c r="Q140" i="23" s="1"/>
  <c r="N140" i="23"/>
  <c r="H140" i="23"/>
  <c r="O139" i="23"/>
  <c r="Q139" i="23" s="1"/>
  <c r="N139" i="23"/>
  <c r="H139" i="23"/>
  <c r="O138" i="23"/>
  <c r="Q138" i="23" s="1"/>
  <c r="K138" i="23"/>
  <c r="H138" i="23"/>
  <c r="O137" i="23"/>
  <c r="Q137" i="23" s="1"/>
  <c r="K137" i="23"/>
  <c r="H137" i="23"/>
  <c r="O136" i="23"/>
  <c r="Q136" i="23" s="1"/>
  <c r="K136" i="23"/>
  <c r="H136" i="23"/>
  <c r="O135" i="23"/>
  <c r="Q135" i="23" s="1"/>
  <c r="N135" i="23"/>
  <c r="H135" i="23"/>
  <c r="O134" i="23"/>
  <c r="Q134" i="23" s="1"/>
  <c r="N134" i="23"/>
  <c r="O133" i="23"/>
  <c r="Q133" i="23" s="1"/>
  <c r="N133" i="23"/>
  <c r="O132" i="23"/>
  <c r="Q132" i="23" s="1"/>
  <c r="K132" i="23"/>
  <c r="O131" i="23"/>
  <c r="Q131" i="23" s="1"/>
  <c r="N131" i="23"/>
  <c r="O130" i="23"/>
  <c r="Q130" i="23" s="1"/>
  <c r="K130" i="23"/>
  <c r="O129" i="23"/>
  <c r="Q129" i="23" s="1"/>
  <c r="N129" i="23"/>
  <c r="H129" i="23"/>
  <c r="H128" i="23"/>
  <c r="H127" i="23"/>
  <c r="O126" i="23"/>
  <c r="Q126" i="23" s="1"/>
  <c r="K126" i="23"/>
  <c r="O125" i="23"/>
  <c r="Q125" i="23" s="1"/>
  <c r="N125" i="23"/>
  <c r="H124" i="23"/>
  <c r="H113" i="23"/>
  <c r="H112" i="23"/>
  <c r="H111" i="23"/>
  <c r="O109" i="23"/>
  <c r="Q109" i="23" s="1"/>
  <c r="N109" i="23"/>
  <c r="K109" i="23"/>
  <c r="O108" i="23"/>
  <c r="Q108" i="23" s="1"/>
  <c r="K108" i="23"/>
  <c r="H107" i="23"/>
  <c r="H106" i="23"/>
  <c r="H105" i="23"/>
  <c r="H104" i="23"/>
  <c r="H103" i="23"/>
  <c r="H102" i="23"/>
  <c r="O101" i="23"/>
  <c r="Q101" i="23" s="1"/>
  <c r="K101" i="23"/>
  <c r="H100" i="23"/>
  <c r="O99" i="23"/>
  <c r="Q99" i="23" s="1"/>
  <c r="N99" i="23"/>
  <c r="H98" i="23"/>
  <c r="H97" i="23"/>
  <c r="H96" i="23"/>
  <c r="H95" i="23"/>
  <c r="H84" i="23"/>
  <c r="H83" i="23"/>
  <c r="H82" i="23"/>
  <c r="H81" i="23"/>
  <c r="H80" i="23"/>
  <c r="H79" i="23"/>
  <c r="H78" i="23"/>
  <c r="O77" i="23"/>
  <c r="Q77" i="23" s="1"/>
  <c r="K77" i="23"/>
  <c r="H77" i="23"/>
  <c r="O76" i="23"/>
  <c r="Q76" i="23" s="1"/>
  <c r="K76" i="23"/>
  <c r="H76" i="23"/>
  <c r="O75" i="23"/>
  <c r="Q75" i="23" s="1"/>
  <c r="K75" i="23"/>
  <c r="H74" i="23"/>
  <c r="O73" i="23"/>
  <c r="Q73" i="23" s="1"/>
  <c r="K73" i="23"/>
  <c r="H73" i="23"/>
  <c r="O72" i="23"/>
  <c r="Q72" i="23" s="1"/>
  <c r="N72" i="23"/>
  <c r="H72" i="23"/>
  <c r="O71" i="23"/>
  <c r="Q71" i="23" s="1"/>
  <c r="N71" i="23"/>
  <c r="O70" i="23"/>
  <c r="Q70" i="23" s="1"/>
  <c r="N70" i="23"/>
  <c r="H70" i="23"/>
  <c r="H69" i="23"/>
  <c r="O68" i="23"/>
  <c r="Q68" i="23" s="1"/>
  <c r="N68" i="23"/>
  <c r="H68" i="23"/>
  <c r="O67" i="23"/>
  <c r="Q67" i="23" s="1"/>
  <c r="N67" i="23"/>
  <c r="O66" i="23"/>
  <c r="Q66" i="23" s="1"/>
  <c r="N66" i="23"/>
  <c r="K66" i="23"/>
  <c r="O55" i="23"/>
  <c r="Q55" i="23" s="1"/>
  <c r="N55" i="23"/>
  <c r="H55" i="23"/>
  <c r="O54" i="23"/>
  <c r="Q54" i="23" s="1"/>
  <c r="K54" i="23"/>
  <c r="H54" i="23"/>
  <c r="O53" i="23"/>
  <c r="Q53" i="23" s="1"/>
  <c r="K53" i="23"/>
  <c r="H53" i="23"/>
  <c r="O52" i="23"/>
  <c r="Q52" i="23" s="1"/>
  <c r="K52" i="23"/>
  <c r="H52" i="23"/>
  <c r="O51" i="23"/>
  <c r="Q51" i="23" s="1"/>
  <c r="K51" i="23"/>
  <c r="H51" i="23"/>
  <c r="O50" i="23"/>
  <c r="Q50" i="23" s="1"/>
  <c r="N50" i="23"/>
  <c r="H50" i="23"/>
  <c r="O49" i="23"/>
  <c r="Q49" i="23" s="1"/>
  <c r="N49" i="23"/>
  <c r="O48" i="23"/>
  <c r="Q48" i="23" s="1"/>
  <c r="N48" i="23"/>
  <c r="H48" i="23"/>
  <c r="O47" i="23"/>
  <c r="Q47" i="23" s="1"/>
  <c r="N47" i="23"/>
  <c r="O46" i="23"/>
  <c r="Q46" i="23" s="1"/>
  <c r="N46" i="23"/>
  <c r="H46" i="23"/>
  <c r="O45" i="23"/>
  <c r="Q45" i="23" s="1"/>
  <c r="N45" i="23"/>
  <c r="O44" i="23"/>
  <c r="Q44" i="23" s="1"/>
  <c r="N44" i="23"/>
  <c r="O43" i="23"/>
  <c r="Q43" i="23" s="1"/>
  <c r="N43" i="23"/>
  <c r="H43" i="23"/>
  <c r="O42" i="23"/>
  <c r="Q42" i="23" s="1"/>
  <c r="N42" i="23"/>
  <c r="O41" i="23"/>
  <c r="Q41" i="23" s="1"/>
  <c r="N41" i="23"/>
  <c r="O40" i="23"/>
  <c r="Q40" i="23" s="1"/>
  <c r="N40" i="23"/>
  <c r="H40" i="23"/>
  <c r="H39" i="23"/>
  <c r="O38" i="23"/>
  <c r="Q38" i="23" s="1"/>
  <c r="N38" i="23"/>
  <c r="H37" i="23"/>
  <c r="H26" i="23"/>
  <c r="O25" i="23"/>
  <c r="Q25" i="23" s="1"/>
  <c r="N25" i="23"/>
  <c r="O24" i="23"/>
  <c r="Q24" i="23" s="1"/>
  <c r="N24" i="23"/>
  <c r="H24" i="23"/>
  <c r="O23" i="23"/>
  <c r="Q23" i="23" s="1"/>
  <c r="N23" i="23"/>
  <c r="H23" i="23"/>
  <c r="O22" i="23"/>
  <c r="Q22" i="23" s="1"/>
  <c r="N22" i="23"/>
  <c r="O21" i="23"/>
  <c r="Q21" i="23" s="1"/>
  <c r="N21" i="23"/>
  <c r="O20" i="23"/>
  <c r="N20" i="23"/>
  <c r="H20" i="23"/>
  <c r="L19" i="23"/>
  <c r="N19" i="23" s="1"/>
  <c r="I19" i="23"/>
  <c r="F19" i="23"/>
  <c r="O18" i="23"/>
  <c r="Q18" i="23" s="1"/>
  <c r="N18" i="23"/>
  <c r="O17" i="23"/>
  <c r="Q17" i="23" s="1"/>
  <c r="N17" i="23"/>
  <c r="H17" i="23"/>
  <c r="O16" i="23"/>
  <c r="Q16" i="23" s="1"/>
  <c r="N16" i="23"/>
  <c r="O15" i="23"/>
  <c r="Q15" i="23" s="1"/>
  <c r="N15" i="23"/>
  <c r="O14" i="23"/>
  <c r="Q14" i="23" s="1"/>
  <c r="N14" i="23"/>
  <c r="H14" i="23"/>
  <c r="H13" i="23"/>
  <c r="H12" i="23"/>
  <c r="O11" i="23"/>
  <c r="Q11" i="23" s="1"/>
  <c r="N11" i="23"/>
  <c r="K11" i="23"/>
  <c r="O10" i="23"/>
  <c r="Q10" i="23" s="1"/>
  <c r="K10" i="23"/>
  <c r="O9" i="23"/>
  <c r="Q9" i="23" s="1"/>
  <c r="N9" i="23"/>
  <c r="O8" i="23"/>
  <c r="Q8" i="23" s="1"/>
  <c r="N8" i="23"/>
  <c r="H8" i="23"/>
  <c r="H189" i="23" l="1"/>
  <c r="H192" i="23" s="1"/>
  <c r="H240" i="23" s="1"/>
  <c r="K19" i="23"/>
  <c r="O19" i="23"/>
  <c r="Q19" i="23" s="1"/>
  <c r="N192" i="23"/>
  <c r="H19" i="23"/>
  <c r="O192" i="23"/>
  <c r="H228" i="23"/>
  <c r="I240" i="23"/>
  <c r="K192" i="23"/>
  <c r="K228" i="23"/>
  <c r="K240" i="23" s="1"/>
  <c r="L240" i="23"/>
  <c r="N228" i="23"/>
  <c r="Q228" i="23"/>
  <c r="O228" i="23"/>
  <c r="F228" i="23"/>
  <c r="Q20" i="23"/>
  <c r="Q192" i="23" s="1"/>
  <c r="G228" i="23"/>
  <c r="G240" i="23" s="1"/>
  <c r="M9" i="22"/>
  <c r="J7" i="14"/>
  <c r="J9" i="14"/>
  <c r="J10" i="14"/>
  <c r="J11" i="14"/>
  <c r="J12" i="14"/>
  <c r="J13" i="14"/>
  <c r="J15" i="14"/>
  <c r="J6" i="14"/>
  <c r="N240" i="23" l="1"/>
  <c r="O240" i="23"/>
  <c r="F238" i="23"/>
  <c r="F234" i="23"/>
  <c r="F240" i="23"/>
  <c r="F239" i="23"/>
  <c r="F237" i="23"/>
  <c r="F236" i="23"/>
  <c r="F235" i="23"/>
  <c r="Q240" i="23"/>
  <c r="G114" i="7"/>
  <c r="G47" i="8" l="1"/>
  <c r="G110" i="7"/>
  <c r="G11" i="5"/>
  <c r="H34" i="10" l="1"/>
  <c r="K27" i="22" l="1"/>
  <c r="M27" i="22" l="1"/>
  <c r="I27" i="22"/>
  <c r="K41" i="20" l="1"/>
  <c r="I41" i="20"/>
  <c r="G41" i="20"/>
  <c r="M40" i="20"/>
  <c r="M41" i="20" s="1"/>
  <c r="K33" i="20"/>
  <c r="I33" i="20"/>
  <c r="G33" i="20"/>
  <c r="M32" i="20"/>
  <c r="M31" i="20"/>
  <c r="M30" i="20"/>
  <c r="M29" i="20"/>
  <c r="M28" i="20"/>
  <c r="M27" i="20"/>
  <c r="M26" i="20"/>
  <c r="M25" i="20"/>
  <c r="M24" i="20"/>
  <c r="M23" i="20"/>
  <c r="M22" i="20"/>
  <c r="M21" i="20"/>
  <c r="M20" i="20"/>
  <c r="M19" i="20"/>
  <c r="M18" i="20"/>
  <c r="M17" i="20"/>
  <c r="I10" i="20"/>
  <c r="G10" i="20"/>
  <c r="K9" i="20"/>
  <c r="K8" i="20"/>
  <c r="K7" i="20"/>
  <c r="K6" i="20"/>
  <c r="K10" i="20" l="1"/>
  <c r="M33" i="20"/>
  <c r="E44" i="10" l="1"/>
  <c r="E75" i="7" l="1"/>
  <c r="G71" i="7"/>
  <c r="G43" i="5" l="1"/>
  <c r="F37" i="8"/>
  <c r="E37" i="8"/>
  <c r="G17" i="8" l="1"/>
  <c r="F46" i="10" l="1"/>
  <c r="E38" i="9"/>
  <c r="G22" i="7"/>
  <c r="J18" i="14"/>
  <c r="E47" i="10"/>
  <c r="H46" i="10"/>
  <c r="H45" i="10"/>
  <c r="F45" i="10"/>
  <c r="H43" i="10"/>
  <c r="F43" i="10"/>
  <c r="I36" i="10"/>
  <c r="G36" i="10"/>
  <c r="E36" i="10"/>
  <c r="H35" i="10"/>
  <c r="H33"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8" i="9"/>
  <c r="F37" i="9"/>
  <c r="E37" i="9"/>
  <c r="H33" i="9"/>
  <c r="G33" i="9"/>
  <c r="F33" i="9"/>
  <c r="E33" i="9"/>
  <c r="H27" i="9"/>
  <c r="G27" i="9"/>
  <c r="F27" i="9"/>
  <c r="E27" i="9"/>
  <c r="G17" i="9"/>
  <c r="G16" i="9"/>
  <c r="G15" i="9"/>
  <c r="G9" i="9"/>
  <c r="F9" i="9"/>
  <c r="E9" i="9"/>
  <c r="H7" i="9"/>
  <c r="F57" i="8"/>
  <c r="E57" i="8"/>
  <c r="G56" i="8"/>
  <c r="G55" i="8"/>
  <c r="F50" i="8"/>
  <c r="E50" i="8"/>
  <c r="G48" i="8"/>
  <c r="G46" i="8"/>
  <c r="G39" i="8"/>
  <c r="G38" i="8"/>
  <c r="G35" i="8"/>
  <c r="G34" i="8"/>
  <c r="G33" i="8"/>
  <c r="F32" i="8"/>
  <c r="E32" i="8"/>
  <c r="G30" i="8"/>
  <c r="G29" i="8"/>
  <c r="G28" i="8"/>
  <c r="G27" i="8"/>
  <c r="G26" i="8"/>
  <c r="G25" i="8"/>
  <c r="F18" i="8"/>
  <c r="F20" i="8" s="1"/>
  <c r="E18" i="8"/>
  <c r="G16" i="8"/>
  <c r="G14" i="8"/>
  <c r="G13" i="8"/>
  <c r="G12" i="8"/>
  <c r="G11" i="8"/>
  <c r="F10" i="8"/>
  <c r="E10" i="8"/>
  <c r="E20" i="8" s="1"/>
  <c r="G8" i="8"/>
  <c r="G7" i="8"/>
  <c r="G6" i="8"/>
  <c r="F123" i="7"/>
  <c r="E123" i="7"/>
  <c r="H121" i="7" s="1"/>
  <c r="G122" i="7"/>
  <c r="G121" i="7"/>
  <c r="F116" i="7"/>
  <c r="E116" i="7"/>
  <c r="G115" i="7"/>
  <c r="G113" i="7"/>
  <c r="G112" i="7"/>
  <c r="G111" i="7"/>
  <c r="G109" i="7"/>
  <c r="F103" i="7"/>
  <c r="E103" i="7"/>
  <c r="G102" i="7"/>
  <c r="G101" i="7"/>
  <c r="F96" i="7"/>
  <c r="E96" i="7"/>
  <c r="G95" i="7"/>
  <c r="G94" i="7"/>
  <c r="G93" i="7"/>
  <c r="G92" i="7"/>
  <c r="G91" i="7"/>
  <c r="G90" i="7"/>
  <c r="F84" i="7"/>
  <c r="E84" i="7"/>
  <c r="H83" i="7" s="1"/>
  <c r="G83" i="7"/>
  <c r="G82" i="7"/>
  <c r="G81" i="7"/>
  <c r="G80" i="7"/>
  <c r="F75" i="7"/>
  <c r="G74" i="7"/>
  <c r="G73" i="7"/>
  <c r="G72" i="7"/>
  <c r="G70" i="7"/>
  <c r="G69" i="7"/>
  <c r="F63" i="7"/>
  <c r="E63" i="7"/>
  <c r="H56" i="7" s="1"/>
  <c r="G62" i="7"/>
  <c r="G61" i="7"/>
  <c r="G60" i="7"/>
  <c r="G59" i="7"/>
  <c r="G58" i="7"/>
  <c r="G57" i="7"/>
  <c r="G56" i="7"/>
  <c r="F51" i="7"/>
  <c r="E51" i="7"/>
  <c r="G50" i="7"/>
  <c r="G49" i="7"/>
  <c r="G48" i="7"/>
  <c r="G47" i="7"/>
  <c r="G46" i="7"/>
  <c r="G45" i="7"/>
  <c r="G44" i="7"/>
  <c r="G43" i="7"/>
  <c r="F28" i="7"/>
  <c r="E28" i="7"/>
  <c r="G27" i="7"/>
  <c r="G26" i="7"/>
  <c r="G25" i="7"/>
  <c r="G24" i="7"/>
  <c r="G23" i="7"/>
  <c r="G21" i="7"/>
  <c r="G20" i="7"/>
  <c r="G19" i="7"/>
  <c r="G18" i="7"/>
  <c r="F13" i="7"/>
  <c r="E13" i="7"/>
  <c r="H5" i="7" s="1"/>
  <c r="G12" i="7"/>
  <c r="G11" i="7"/>
  <c r="G10" i="7"/>
  <c r="G9" i="7"/>
  <c r="G8" i="7"/>
  <c r="G7" i="7"/>
  <c r="G6" i="7"/>
  <c r="G5" i="7"/>
  <c r="F45" i="5"/>
  <c r="E45" i="5"/>
  <c r="G44" i="5"/>
  <c r="G42" i="5"/>
  <c r="G41" i="5"/>
  <c r="G40" i="5"/>
  <c r="G39" i="5"/>
  <c r="G38" i="5"/>
  <c r="G37" i="5"/>
  <c r="G36" i="5"/>
  <c r="G35" i="5"/>
  <c r="G34" i="5"/>
  <c r="G33" i="5"/>
  <c r="F28" i="5"/>
  <c r="E28" i="5"/>
  <c r="G27" i="5"/>
  <c r="G26" i="5"/>
  <c r="G25" i="5"/>
  <c r="G24" i="5"/>
  <c r="G23" i="5"/>
  <c r="G22" i="5"/>
  <c r="G21" i="5"/>
  <c r="G20" i="5"/>
  <c r="G19" i="5"/>
  <c r="G18" i="5"/>
  <c r="G17" i="5"/>
  <c r="G16" i="5"/>
  <c r="G15" i="5"/>
  <c r="G14" i="5"/>
  <c r="G13" i="5"/>
  <c r="G12" i="5"/>
  <c r="G10" i="5"/>
  <c r="G9" i="5"/>
  <c r="G8" i="5"/>
  <c r="G7" i="5"/>
  <c r="G6" i="5"/>
  <c r="H18" i="14"/>
  <c r="K18" i="14"/>
  <c r="L18" i="14"/>
  <c r="M18" i="14"/>
  <c r="O18" i="14"/>
  <c r="P18" i="14"/>
  <c r="Q18" i="14"/>
  <c r="R18" i="14"/>
  <c r="S18" i="14"/>
  <c r="T18" i="14"/>
  <c r="H91" i="7" l="1"/>
  <c r="H93" i="7"/>
  <c r="H24" i="7"/>
  <c r="H18" i="7"/>
  <c r="H44" i="7"/>
  <c r="H43" i="7"/>
  <c r="H114" i="7"/>
  <c r="H115" i="7"/>
  <c r="H42" i="5"/>
  <c r="H35" i="5"/>
  <c r="H20" i="5"/>
  <c r="H13" i="5"/>
  <c r="H90" i="7"/>
  <c r="H62" i="7"/>
  <c r="H23" i="7"/>
  <c r="H24" i="5"/>
  <c r="H6" i="5"/>
  <c r="H11" i="5"/>
  <c r="H27" i="7"/>
  <c r="H19" i="5"/>
  <c r="H16" i="5"/>
  <c r="H112" i="7"/>
  <c r="H110" i="7"/>
  <c r="H49" i="7"/>
  <c r="H20" i="7"/>
  <c r="H44" i="10"/>
  <c r="H47" i="10" s="1"/>
  <c r="H69" i="7"/>
  <c r="H71" i="7"/>
  <c r="H122" i="7"/>
  <c r="H123" i="7" s="1"/>
  <c r="H22" i="7"/>
  <c r="G75" i="7"/>
  <c r="H81" i="7"/>
  <c r="G63" i="7"/>
  <c r="H95" i="7"/>
  <c r="H60" i="7"/>
  <c r="H111" i="7"/>
  <c r="H11" i="7"/>
  <c r="H43" i="5"/>
  <c r="H40" i="5"/>
  <c r="H39" i="5"/>
  <c r="G28" i="5"/>
  <c r="H14" i="5"/>
  <c r="G50" i="8"/>
  <c r="G32" i="8"/>
  <c r="F40" i="8"/>
  <c r="F39" i="9"/>
  <c r="E39" i="9"/>
  <c r="G10" i="8"/>
  <c r="H9" i="9"/>
  <c r="G37" i="8"/>
  <c r="G18" i="8"/>
  <c r="H50" i="7"/>
  <c r="H82" i="7"/>
  <c r="H36" i="5"/>
  <c r="G51" i="7"/>
  <c r="G84" i="7"/>
  <c r="H44" i="5"/>
  <c r="H80" i="7"/>
  <c r="H37" i="5"/>
  <c r="G57" i="8"/>
  <c r="F44" i="10"/>
  <c r="F47" i="10" s="1"/>
  <c r="F13" i="10"/>
  <c r="H47" i="7"/>
  <c r="H48" i="7"/>
  <c r="H45" i="7"/>
  <c r="H46" i="7"/>
  <c r="G123" i="7"/>
  <c r="G116" i="7"/>
  <c r="H113" i="7"/>
  <c r="H109" i="7"/>
  <c r="G96" i="7"/>
  <c r="H94" i="7"/>
  <c r="H92" i="7"/>
  <c r="H19" i="7"/>
  <c r="H25" i="7"/>
  <c r="H26" i="7"/>
  <c r="H21" i="7"/>
  <c r="G28" i="7"/>
  <c r="H7" i="7"/>
  <c r="H9" i="7"/>
  <c r="H8" i="7"/>
  <c r="H10" i="7"/>
  <c r="G13" i="7"/>
  <c r="H6" i="7"/>
  <c r="H12" i="7"/>
  <c r="H34" i="5"/>
  <c r="H41" i="5"/>
  <c r="H38" i="5"/>
  <c r="H33" i="5"/>
  <c r="H27" i="5"/>
  <c r="H23" i="5"/>
  <c r="H15" i="5"/>
  <c r="G45" i="5"/>
  <c r="H9" i="5"/>
  <c r="H7" i="5"/>
  <c r="H22" i="5"/>
  <c r="H17" i="5"/>
  <c r="H21" i="5"/>
  <c r="H25" i="5"/>
  <c r="H18" i="5"/>
  <c r="H10" i="5"/>
  <c r="H8" i="5"/>
  <c r="H26" i="5"/>
  <c r="H12" i="5"/>
  <c r="H36" i="10"/>
  <c r="N18" i="14"/>
  <c r="G103" i="7"/>
  <c r="E40" i="8"/>
  <c r="H13" i="10"/>
  <c r="F36" i="10"/>
  <c r="H73" i="7"/>
  <c r="H72" i="7"/>
  <c r="H58" i="7"/>
  <c r="H101" i="7"/>
  <c r="H61" i="7"/>
  <c r="H102" i="7"/>
  <c r="H70" i="7"/>
  <c r="H57" i="7"/>
  <c r="H59" i="7"/>
  <c r="H74" i="7"/>
  <c r="H84" i="7" l="1"/>
  <c r="G40" i="8"/>
  <c r="G20" i="8"/>
  <c r="H116" i="7"/>
  <c r="H51" i="7"/>
  <c r="H96" i="7"/>
  <c r="H28" i="7"/>
  <c r="H13" i="7"/>
  <c r="H45" i="5"/>
  <c r="H28" i="5"/>
  <c r="H75" i="7"/>
  <c r="H103" i="7"/>
  <c r="H63" i="7"/>
</calcChain>
</file>

<file path=xl/sharedStrings.xml><?xml version="1.0" encoding="utf-8"?>
<sst xmlns="http://schemas.openxmlformats.org/spreadsheetml/2006/main" count="837" uniqueCount="472">
  <si>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</si>
  <si>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</si>
  <si>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</si>
  <si>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</si>
  <si>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</si>
  <si>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</si>
  <si>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</si>
  <si>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</si>
  <si>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</si>
  <si>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</si>
  <si>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</si>
  <si>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</si>
  <si>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</si>
  <si>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</si>
  <si>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</si>
  <si>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</si>
  <si>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</si>
  <si>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</si>
  <si>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</si>
  <si>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</si>
  <si>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</si>
  <si>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</si>
  <si>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</si>
  <si>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</si>
  <si>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</si>
  <si>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</si>
  <si>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</si>
  <si>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</si>
  <si>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</si>
  <si>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</si>
  <si>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</si>
  <si>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</si>
  <si>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</si>
  <si>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</si>
  <si>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</si>
  <si>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</si>
  <si>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</si>
  <si>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</si>
  <si>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</si>
  <si>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</si>
  <si>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</si>
  <si>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</si>
  <si>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</si>
  <si>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</si>
  <si>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</si>
  <si>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</si>
  <si>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</si>
  <si>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</si>
  <si>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</si>
  <si>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</si>
  <si>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</si>
  <si>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</si>
  <si>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</si>
  <si>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</si>
  <si>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</si>
  <si>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</si>
  <si>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</si>
  <si>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</si>
  <si>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</si>
  <si>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</si>
  <si>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</si>
  <si>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</si>
  <si>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</si>
  <si>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</si>
  <si>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</si>
  <si>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</si>
  <si>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</si>
  <si>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</si>
  <si>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</si>
  <si>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</si>
  <si>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</si>
  <si>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</si>
  <si>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</si>
  <si>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</si>
  <si>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</si>
  <si>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</si>
  <si>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</si>
  <si>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</si>
  <si>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</si>
  <si>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</si>
  <si>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</si>
  <si>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</si>
  <si>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</si>
  <si>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</si>
  <si>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</si>
  <si>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</si>
  <si>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</si>
  <si>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</si>
  <si>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</si>
  <si>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</si>
  <si>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</si>
  <si>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</si>
  <si>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</si>
  <si>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</si>
  <si>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</si>
  <si>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</si>
  <si>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</si>
  <si>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</si>
  <si>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</si>
  <si>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</si>
  <si>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</si>
  <si>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</si>
  <si>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</si>
  <si>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</si>
  <si>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</si>
  <si>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</si>
  <si>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</si>
  <si>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</si>
  <si>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</si>
  <si>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</si>
  <si>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</si>
  <si>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</si>
  <si>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</si>
  <si>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</si>
  <si>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</si>
  <si>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外科</t>
    <rPh sb="0" eb="2">
      <t>ゲカ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</si>
  <si>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</si>
  <si>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</si>
  <si>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</si>
  <si>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</si>
  <si>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</si>
  <si>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</si>
  <si>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</si>
  <si>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</si>
  <si>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</si>
  <si>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</si>
  <si>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</si>
  <si>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</si>
  <si>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</si>
  <si>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</si>
  <si>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</si>
  <si>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</si>
  <si>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</si>
  <si>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</si>
  <si>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</si>
  <si>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</si>
  <si>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</si>
  <si>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</si>
  <si>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</si>
  <si>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</si>
  <si>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</si>
  <si>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</si>
  <si>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</si>
  <si>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</si>
  <si>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</si>
  <si>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</si>
  <si>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</si>
  <si>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</si>
  <si>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</si>
  <si>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</si>
  <si>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</si>
  <si>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</si>
  <si>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</si>
  <si>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</si>
  <si>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</si>
  <si>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</si>
  <si>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</si>
  <si>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</si>
  <si>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</si>
  <si>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</si>
  <si>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</si>
  <si>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</si>
  <si>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</si>
  <si>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</si>
  <si>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</si>
  <si>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</si>
  <si>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</si>
  <si>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</si>
  <si>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</si>
  <si>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</si>
  <si>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</si>
  <si>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</si>
  <si>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</si>
  <si>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</si>
  <si>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</si>
  <si>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</si>
  <si>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</si>
  <si>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</si>
  <si>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</si>
  <si>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</si>
  <si>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</si>
  <si>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</si>
  <si>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</si>
  <si>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</si>
  <si>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</si>
  <si>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</si>
  <si>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</si>
  <si>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</si>
  <si>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</si>
  <si>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</si>
  <si>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</si>
  <si>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</si>
  <si>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</si>
  <si>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</si>
  <si>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</si>
  <si>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</si>
  <si>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</si>
  <si>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</si>
  <si>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</si>
  <si>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</si>
  <si>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</si>
  <si>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</si>
  <si>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</si>
  <si>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</si>
  <si>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</si>
  <si>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</si>
  <si>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</si>
  <si>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</si>
  <si>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</si>
  <si>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</si>
  <si>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</si>
  <si>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</si>
  <si>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</si>
  <si>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</si>
  <si>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</si>
  <si>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</si>
  <si>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</si>
  <si>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</si>
  <si>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</si>
  <si>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</si>
  <si>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</si>
  <si>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</si>
  <si>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</si>
  <si>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</si>
  <si>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</si>
  <si>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</si>
  <si>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</si>
  <si>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</si>
  <si>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</si>
  <si>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</si>
  <si>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3"/>
  </si>
  <si>
    <t>（単位：千円）</t>
  </si>
  <si>
    <t>区                    分</t>
  </si>
  <si>
    <t>前年末現在高</t>
  </si>
  <si>
    <t>Ａ</t>
  </si>
  <si>
    <t>Ｂ</t>
  </si>
  <si>
    <t>Ｃ</t>
  </si>
  <si>
    <t>Ａ＋Ｂ－Ｃ</t>
  </si>
  <si>
    <t>財政調整基金</t>
    <rPh sb="0" eb="2">
      <t>ザイセイ</t>
    </rPh>
    <rPh sb="2" eb="4">
      <t>チョウセイ</t>
    </rPh>
    <rPh sb="4" eb="6">
      <t>キキン</t>
    </rPh>
    <phoneticPr fontId="23"/>
  </si>
  <si>
    <t>現金</t>
    <rPh sb="0" eb="2">
      <t>ゲンキン</t>
    </rPh>
    <phoneticPr fontId="23"/>
  </si>
  <si>
    <t>減債基金</t>
    <rPh sb="0" eb="1">
      <t>ゲン</t>
    </rPh>
    <rPh sb="1" eb="2">
      <t>サイ</t>
    </rPh>
    <rPh sb="2" eb="4">
      <t>キキン</t>
    </rPh>
    <phoneticPr fontId="23"/>
  </si>
  <si>
    <t>教育振興基金</t>
    <rPh sb="0" eb="2">
      <t>キョウイク</t>
    </rPh>
    <rPh sb="2" eb="4">
      <t>シンコウ</t>
    </rPh>
    <rPh sb="4" eb="6">
      <t>キキン</t>
    </rPh>
    <phoneticPr fontId="23"/>
  </si>
  <si>
    <t>計</t>
    <rPh sb="0" eb="1">
      <t>ケイ</t>
    </rPh>
    <phoneticPr fontId="23"/>
  </si>
  <si>
    <t>債権</t>
    <rPh sb="0" eb="2">
      <t>サイケン</t>
    </rPh>
    <phoneticPr fontId="23"/>
  </si>
  <si>
    <t xml:space="preserve">  債          権</t>
    <rPh sb="2" eb="14">
      <t>サイケン</t>
    </rPh>
    <phoneticPr fontId="23"/>
  </si>
  <si>
    <t xml:space="preserve">  有  価  証  券</t>
    <rPh sb="2" eb="6">
      <t>ユウカ</t>
    </rPh>
    <rPh sb="8" eb="12">
      <t>ショウケン</t>
    </rPh>
    <phoneticPr fontId="23"/>
  </si>
  <si>
    <t>（単位：千円）</t>
    <rPh sb="1" eb="3">
      <t>タンイ</t>
    </rPh>
    <rPh sb="4" eb="6">
      <t>センエン</t>
    </rPh>
    <phoneticPr fontId="23"/>
  </si>
  <si>
    <t>区                    分</t>
    <rPh sb="0" eb="22">
      <t>クブン</t>
    </rPh>
    <phoneticPr fontId="23"/>
  </si>
  <si>
    <t>北海道曹達株式会社</t>
    <rPh sb="0" eb="3">
      <t>ホッカイドウ</t>
    </rPh>
    <rPh sb="3" eb="4">
      <t>グンソウ</t>
    </rPh>
    <rPh sb="4" eb="5">
      <t>タツ</t>
    </rPh>
    <rPh sb="5" eb="7">
      <t>カブシキ</t>
    </rPh>
    <rPh sb="7" eb="9">
      <t>カイシャ</t>
    </rPh>
    <phoneticPr fontId="23"/>
  </si>
  <si>
    <t>　出資による権利</t>
    <rPh sb="1" eb="3">
      <t>シュッシ</t>
    </rPh>
    <rPh sb="6" eb="8">
      <t>ケンリ</t>
    </rPh>
    <phoneticPr fontId="23"/>
  </si>
  <si>
    <t>前年末現在高</t>
    <rPh sb="0" eb="3">
      <t>ゼンネンマツ</t>
    </rPh>
    <rPh sb="3" eb="5">
      <t>ゲンザイ</t>
    </rPh>
    <rPh sb="5" eb="6">
      <t>ダカ</t>
    </rPh>
    <phoneticPr fontId="23"/>
  </si>
  <si>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</si>
  <si>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</si>
  <si>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</si>
  <si>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</si>
  <si>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</si>
  <si>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</si>
  <si>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</si>
  <si>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3"/>
  </si>
  <si>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</si>
  <si>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</si>
  <si>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</si>
  <si>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</si>
  <si>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</si>
  <si>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3"/>
  </si>
  <si>
    <t>南幌温泉ハート
＆ハート基金</t>
    <rPh sb="0" eb="2">
      <t>ナンポロ</t>
    </rPh>
    <rPh sb="2" eb="4">
      <t>オンセン</t>
    </rPh>
    <rPh sb="12" eb="14">
      <t>キキン</t>
    </rPh>
    <phoneticPr fontId="23"/>
  </si>
  <si>
    <t>中山間ふるさと
水と土保全基金</t>
    <rPh sb="0" eb="1">
      <t>チュウ</t>
    </rPh>
    <rPh sb="1" eb="3">
      <t>サンカン</t>
    </rPh>
    <rPh sb="8" eb="9">
      <t>ミズ</t>
    </rPh>
    <rPh sb="10" eb="11">
      <t>ツチ</t>
    </rPh>
    <rPh sb="11" eb="13">
      <t>ホゼン</t>
    </rPh>
    <rPh sb="13" eb="15">
      <t>キキン</t>
    </rPh>
    <phoneticPr fontId="23"/>
  </si>
  <si>
    <t>介護給付費
準備基金</t>
    <rPh sb="0" eb="2">
      <t>カイゴ</t>
    </rPh>
    <rPh sb="2" eb="5">
      <t>キュウフヒ</t>
    </rPh>
    <rPh sb="6" eb="8">
      <t>ジュンビ</t>
    </rPh>
    <rPh sb="8" eb="10">
      <t>キキン</t>
    </rPh>
    <phoneticPr fontId="23"/>
  </si>
  <si>
    <t>農業支援
対策基金</t>
    <rPh sb="0" eb="2">
      <t>ノウギョウ</t>
    </rPh>
    <rPh sb="2" eb="4">
      <t>シエン</t>
    </rPh>
    <rPh sb="5" eb="7">
      <t>タイサク</t>
    </rPh>
    <rPh sb="7" eb="9">
      <t>キキン</t>
    </rPh>
    <phoneticPr fontId="23"/>
  </si>
  <si>
    <t>ふるさと応援基金</t>
    <rPh sb="4" eb="6">
      <t>オウエン</t>
    </rPh>
    <rPh sb="6" eb="8">
      <t>キキン</t>
    </rPh>
    <phoneticPr fontId="5"/>
  </si>
  <si>
    <t>生涯学習センター</t>
    <rPh sb="0" eb="2">
      <t>ショウガイ</t>
    </rPh>
    <rPh sb="2" eb="4">
      <t>ガクシュウ</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</si>
  <si>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</si>
  <si>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</si>
  <si>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</si>
  <si>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乗用車</t>
    <rPh sb="0" eb="3">
      <t>ジョウヨウシャ</t>
    </rPh>
    <phoneticPr fontId="5"/>
  </si>
  <si>
    <t>普通乗用車</t>
    <rPh sb="0" eb="2">
      <t>フツウ</t>
    </rPh>
    <rPh sb="2" eb="5">
      <t>ジョウヨウシャ</t>
    </rPh>
    <phoneticPr fontId="5"/>
  </si>
  <si>
    <t>小型乗用車</t>
    <rPh sb="0" eb="2">
      <t>コガタ</t>
    </rPh>
    <rPh sb="2" eb="5">
      <t>ジョウヨウシャ</t>
    </rPh>
    <phoneticPr fontId="5"/>
  </si>
  <si>
    <t>軽自動車</t>
    <rPh sb="0" eb="4">
      <t>ケイジドウシャ</t>
    </rPh>
    <phoneticPr fontId="5"/>
  </si>
  <si>
    <t>貨物車</t>
    <rPh sb="0" eb="3">
      <t>カモツシャ</t>
    </rPh>
    <phoneticPr fontId="5"/>
  </si>
  <si>
    <t>小型貨物（ライトバン等）</t>
    <rPh sb="0" eb="2">
      <t>コガタ</t>
    </rPh>
    <rPh sb="2" eb="4">
      <t>カモツ</t>
    </rPh>
    <rPh sb="10" eb="11">
      <t>トウ</t>
    </rPh>
    <phoneticPr fontId="5"/>
  </si>
  <si>
    <t>普通貨物（ダンプトラック等）</t>
    <rPh sb="0" eb="2">
      <t>フツウ</t>
    </rPh>
    <rPh sb="2" eb="4">
      <t>カモツ</t>
    </rPh>
    <rPh sb="12" eb="13">
      <t>トウ</t>
    </rPh>
    <phoneticPr fontId="5"/>
  </si>
  <si>
    <t>乗合自動車</t>
    <rPh sb="0" eb="2">
      <t>ノリアイ</t>
    </rPh>
    <rPh sb="2" eb="5">
      <t>ジドウシャ</t>
    </rPh>
    <phoneticPr fontId="5"/>
  </si>
  <si>
    <t>温泉バス</t>
    <rPh sb="0" eb="2">
      <t>オンセン</t>
    </rPh>
    <phoneticPr fontId="5"/>
  </si>
  <si>
    <t>特殊自動車</t>
    <rPh sb="0" eb="2">
      <t>トクシュ</t>
    </rPh>
    <rPh sb="2" eb="5">
      <t>ジドウシャ</t>
    </rPh>
    <phoneticPr fontId="5"/>
  </si>
  <si>
    <t>普通特殊</t>
    <rPh sb="0" eb="2">
      <t>フツウ</t>
    </rPh>
    <rPh sb="2" eb="4">
      <t>トクシュ</t>
    </rPh>
    <phoneticPr fontId="5"/>
  </si>
  <si>
    <t>福祉自動車</t>
    <rPh sb="0" eb="2">
      <t>フクシ</t>
    </rPh>
    <rPh sb="2" eb="5">
      <t>ジドウシャ</t>
    </rPh>
    <phoneticPr fontId="5"/>
  </si>
  <si>
    <t>大型特殊</t>
    <rPh sb="0" eb="2">
      <t>オオガタ</t>
    </rPh>
    <rPh sb="2" eb="4">
      <t>トクシュ</t>
    </rPh>
    <phoneticPr fontId="5"/>
  </si>
  <si>
    <t>ロータリ除雪車</t>
    <rPh sb="4" eb="7">
      <t>ジョセツシャ</t>
    </rPh>
    <phoneticPr fontId="5"/>
  </si>
  <si>
    <t>除雪トラック</t>
    <rPh sb="0" eb="2">
      <t>ジョセツ</t>
    </rPh>
    <phoneticPr fontId="5"/>
  </si>
  <si>
    <t>年度中
積立額</t>
    <rPh sb="0" eb="3">
      <t>ネンドチュウ</t>
    </rPh>
    <rPh sb="4" eb="5">
      <t>セキ</t>
    </rPh>
    <rPh sb="5" eb="6">
      <t>タテ</t>
    </rPh>
    <phoneticPr fontId="22"/>
  </si>
  <si>
    <t>年度中
取崩額</t>
    <rPh sb="0" eb="3">
      <t>ネンドチュウ</t>
    </rPh>
    <rPh sb="4" eb="5">
      <t>トリ</t>
    </rPh>
    <rPh sb="5" eb="6">
      <t>ホウ</t>
    </rPh>
    <rPh sb="6" eb="7">
      <t>ガク</t>
    </rPh>
    <phoneticPr fontId="22"/>
  </si>
  <si>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</si>
  <si>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</si>
  <si>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</si>
  <si>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</si>
  <si>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</si>
  <si>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</si>
  <si>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</si>
  <si>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町民プール</t>
    <rPh sb="0" eb="2">
      <t>チョウミン</t>
    </rPh>
    <phoneticPr fontId="5"/>
  </si>
  <si>
    <t>増 減 高</t>
    <rPh sb="0" eb="1">
      <t>ゾウ</t>
    </rPh>
    <rPh sb="2" eb="3">
      <t>ゲン</t>
    </rPh>
    <rPh sb="4" eb="5">
      <t>タカ</t>
    </rPh>
    <phoneticPr fontId="5"/>
  </si>
  <si>
    <t>資産減耗費</t>
    <rPh sb="0" eb="2">
      <t>シサン</t>
    </rPh>
    <rPh sb="2" eb="4">
      <t>ゲンモウ</t>
    </rPh>
    <rPh sb="4" eb="5">
      <t>ヒ</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</si>
  <si>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</si>
  <si>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</si>
  <si>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</si>
  <si>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</si>
  <si>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</si>
  <si>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</si>
  <si>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</si>
  <si>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</si>
  <si>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</si>
  <si>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</si>
  <si>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</si>
  <si>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</si>
  <si>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</si>
  <si>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</si>
  <si>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</si>
  <si>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</si>
  <si>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</si>
  <si>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</si>
  <si>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</si>
  <si>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</si>
  <si>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</si>
  <si>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</si>
  <si>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</si>
  <si>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</si>
  <si>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</si>
  <si>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</si>
  <si>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</si>
  <si>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</si>
  <si>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</si>
  <si>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</si>
  <si>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</si>
  <si>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</si>
  <si>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</si>
  <si>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</si>
  <si>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</si>
  <si>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</si>
  <si>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</si>
  <si>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</si>
  <si>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</si>
  <si>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</si>
  <si>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</si>
  <si>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</si>
  <si>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</si>
  <si>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</si>
  <si>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</si>
  <si>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</si>
  <si>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</si>
  <si>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</si>
  <si>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</si>
  <si>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</si>
  <si>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</si>
  <si>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</si>
  <si>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</si>
  <si>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中学校校長・教頭住宅</t>
    <rPh sb="0" eb="3">
      <t>チュウガッコウ</t>
    </rPh>
    <rPh sb="3" eb="5">
      <t>コウチョウ</t>
    </rPh>
    <rPh sb="6" eb="8">
      <t>キョウトウ</t>
    </rPh>
    <rPh sb="8" eb="10">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</si>
  <si>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</si>
  <si>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</si>
  <si>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</si>
  <si>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</si>
  <si>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</si>
  <si>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</si>
  <si>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</si>
  <si>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</si>
  <si>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</si>
  <si>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</si>
  <si>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</si>
  <si>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国保特別
会計基金</t>
    <rPh sb="0" eb="1">
      <t>クニ</t>
    </rPh>
    <rPh sb="1" eb="2">
      <t>ホ</t>
    </rPh>
    <rPh sb="2" eb="4">
      <t>トクベツ</t>
    </rPh>
    <rPh sb="5" eb="7">
      <t>カイケイ</t>
    </rPh>
    <rPh sb="7" eb="9">
      <t>キキン</t>
    </rPh>
    <phoneticPr fontId="23"/>
  </si>
  <si>
    <t>前年末現在高</t>
    <rPh sb="0" eb="1">
      <t>ゼン</t>
    </rPh>
    <rPh sb="1" eb="2">
      <t>トシ</t>
    </rPh>
    <rPh sb="2" eb="3">
      <t>スエ</t>
    </rPh>
    <rPh sb="3" eb="6">
      <t>ゲンザイダカ</t>
    </rPh>
    <phoneticPr fontId="23"/>
  </si>
  <si>
    <t>Ａ</t>
    <phoneticPr fontId="23"/>
  </si>
  <si>
    <t>Ｂ</t>
    <phoneticPr fontId="23"/>
  </si>
  <si>
    <t>Ａ＋Ｂ</t>
    <phoneticPr fontId="23"/>
  </si>
  <si>
    <t xml:space="preserve">株式会社南幌振興公社 </t>
    <rPh sb="0" eb="4">
      <t>カブシキガイシャ</t>
    </rPh>
    <rPh sb="4" eb="6">
      <t>ナンポロ</t>
    </rPh>
    <rPh sb="6" eb="8">
      <t>シンコウ</t>
    </rPh>
    <rPh sb="8" eb="10">
      <t>コウシャ</t>
    </rPh>
    <phoneticPr fontId="23"/>
  </si>
  <si>
    <t>株式会社南幌リゾート公社</t>
    <rPh sb="0" eb="4">
      <t>カブシキガイシャ</t>
    </rPh>
    <rPh sb="4" eb="6">
      <t>ナンポロ</t>
    </rPh>
    <rPh sb="10" eb="12">
      <t>コウシャ</t>
    </rPh>
    <phoneticPr fontId="23"/>
  </si>
  <si>
    <t>株式会社南幌町農産物加工センター</t>
    <rPh sb="0" eb="4">
      <t>カブシキガイシャ</t>
    </rPh>
    <rPh sb="4" eb="7">
      <t>ナンポロチョウ</t>
    </rPh>
    <rPh sb="7" eb="10">
      <t>ノウサンブツ</t>
    </rPh>
    <rPh sb="10" eb="12">
      <t>カコウ</t>
    </rPh>
    <phoneticPr fontId="23"/>
  </si>
  <si>
    <t>Ａ＋Ｂ－Ｃ</t>
    <phoneticPr fontId="23"/>
  </si>
  <si>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</si>
  <si>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</si>
  <si>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</si>
  <si>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</si>
  <si>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</si>
  <si>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</si>
  <si>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</si>
  <si>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</si>
  <si>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</si>
  <si>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</si>
  <si>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</si>
  <si>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</si>
  <si>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</si>
  <si>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</si>
  <si>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</si>
  <si>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</si>
  <si>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</si>
  <si>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</si>
  <si>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</si>
  <si>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</si>
  <si>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</si>
  <si>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</si>
  <si>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</si>
  <si>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</si>
  <si>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</si>
  <si>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</si>
  <si>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3"/>
  </si>
  <si>
    <t>年度中配分金
及び追加出資
金Ｂ</t>
    <rPh sb="0" eb="3">
      <t>ネンドチュウ</t>
    </rPh>
    <rPh sb="3" eb="5">
      <t>ハイブン</t>
    </rPh>
    <rPh sb="5" eb="6">
      <t>キン</t>
    </rPh>
    <rPh sb="7" eb="8">
      <t>オヨ</t>
    </rPh>
    <rPh sb="9" eb="11">
      <t>ツイカ</t>
    </rPh>
    <rPh sb="11" eb="13">
      <t>シュッシ</t>
    </rPh>
    <rPh sb="14" eb="15">
      <t>キン</t>
    </rPh>
    <phoneticPr fontId="23"/>
  </si>
  <si>
    <t>年度中支消</t>
    <rPh sb="0" eb="3">
      <t>ネンドチュウ</t>
    </rPh>
    <rPh sb="3" eb="4">
      <t>シ</t>
    </rPh>
    <rPh sb="4" eb="5">
      <t>キエル</t>
    </rPh>
    <phoneticPr fontId="23"/>
  </si>
  <si>
    <t>及び返納額Ｃ</t>
    <rPh sb="0" eb="1">
      <t>オヨ</t>
    </rPh>
    <rPh sb="2" eb="5">
      <t>ヘンノウガク</t>
    </rPh>
    <phoneticPr fontId="23"/>
  </si>
  <si>
    <t>決算年度末現在高</t>
    <rPh sb="0" eb="2">
      <t>ケッサン</t>
    </rPh>
    <rPh sb="2" eb="4">
      <t>ネンド</t>
    </rPh>
    <rPh sb="4" eb="5">
      <t>マツ</t>
    </rPh>
    <rPh sb="5" eb="7">
      <t>ゲンザイ</t>
    </rPh>
    <rPh sb="7" eb="8">
      <t>ダカ</t>
    </rPh>
    <phoneticPr fontId="23"/>
  </si>
  <si>
    <t>決算年度末現在高</t>
    <rPh sb="2" eb="4">
      <t>ネンド</t>
    </rPh>
    <phoneticPr fontId="5"/>
  </si>
  <si>
    <t>総合保安センター</t>
    <phoneticPr fontId="5"/>
  </si>
  <si>
    <t>除雪センター</t>
    <phoneticPr fontId="5"/>
  </si>
  <si>
    <t>休憩所</t>
    <phoneticPr fontId="5"/>
  </si>
  <si>
    <t>柳陽公園</t>
    <phoneticPr fontId="5"/>
  </si>
  <si>
    <t>トイレ</t>
    <phoneticPr fontId="5"/>
  </si>
  <si>
    <t>スポーツセンター</t>
    <phoneticPr fontId="5"/>
  </si>
  <si>
    <t>ライスターミナル</t>
    <phoneticPr fontId="5"/>
  </si>
  <si>
    <t xml:space="preserve">  物　　　　品</t>
    <rPh sb="2" eb="3">
      <t>モノ</t>
    </rPh>
    <rPh sb="7" eb="8">
      <t>ヒン</t>
    </rPh>
    <phoneticPr fontId="5"/>
  </si>
  <si>
    <t>（単位：台）</t>
    <rPh sb="1" eb="3">
      <t>タンイ</t>
    </rPh>
    <rPh sb="4" eb="5">
      <t>ダイ</t>
    </rPh>
    <phoneticPr fontId="5"/>
  </si>
  <si>
    <t>区　　　　　　　　　　分</t>
    <rPh sb="0" eb="1">
      <t>ク</t>
    </rPh>
    <rPh sb="11" eb="12">
      <t>ブン</t>
    </rPh>
    <phoneticPr fontId="5"/>
  </si>
  <si>
    <t>前年末現在高</t>
    <rPh sb="0" eb="1">
      <t>ゼン</t>
    </rPh>
    <rPh sb="2" eb="3">
      <t>マツ</t>
    </rPh>
    <rPh sb="3" eb="6">
      <t>ゲンザイダカ</t>
    </rPh>
    <phoneticPr fontId="5"/>
  </si>
  <si>
    <t>決算末現在高</t>
    <rPh sb="0" eb="2">
      <t>ケッサン</t>
    </rPh>
    <rPh sb="2" eb="3">
      <t>マツ</t>
    </rPh>
    <rPh sb="3" eb="6">
      <t>ゲンザイダカ</t>
    </rPh>
    <phoneticPr fontId="5"/>
  </si>
  <si>
    <t>備　　考</t>
    <rPh sb="0" eb="1">
      <t>ビン</t>
    </rPh>
    <rPh sb="3" eb="4">
      <t>コウ</t>
    </rPh>
    <phoneticPr fontId="5"/>
  </si>
  <si>
    <t>小型特殊</t>
    <rPh sb="0" eb="2">
      <t>コガタ</t>
    </rPh>
    <rPh sb="2" eb="4">
      <t>トクシュ</t>
    </rPh>
    <phoneticPr fontId="5"/>
  </si>
  <si>
    <t>普通特殊車</t>
    <rPh sb="0" eb="2">
      <t>フツウ</t>
    </rPh>
    <rPh sb="2" eb="4">
      <t>トクシュ</t>
    </rPh>
    <rPh sb="4" eb="5">
      <t>クルマ</t>
    </rPh>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</si>
  <si>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</si>
  <si>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環境性能割交付金</t>
    <rPh sb="0" eb="2">
      <t>カンキョウ</t>
    </rPh>
    <rPh sb="2" eb="4">
      <t>セイノウ</t>
    </rPh>
    <rPh sb="4" eb="5">
      <t>ワリ</t>
    </rPh>
    <rPh sb="5" eb="8">
      <t>コウフキン</t>
    </rPh>
    <phoneticPr fontId="3"/>
  </si>
  <si>
    <t>公　共　用　財　産</t>
    <rPh sb="0" eb="1">
      <t>コウ</t>
    </rPh>
    <rPh sb="2" eb="3">
      <t>キョウ</t>
    </rPh>
    <rPh sb="4" eb="5">
      <t>ヨウ</t>
    </rPh>
    <rPh sb="6" eb="7">
      <t>ザイ</t>
    </rPh>
    <rPh sb="8" eb="9">
      <t>サン</t>
    </rPh>
    <phoneticPr fontId="5"/>
  </si>
  <si>
    <t>公　共　用　財　産</t>
    <phoneticPr fontId="5"/>
  </si>
  <si>
    <t>ステージ</t>
  </si>
  <si>
    <t>長幌上水道企業団
第２浄水場用地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</si>
  <si>
    <t>普　通　財　産</t>
    <phoneticPr fontId="5"/>
  </si>
  <si>
    <t>旧夕張太保育所</t>
    <rPh sb="0" eb="1">
      <t>キュウ</t>
    </rPh>
    <rPh sb="1" eb="3">
      <t>ユウバリ</t>
    </rPh>
    <rPh sb="3" eb="4">
      <t>フト</t>
    </rPh>
    <rPh sb="4" eb="6">
      <t>ホイク</t>
    </rPh>
    <rPh sb="6" eb="7">
      <t>ショ</t>
    </rPh>
    <phoneticPr fontId="5"/>
  </si>
  <si>
    <t>防災・減災・国土強靭化
緊急対策事業債</t>
    <rPh sb="0" eb="2">
      <t>ボウサイ</t>
    </rPh>
    <rPh sb="3" eb="5">
      <t>ゲンサイ</t>
    </rPh>
    <rPh sb="6" eb="8">
      <t>コクド</t>
    </rPh>
    <rPh sb="8" eb="10">
      <t>キョウジン</t>
    </rPh>
    <rPh sb="10" eb="11">
      <t>カ</t>
    </rPh>
    <rPh sb="12" eb="14">
      <t>キンキュウ</t>
    </rPh>
    <rPh sb="14" eb="16">
      <t>タイサク</t>
    </rPh>
    <rPh sb="16" eb="19">
      <t>ジギョウサイ</t>
    </rPh>
    <phoneticPr fontId="3"/>
  </si>
  <si>
    <t>旧町営夕張太プール</t>
    <rPh sb="0" eb="1">
      <t>キュウ</t>
    </rPh>
    <rPh sb="1" eb="3">
      <t>チョウエイ</t>
    </rPh>
    <rPh sb="3" eb="5">
      <t>ユウバリ</t>
    </rPh>
    <rPh sb="5" eb="6">
      <t>フト</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</si>
  <si>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</si>
  <si>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</si>
  <si>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</si>
  <si>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川向福祉の家</t>
    <rPh sb="0" eb="2">
      <t>カワムカイ</t>
    </rPh>
    <rPh sb="2" eb="4">
      <t>フクシ</t>
    </rPh>
    <rPh sb="5" eb="6">
      <t>イエ</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</si>
  <si>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</si>
  <si>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夕張太バス待合所</t>
    <rPh sb="0" eb="2">
      <t>ユウバリ</t>
    </rPh>
    <rPh sb="2" eb="3">
      <t>フト</t>
    </rPh>
    <rPh sb="5" eb="7">
      <t>マチアイ</t>
    </rPh>
    <rPh sb="7" eb="8">
      <t>ジョ</t>
    </rPh>
    <phoneticPr fontId="5"/>
  </si>
  <si>
    <t>普　通　財　産</t>
    <rPh sb="0" eb="1">
      <t>フ</t>
    </rPh>
    <rPh sb="2" eb="3">
      <t>ツウ</t>
    </rPh>
    <rPh sb="4" eb="5">
      <t>ザイ</t>
    </rPh>
    <rPh sb="6" eb="7">
      <t>サン</t>
    </rPh>
    <phoneticPr fontId="5"/>
  </si>
  <si>
    <t>小学校校長・教頭住宅</t>
    <rPh sb="0" eb="3">
      <t>ショウガッコウ</t>
    </rPh>
    <rPh sb="3" eb="5">
      <t>コウチョウ</t>
    </rPh>
    <rPh sb="6" eb="8">
      <t>キョウトウ</t>
    </rPh>
    <rPh sb="8" eb="10">
      <t>ジュウタク</t>
    </rPh>
    <phoneticPr fontId="5"/>
  </si>
  <si>
    <t>令和２年度～上期～</t>
    <rPh sb="0" eb="1">
      <t>レイ</t>
    </rPh>
    <rPh sb="1" eb="2">
      <t>ワ</t>
    </rPh>
    <rPh sb="3" eb="5">
      <t>ネンド</t>
    </rPh>
    <rPh sb="6" eb="7">
      <t>ウエ</t>
    </rPh>
    <phoneticPr fontId="5"/>
  </si>
  <si>
    <t>令和２年１２月</t>
    <rPh sb="0" eb="1">
      <t>レイ</t>
    </rPh>
    <rPh sb="1" eb="2">
      <t>ワ</t>
    </rPh>
    <rPh sb="3" eb="4">
      <t>ネン</t>
    </rPh>
    <rPh sb="6" eb="7">
      <t>ガツ</t>
    </rPh>
    <phoneticPr fontId="5"/>
  </si>
  <si>
    <t>公表資料については、令和２年９月３０日現在での執行状況となり最終決算とは異なることをご了承下さい。</t>
    <rPh sb="10" eb="11">
      <t>レイ</t>
    </rPh>
    <rPh sb="11" eb="12">
      <t>ワ</t>
    </rPh>
    <phoneticPr fontId="5"/>
  </si>
  <si>
    <r>
      <t>令和２年度　予算執行状況</t>
    </r>
    <r>
      <rPr>
        <b/>
        <sz val="12"/>
        <rFont val="ＭＳ 明朝"/>
        <family val="1"/>
        <charset val="128"/>
      </rPr>
      <t>（令和２年９月３０日現在）</t>
    </r>
    <rPh sb="0" eb="1">
      <t>レイ</t>
    </rPh>
    <rPh sb="1" eb="2">
      <t>ワ</t>
    </rPh>
    <rPh sb="3" eb="5">
      <t>ネンド</t>
    </rPh>
    <rPh sb="6" eb="8">
      <t>ヨサン</t>
    </rPh>
    <rPh sb="8" eb="10">
      <t>シッコウ</t>
    </rPh>
    <rPh sb="10" eb="12">
      <t>ジョウキョウ</t>
    </rPh>
    <rPh sb="13" eb="14">
      <t>レイ</t>
    </rPh>
    <rPh sb="14" eb="15">
      <t>ワ</t>
    </rPh>
    <rPh sb="16" eb="17">
      <t>ネン</t>
    </rPh>
    <rPh sb="18" eb="19">
      <t>ガツ</t>
    </rPh>
    <rPh sb="21" eb="22">
      <t>ニチ</t>
    </rPh>
    <rPh sb="22" eb="24">
      <t>ゲンザイ</t>
    </rPh>
    <phoneticPr fontId="5"/>
  </si>
  <si>
    <t>◆国民健康保険特別会計（令和２年９月３０日現在）</t>
    <rPh sb="1" eb="3">
      <t>コクミン</t>
    </rPh>
    <rPh sb="3" eb="5">
      <t>ケンコウ</t>
    </rPh>
    <rPh sb="5" eb="7">
      <t>ホケン</t>
    </rPh>
    <rPh sb="7" eb="9">
      <t>トクベツ</t>
    </rPh>
    <rPh sb="9" eb="11">
      <t>カイケイ</t>
    </rPh>
    <rPh sb="12" eb="13">
      <t>レイ</t>
    </rPh>
    <rPh sb="13" eb="14">
      <t>ワ</t>
    </rPh>
    <phoneticPr fontId="5"/>
  </si>
  <si>
    <t>◆介護保険特別会計（令和２年９月３０日現在）</t>
    <rPh sb="1" eb="3">
      <t>カイゴ</t>
    </rPh>
    <rPh sb="3" eb="5">
      <t>ホケン</t>
    </rPh>
    <rPh sb="5" eb="7">
      <t>トクベツ</t>
    </rPh>
    <rPh sb="7" eb="9">
      <t>カイケイ</t>
    </rPh>
    <rPh sb="10" eb="11">
      <t>レイ</t>
    </rPh>
    <rPh sb="11" eb="12">
      <t>ワ</t>
    </rPh>
    <phoneticPr fontId="5"/>
  </si>
  <si>
    <t>◆後期高齢者医療特別会計（令和２年９月３０日現在）</t>
    <rPh sb="1" eb="3">
      <t>コウキ</t>
    </rPh>
    <rPh sb="3" eb="6">
      <t>コウレイシャ</t>
    </rPh>
    <rPh sb="6" eb="8">
      <t>イリョウ</t>
    </rPh>
    <rPh sb="8" eb="10">
      <t>トクベツ</t>
    </rPh>
    <rPh sb="10" eb="12">
      <t>カイケイ</t>
    </rPh>
    <rPh sb="13" eb="14">
      <t>レイ</t>
    </rPh>
    <rPh sb="14" eb="15">
      <t>ワ</t>
    </rPh>
    <phoneticPr fontId="5"/>
  </si>
  <si>
    <t>◆下水道事業特別会計（令和２年９月３０日現在）</t>
    <rPh sb="1" eb="4">
      <t>ゲスイドウ</t>
    </rPh>
    <rPh sb="4" eb="6">
      <t>ジギョウ</t>
    </rPh>
    <rPh sb="6" eb="8">
      <t>トクベツ</t>
    </rPh>
    <rPh sb="8" eb="10">
      <t>カイケイ</t>
    </rPh>
    <rPh sb="11" eb="12">
      <t>レイ</t>
    </rPh>
    <rPh sb="12" eb="13">
      <t>ワ</t>
    </rPh>
    <phoneticPr fontId="5"/>
  </si>
  <si>
    <t>◆農業集落排水事業特別会計（令和２年９月３０日現在）</t>
    <rPh sb="1" eb="3">
      <t>ノウギョウ</t>
    </rPh>
    <rPh sb="3" eb="5">
      <t>シュウラク</t>
    </rPh>
    <rPh sb="5" eb="7">
      <t>ハイスイ</t>
    </rPh>
    <rPh sb="7" eb="9">
      <t>ジギョウ</t>
    </rPh>
    <rPh sb="9" eb="11">
      <t>トクベツ</t>
    </rPh>
    <rPh sb="11" eb="13">
      <t>カイケイ</t>
    </rPh>
    <rPh sb="14" eb="15">
      <t>レイ</t>
    </rPh>
    <rPh sb="15" eb="16">
      <t>ワ</t>
    </rPh>
    <phoneticPr fontId="5"/>
  </si>
  <si>
    <t>◆南幌町病院事業会計（令和２年９月３０日現在）</t>
    <rPh sb="1" eb="3">
      <t>ナンポロ</t>
    </rPh>
    <rPh sb="3" eb="4">
      <t>チョウ</t>
    </rPh>
    <rPh sb="4" eb="6">
      <t>ビョウイン</t>
    </rPh>
    <rPh sb="6" eb="8">
      <t>ジギョウ</t>
    </rPh>
    <rPh sb="8" eb="10">
      <t>カイケイ</t>
    </rPh>
    <rPh sb="11" eb="12">
      <t>レイ</t>
    </rPh>
    <rPh sb="12" eb="13">
      <t>ワ</t>
    </rPh>
    <phoneticPr fontId="5"/>
  </si>
  <si>
    <t>◆南幌町病院事業会計資料（令和２年９月３０日現在）</t>
    <rPh sb="1" eb="4">
      <t>ナンポロチョウ</t>
    </rPh>
    <rPh sb="4" eb="6">
      <t>ビョウイン</t>
    </rPh>
    <rPh sb="6" eb="8">
      <t>ジギョウ</t>
    </rPh>
    <rPh sb="8" eb="10">
      <t>カイケイ</t>
    </rPh>
    <rPh sb="10" eb="12">
      <t>シリョウ</t>
    </rPh>
    <rPh sb="13" eb="14">
      <t>レイ</t>
    </rPh>
    <rPh sb="14" eb="15">
      <t>ワ</t>
    </rPh>
    <phoneticPr fontId="5"/>
  </si>
  <si>
    <t>　令和２年度患者数及び料金収入</t>
    <rPh sb="1" eb="2">
      <t>レイ</t>
    </rPh>
    <rPh sb="2" eb="3">
      <t>ワ</t>
    </rPh>
    <rPh sb="4" eb="6">
      <t>ネンド</t>
    </rPh>
    <rPh sb="6" eb="9">
      <t>カンジャスウ</t>
    </rPh>
    <rPh sb="9" eb="10">
      <t>オヨ</t>
    </rPh>
    <rPh sb="11" eb="13">
      <t>リョウキン</t>
    </rPh>
    <rPh sb="13" eb="14">
      <t>オサム</t>
    </rPh>
    <rPh sb="14" eb="15">
      <t>ニュウ</t>
    </rPh>
    <phoneticPr fontId="5"/>
  </si>
  <si>
    <t>　令和２年度病床利用率</t>
    <rPh sb="1" eb="2">
      <t>レイ</t>
    </rPh>
    <rPh sb="2" eb="3">
      <t>ワ</t>
    </rPh>
    <rPh sb="4" eb="6">
      <t>ネンド</t>
    </rPh>
    <rPh sb="6" eb="8">
      <t>ビョウショウ</t>
    </rPh>
    <rPh sb="8" eb="11">
      <t>リヨウリツ</t>
    </rPh>
    <phoneticPr fontId="5"/>
  </si>
  <si>
    <t>　令和２年度利用状況</t>
    <rPh sb="1" eb="2">
      <t>レイ</t>
    </rPh>
    <rPh sb="2" eb="3">
      <t>ワ</t>
    </rPh>
    <rPh sb="4" eb="6">
      <t>ネンド</t>
    </rPh>
    <rPh sb="6" eb="8">
      <t>リヨウ</t>
    </rPh>
    <rPh sb="8" eb="10">
      <t>ジョウキョウ</t>
    </rPh>
    <phoneticPr fontId="5"/>
  </si>
  <si>
    <t>住民負担の状況（令和２年９月３０日現在）</t>
    <rPh sb="0" eb="2">
      <t>ジュウミン</t>
    </rPh>
    <rPh sb="2" eb="4">
      <t>フタン</t>
    </rPh>
    <rPh sb="5" eb="7">
      <t>ジョウキョウ</t>
    </rPh>
    <rPh sb="8" eb="9">
      <t>レイ</t>
    </rPh>
    <rPh sb="9" eb="10">
      <t>ワ</t>
    </rPh>
    <phoneticPr fontId="5"/>
  </si>
  <si>
    <t>令和元年度からの繰越明許繰越額5,800千円を含む</t>
    <rPh sb="0" eb="1">
      <t>レイ</t>
    </rPh>
    <rPh sb="1" eb="2">
      <t>ワ</t>
    </rPh>
    <rPh sb="2" eb="3">
      <t>ガン</t>
    </rPh>
    <rPh sb="3" eb="4">
      <t>ネン</t>
    </rPh>
    <rPh sb="4" eb="5">
      <t>ド</t>
    </rPh>
    <rPh sb="8" eb="10">
      <t>クリコシ</t>
    </rPh>
    <rPh sb="10" eb="12">
      <t>メイキョ</t>
    </rPh>
    <rPh sb="12" eb="14">
      <t>クリコシ</t>
    </rPh>
    <rPh sb="14" eb="15">
      <t>ガク</t>
    </rPh>
    <rPh sb="20" eb="22">
      <t>センエン</t>
    </rPh>
    <rPh sb="23" eb="24">
      <t>フク</t>
    </rPh>
    <phoneticPr fontId="3"/>
  </si>
  <si>
    <t>法人事業税交付金</t>
    <rPh sb="0" eb="2">
      <t>ホウジン</t>
    </rPh>
    <rPh sb="2" eb="4">
      <t>ジギョウ</t>
    </rPh>
    <rPh sb="4" eb="5">
      <t>ゼイ</t>
    </rPh>
    <phoneticPr fontId="3"/>
  </si>
  <si>
    <t>町債</t>
    <rPh sb="0" eb="2">
      <t>チョウサイ</t>
    </rPh>
    <phoneticPr fontId="3"/>
  </si>
  <si>
    <t>○「前年末現在高」は、令和元年度決算数値である。</t>
    <rPh sb="2" eb="4">
      <t>ゼンネン</t>
    </rPh>
    <rPh sb="4" eb="5">
      <t>スエ</t>
    </rPh>
    <rPh sb="5" eb="8">
      <t>ゲンザイダカ</t>
    </rPh>
    <rPh sb="11" eb="13">
      <t>レイワ</t>
    </rPh>
    <rPh sb="13" eb="15">
      <t>ガンネン</t>
    </rPh>
    <rPh sb="15" eb="16">
      <t>ド</t>
    </rPh>
    <rPh sb="16" eb="18">
      <t>ケッサン</t>
    </rPh>
    <rPh sb="18" eb="20">
      <t>スウチ</t>
    </rPh>
    <phoneticPr fontId="5"/>
  </si>
  <si>
    <t>森林環境譲与税
基金</t>
    <rPh sb="0" eb="2">
      <t>シンリン</t>
    </rPh>
    <rPh sb="2" eb="4">
      <t>カンキョウ</t>
    </rPh>
    <rPh sb="4" eb="6">
      <t>ジョウヨ</t>
    </rPh>
    <rPh sb="6" eb="7">
      <t>ゼイ</t>
    </rPh>
    <rPh sb="8" eb="10">
      <t>キキン</t>
    </rPh>
    <phoneticPr fontId="5"/>
  </si>
  <si>
    <t>現金</t>
    <rPh sb="0" eb="2">
      <t>ゲンキン</t>
    </rPh>
    <phoneticPr fontId="5"/>
  </si>
  <si>
    <t>晩翠墓地</t>
    <phoneticPr fontId="5"/>
  </si>
  <si>
    <t>旧元町特定目的住宅</t>
    <rPh sb="0" eb="1">
      <t>キュウ</t>
    </rPh>
    <rPh sb="1" eb="3">
      <t>モトマチ</t>
    </rPh>
    <rPh sb="3" eb="5">
      <t>トクテイ</t>
    </rPh>
    <rPh sb="5" eb="7">
      <t>モクテキ</t>
    </rPh>
    <rPh sb="7" eb="9">
      <t>ジュウタク</t>
    </rPh>
    <phoneticPr fontId="5"/>
  </si>
  <si>
    <t>旧夕張太特定目的住宅</t>
    <rPh sb="0" eb="1">
      <t>キュウ</t>
    </rPh>
    <rPh sb="1" eb="3">
      <t>ユウバリ</t>
    </rPh>
    <rPh sb="3" eb="4">
      <t>ブト</t>
    </rPh>
    <rPh sb="4" eb="6">
      <t>トクテイ</t>
    </rPh>
    <rPh sb="6" eb="8">
      <t>モクテキ</t>
    </rPh>
    <rPh sb="8" eb="10">
      <t>ジュウタク</t>
    </rPh>
    <phoneticPr fontId="5"/>
  </si>
  <si>
    <t>補助金</t>
    <rPh sb="0" eb="3">
      <t>ホジョキン</t>
    </rPh>
    <phoneticPr fontId="3"/>
  </si>
  <si>
    <t>※　令和元年度からの繰越明許繰越額2,800千円を含んでいます。</t>
    <rPh sb="2" eb="3">
      <t>レイ</t>
    </rPh>
    <rPh sb="3" eb="4">
      <t>ワ</t>
    </rPh>
    <rPh sb="4" eb="5">
      <t>ガン</t>
    </rPh>
    <rPh sb="5" eb="6">
      <t>ネン</t>
    </rPh>
    <rPh sb="6" eb="7">
      <t>ド</t>
    </rPh>
    <phoneticPr fontId="5"/>
  </si>
  <si>
    <t>一般廃棄物処理事業債</t>
    <rPh sb="0" eb="2">
      <t>イッパン</t>
    </rPh>
    <rPh sb="2" eb="5">
      <t>ハイキブツ</t>
    </rPh>
    <rPh sb="5" eb="7">
      <t>ショリ</t>
    </rPh>
    <rPh sb="7" eb="9">
      <t>ジギョウ</t>
    </rPh>
    <rPh sb="9" eb="10">
      <t>サイ</t>
    </rPh>
    <phoneticPr fontId="3"/>
  </si>
  <si>
    <t>一般補助施設整備等事業債</t>
    <rPh sb="0" eb="2">
      <t>イッパン</t>
    </rPh>
    <rPh sb="2" eb="4">
      <t>ホジョ</t>
    </rPh>
    <rPh sb="4" eb="6">
      <t>シセツ</t>
    </rPh>
    <rPh sb="6" eb="8">
      <t>セイビ</t>
    </rPh>
    <rPh sb="8" eb="9">
      <t>トウ</t>
    </rPh>
    <rPh sb="9" eb="11">
      <t>ジギョウ</t>
    </rPh>
    <rPh sb="11" eb="12">
      <t>サイ</t>
    </rPh>
    <phoneticPr fontId="3"/>
  </si>
  <si>
    <t>施設整備事業債（一般財源化）</t>
    <rPh sb="0" eb="2">
      <t>シセツ</t>
    </rPh>
    <rPh sb="2" eb="4">
      <t>セイビ</t>
    </rPh>
    <rPh sb="4" eb="6">
      <t>ジギョウ</t>
    </rPh>
    <rPh sb="6" eb="7">
      <t>サイ</t>
    </rPh>
    <rPh sb="8" eb="10">
      <t>イッパン</t>
    </rPh>
    <rPh sb="10" eb="13">
      <t>ザイゲンカ</t>
    </rPh>
    <phoneticPr fontId="3"/>
  </si>
  <si>
    <t>緊急防災・減災事業債</t>
    <rPh sb="0" eb="2">
      <t>キンキュウ</t>
    </rPh>
    <rPh sb="2" eb="4">
      <t>ボウサイ</t>
    </rPh>
    <rPh sb="5" eb="7">
      <t>ゲンサイ</t>
    </rPh>
    <rPh sb="7" eb="10">
      <t>ジギョウサイ</t>
    </rPh>
    <phoneticPr fontId="3"/>
  </si>
  <si>
    <t>一般会計出資債</t>
    <rPh sb="0" eb="2">
      <t>イッパン</t>
    </rPh>
    <rPh sb="2" eb="4">
      <t>カイケイ</t>
    </rPh>
    <rPh sb="4" eb="6">
      <t>シュッシ</t>
    </rPh>
    <rPh sb="6" eb="7">
      <t>サイ</t>
    </rPh>
    <phoneticPr fontId="3"/>
  </si>
  <si>
    <t>特別利益</t>
    <rPh sb="0" eb="2">
      <t>トクベツ</t>
    </rPh>
    <rPh sb="2" eb="4">
      <t>リエキ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</si>
</sst>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40" x14ac:knownFonts="1">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1"/>
      <name val="HGS行書体"/>
      <family val="4"/>
      <charset val="128"/>
    </font>
    <font>
      <sz val="10"/>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22"/>
      <name val="ＭＳ 明朝"/>
      <family val="1"/>
      <charset val="128"/>
    </font>
    <font>
      <sz val="4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s>
  <borders count="325">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right style="medium">
        <color indexed="8"/>
      </right>
      <top style="thin">
        <color indexed="8"/>
      </top>
      <bottom style="double">
        <color indexed="8"/>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indexed="64"/>
      </bottom>
      <diagonal/>
    </border>
    <border>
      <left style="hair">
        <color indexed="8"/>
      </left>
      <right style="medium">
        <color indexed="64"/>
      </right>
      <top/>
      <bottom style="double">
        <color indexed="8"/>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bottom style="double">
        <color indexed="64"/>
      </bottom>
      <diagonal/>
    </border>
    <border>
      <left style="hair">
        <color indexed="8"/>
      </left>
      <right/>
      <top/>
      <bottom style="double">
        <color indexed="64"/>
      </bottom>
      <diagonal/>
    </border>
    <border>
      <left/>
      <right style="hair">
        <color indexed="8"/>
      </right>
      <top/>
      <bottom style="double">
        <color indexed="64"/>
      </bottom>
      <diagonal/>
    </border>
    <border>
      <left style="hair">
        <color indexed="8"/>
      </left>
      <right/>
      <top/>
      <bottom/>
      <diagonal/>
    </border>
    <border>
      <left/>
      <right style="medium">
        <color indexed="8"/>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right/>
      <top style="thin">
        <color indexed="8"/>
      </top>
      <bottom style="thin">
        <color indexed="64"/>
      </bottom>
      <diagonal/>
    </border>
  </borders>
  <cellStyleXfs count="16">
    <xf numFmtId="0" fontId="0" fillId="0" borderId="0"/>
    <xf numFmtId="38" fontId="1" fillId="0" borderId="0" applyFont="0" applyFill="0" applyBorder="0" applyAlignment="0" applyProtection="0"/>
    <xf numFmtId="38"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4"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950">
    <xf numFmtId="0" fontId="0" fillId="0" borderId="0" xfId="0"/>
    <xf numFmtId="3" fontId="2" fillId="0" borderId="0" xfId="12" applyNumberFormat="1" applyFont="1" applyAlignment="1">
      <alignment vertical="center"/>
    </xf>
    <xf numFmtId="3" fontId="7" fillId="0" borderId="0" xfId="12" applyNumberFormat="1" applyFont="1" applyAlignment="1">
      <alignment vertical="center"/>
    </xf>
    <xf numFmtId="3" fontId="7" fillId="0" borderId="0" xfId="12" applyNumberFormat="1" applyFont="1" applyBorder="1" applyAlignment="1">
      <alignment vertical="center"/>
    </xf>
    <xf numFmtId="3" fontId="7"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7"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7" fillId="0" borderId="0" xfId="12" applyNumberFormat="1" applyFont="1" applyBorder="1" applyAlignment="1">
      <alignment horizontal="right" vertical="center"/>
    </xf>
    <xf numFmtId="0" fontId="2" fillId="0" borderId="0" xfId="12" applyFont="1" applyBorder="1" applyAlignment="1">
      <alignment vertical="center"/>
    </xf>
    <xf numFmtId="3" fontId="7" fillId="0" borderId="0" xfId="12" applyNumberFormat="1" applyFont="1" applyAlignment="1"/>
    <xf numFmtId="3" fontId="2" fillId="0" borderId="0" xfId="12" applyNumberFormat="1" applyFont="1" applyAlignment="1"/>
    <xf numFmtId="3" fontId="11" fillId="0" borderId="0" xfId="12" applyNumberFormat="1" applyFont="1" applyAlignment="1">
      <alignment vertical="center"/>
    </xf>
    <xf numFmtId="3" fontId="11" fillId="0" borderId="2" xfId="12" applyNumberFormat="1" applyFont="1" applyBorder="1" applyAlignment="1">
      <alignment horizontal="right" vertical="center"/>
    </xf>
    <xf numFmtId="3" fontId="12" fillId="0" borderId="2" xfId="12" applyNumberFormat="1" applyFont="1" applyBorder="1" applyAlignment="1">
      <alignment horizontal="center" vertical="center"/>
    </xf>
    <xf numFmtId="3" fontId="13" fillId="2" borderId="3" xfId="12" applyNumberFormat="1" applyFont="1" applyFill="1" applyBorder="1" applyAlignment="1">
      <alignment horizontal="center" vertical="center"/>
    </xf>
    <xf numFmtId="3" fontId="13" fillId="2" borderId="0" xfId="12" applyNumberFormat="1" applyFont="1" applyFill="1" applyBorder="1" applyAlignment="1">
      <alignment horizontal="center" vertical="center"/>
    </xf>
    <xf numFmtId="182" fontId="11" fillId="0" borderId="4" xfId="12" applyNumberFormat="1" applyFont="1" applyFill="1" applyBorder="1" applyAlignment="1">
      <alignment vertical="center"/>
    </xf>
    <xf numFmtId="182" fontId="11" fillId="0" borderId="5" xfId="12" applyNumberFormat="1" applyFont="1" applyFill="1" applyBorder="1" applyAlignment="1">
      <alignment vertical="center"/>
    </xf>
    <xf numFmtId="184" fontId="11" fillId="2" borderId="5" xfId="13" applyNumberFormat="1" applyFont="1" applyFill="1" applyBorder="1" applyAlignment="1">
      <alignment vertical="center"/>
    </xf>
    <xf numFmtId="3" fontId="13" fillId="2" borderId="6" xfId="12" applyNumberFormat="1" applyFont="1" applyFill="1" applyBorder="1" applyAlignment="1">
      <alignment horizontal="center" vertical="center"/>
    </xf>
    <xf numFmtId="3" fontId="13" fillId="2" borderId="7" xfId="12" applyNumberFormat="1" applyFont="1" applyFill="1" applyBorder="1" applyAlignment="1">
      <alignment horizontal="distributed" vertical="center"/>
    </xf>
    <xf numFmtId="3" fontId="13" fillId="2" borderId="8" xfId="12" applyNumberFormat="1" applyFont="1" applyFill="1" applyBorder="1" applyAlignment="1">
      <alignment horizontal="center" vertical="center"/>
    </xf>
    <xf numFmtId="3" fontId="13" fillId="2" borderId="9" xfId="12" applyNumberFormat="1" applyFont="1" applyFill="1" applyBorder="1" applyAlignment="1">
      <alignment horizontal="center" vertical="center"/>
    </xf>
    <xf numFmtId="3" fontId="13" fillId="2" borderId="10" xfId="12" applyNumberFormat="1" applyFont="1" applyFill="1" applyBorder="1" applyAlignment="1">
      <alignment horizontal="center" vertical="center"/>
    </xf>
    <xf numFmtId="184" fontId="11" fillId="2" borderId="11" xfId="13" applyNumberFormat="1" applyFont="1" applyFill="1" applyBorder="1" applyAlignment="1">
      <alignment vertical="center"/>
    </xf>
    <xf numFmtId="182" fontId="11" fillId="2" borderId="12" xfId="12" applyNumberFormat="1" applyFont="1" applyFill="1" applyBorder="1" applyAlignment="1">
      <alignment vertical="center"/>
    </xf>
    <xf numFmtId="182" fontId="11" fillId="2" borderId="13" xfId="12" applyNumberFormat="1" applyFont="1" applyFill="1" applyBorder="1" applyAlignment="1">
      <alignment vertical="center"/>
    </xf>
    <xf numFmtId="184" fontId="11" fillId="2" borderId="14" xfId="13" applyNumberFormat="1" applyFont="1" applyFill="1" applyBorder="1" applyAlignment="1">
      <alignment vertical="center"/>
    </xf>
    <xf numFmtId="3" fontId="11" fillId="0" borderId="15" xfId="12" applyNumberFormat="1" applyFont="1" applyBorder="1" applyAlignment="1">
      <alignment vertical="center"/>
    </xf>
    <xf numFmtId="3" fontId="11" fillId="0" borderId="0" xfId="12" applyNumberFormat="1" applyFont="1" applyBorder="1" applyAlignment="1">
      <alignment vertical="center"/>
    </xf>
    <xf numFmtId="3" fontId="13" fillId="2" borderId="16" xfId="12" applyNumberFormat="1" applyFont="1" applyFill="1" applyBorder="1" applyAlignment="1">
      <alignment horizontal="center" vertical="center"/>
    </xf>
    <xf numFmtId="3" fontId="13" fillId="2" borderId="0" xfId="12" applyNumberFormat="1" applyFont="1" applyFill="1" applyBorder="1" applyAlignment="1">
      <alignment vertical="center"/>
    </xf>
    <xf numFmtId="182" fontId="11" fillId="0" borderId="17" xfId="12" applyNumberFormat="1" applyFont="1" applyFill="1" applyBorder="1" applyAlignment="1">
      <alignment vertical="center"/>
    </xf>
    <xf numFmtId="182" fontId="11" fillId="0" borderId="18" xfId="12" applyNumberFormat="1" applyFont="1" applyFill="1" applyBorder="1" applyAlignment="1">
      <alignment vertical="center"/>
    </xf>
    <xf numFmtId="3" fontId="13" fillId="2" borderId="19" xfId="12" applyNumberFormat="1" applyFont="1" applyFill="1" applyBorder="1" applyAlignment="1">
      <alignment horizontal="center" vertical="center"/>
    </xf>
    <xf numFmtId="3" fontId="13" fillId="2" borderId="8" xfId="12" applyNumberFormat="1" applyFont="1" applyFill="1" applyBorder="1" applyAlignment="1">
      <alignment vertical="center"/>
    </xf>
    <xf numFmtId="182" fontId="11" fillId="0" borderId="20" xfId="12" applyNumberFormat="1" applyFont="1" applyFill="1" applyBorder="1" applyAlignment="1">
      <alignment vertical="center"/>
    </xf>
    <xf numFmtId="3" fontId="13" fillId="2" borderId="21" xfId="12" applyNumberFormat="1" applyFont="1" applyFill="1" applyBorder="1" applyAlignment="1">
      <alignment horizontal="center" vertical="center"/>
    </xf>
    <xf numFmtId="3" fontId="13" fillId="2" borderId="22" xfId="12" applyNumberFormat="1" applyFont="1" applyFill="1" applyBorder="1" applyAlignment="1">
      <alignment vertical="center"/>
    </xf>
    <xf numFmtId="182" fontId="11" fillId="0" borderId="23" xfId="12" applyNumberFormat="1" applyFont="1" applyFill="1" applyBorder="1" applyAlignment="1">
      <alignment vertical="center"/>
    </xf>
    <xf numFmtId="182" fontId="11" fillId="0" borderId="24" xfId="12" applyNumberFormat="1" applyFont="1" applyFill="1" applyBorder="1" applyAlignment="1">
      <alignment vertical="center"/>
    </xf>
    <xf numFmtId="182" fontId="11" fillId="2" borderId="25" xfId="12" applyNumberFormat="1" applyFont="1" applyFill="1" applyBorder="1" applyAlignment="1">
      <alignment vertical="center"/>
    </xf>
    <xf numFmtId="182" fontId="11" fillId="2" borderId="26" xfId="12" applyNumberFormat="1" applyFont="1" applyFill="1" applyBorder="1" applyAlignment="1">
      <alignment vertical="center"/>
    </xf>
    <xf numFmtId="3" fontId="6" fillId="0" borderId="0" xfId="12" applyNumberFormat="1" applyFont="1" applyAlignment="1">
      <alignment vertical="center"/>
    </xf>
    <xf numFmtId="3" fontId="9" fillId="0" borderId="0" xfId="12" applyNumberFormat="1" applyFont="1" applyAlignment="1">
      <alignment horizontal="left" vertical="center"/>
    </xf>
    <xf numFmtId="184" fontId="11" fillId="2" borderId="24" xfId="13" applyNumberFormat="1" applyFont="1" applyFill="1" applyBorder="1" applyAlignment="1">
      <alignment vertical="center"/>
    </xf>
    <xf numFmtId="3" fontId="13" fillId="2" borderId="27" xfId="12" applyNumberFormat="1" applyFont="1" applyFill="1" applyBorder="1" applyAlignment="1">
      <alignment horizontal="center" vertical="center"/>
    </xf>
    <xf numFmtId="3" fontId="13" fillId="2" borderId="28" xfId="12" applyNumberFormat="1" applyFont="1" applyFill="1" applyBorder="1" applyAlignment="1">
      <alignment vertical="center"/>
    </xf>
    <xf numFmtId="182" fontId="11" fillId="0" borderId="29" xfId="12" applyNumberFormat="1" applyFont="1" applyFill="1" applyBorder="1" applyAlignment="1">
      <alignment vertical="center"/>
    </xf>
    <xf numFmtId="182" fontId="11" fillId="0" borderId="11" xfId="12" applyNumberFormat="1" applyFont="1" applyFill="1" applyBorder="1" applyAlignment="1">
      <alignment vertical="center"/>
    </xf>
    <xf numFmtId="182" fontId="11" fillId="2" borderId="14" xfId="12" applyNumberFormat="1" applyFont="1" applyFill="1" applyBorder="1" applyAlignment="1">
      <alignment vertical="center"/>
    </xf>
    <xf numFmtId="184" fontId="11" fillId="2" borderId="30" xfId="13" applyNumberFormat="1" applyFont="1" applyFill="1" applyBorder="1" applyAlignment="1">
      <alignment vertical="center"/>
    </xf>
    <xf numFmtId="3" fontId="13" fillId="0" borderId="0" xfId="12" applyNumberFormat="1" applyFont="1" applyFill="1" applyBorder="1" applyAlignment="1">
      <alignment horizontal="center" vertical="center"/>
    </xf>
    <xf numFmtId="182" fontId="11" fillId="0" borderId="0" xfId="12" applyNumberFormat="1" applyFont="1" applyFill="1" applyBorder="1" applyAlignment="1">
      <alignment vertical="center"/>
    </xf>
    <xf numFmtId="184" fontId="11" fillId="0" borderId="0" xfId="13" applyNumberFormat="1" applyFont="1" applyFill="1" applyBorder="1" applyAlignment="1">
      <alignment vertical="center"/>
    </xf>
    <xf numFmtId="181" fontId="11" fillId="0" borderId="0" xfId="11" applyNumberFormat="1" applyFont="1" applyFill="1" applyBorder="1" applyAlignment="1">
      <alignment vertical="center"/>
    </xf>
    <xf numFmtId="3" fontId="7" fillId="0" borderId="0" xfId="12" applyNumberFormat="1" applyFont="1" applyFill="1" applyBorder="1" applyAlignment="1">
      <alignment vertical="center"/>
    </xf>
    <xf numFmtId="184" fontId="11" fillId="2" borderId="13" xfId="13" applyNumberFormat="1" applyFont="1" applyFill="1" applyBorder="1" applyAlignment="1">
      <alignment vertical="center"/>
    </xf>
    <xf numFmtId="182" fontId="11" fillId="2" borderId="31" xfId="12" applyNumberFormat="1" applyFont="1" applyFill="1" applyBorder="1" applyAlignment="1">
      <alignment vertical="center"/>
    </xf>
    <xf numFmtId="182" fontId="11" fillId="2" borderId="32" xfId="12" applyNumberFormat="1" applyFont="1" applyFill="1" applyBorder="1" applyAlignment="1">
      <alignment vertical="center"/>
    </xf>
    <xf numFmtId="184" fontId="11" fillId="2" borderId="33" xfId="13" applyNumberFormat="1" applyFont="1" applyFill="1" applyBorder="1" applyAlignment="1">
      <alignment vertical="center"/>
    </xf>
    <xf numFmtId="182" fontId="11" fillId="0" borderId="34" xfId="12" applyNumberFormat="1" applyFont="1" applyFill="1" applyBorder="1" applyAlignment="1">
      <alignment vertical="center"/>
    </xf>
    <xf numFmtId="3" fontId="13" fillId="2" borderId="35" xfId="12" applyNumberFormat="1" applyFont="1" applyFill="1" applyBorder="1" applyAlignment="1">
      <alignment vertical="center"/>
    </xf>
    <xf numFmtId="3" fontId="13" fillId="2" borderId="36" xfId="12" applyNumberFormat="1" applyFont="1" applyFill="1" applyBorder="1" applyAlignment="1">
      <alignment vertical="center"/>
    </xf>
    <xf numFmtId="184" fontId="11" fillId="2" borderId="37" xfId="13" applyNumberFormat="1" applyFont="1" applyFill="1" applyBorder="1" applyAlignment="1">
      <alignment vertical="center"/>
    </xf>
    <xf numFmtId="3" fontId="13" fillId="2" borderId="38" xfId="12" applyNumberFormat="1" applyFont="1" applyFill="1" applyBorder="1" applyAlignment="1">
      <alignment vertical="center"/>
    </xf>
    <xf numFmtId="3" fontId="13" fillId="2" borderId="39" xfId="12" applyNumberFormat="1" applyFont="1" applyFill="1" applyBorder="1" applyAlignment="1">
      <alignment horizontal="center" vertical="center"/>
    </xf>
    <xf numFmtId="182" fontId="11" fillId="0" borderId="40" xfId="12" applyNumberFormat="1" applyFont="1" applyFill="1" applyBorder="1" applyAlignment="1">
      <alignment vertical="center"/>
    </xf>
    <xf numFmtId="182" fontId="11" fillId="0" borderId="41" xfId="12" applyNumberFormat="1" applyFont="1" applyFill="1" applyBorder="1" applyAlignment="1">
      <alignment vertical="center"/>
    </xf>
    <xf numFmtId="184" fontId="11" fillId="2" borderId="41" xfId="13" applyNumberFormat="1" applyFont="1" applyFill="1" applyBorder="1" applyAlignment="1">
      <alignment vertical="center"/>
    </xf>
    <xf numFmtId="182" fontId="11" fillId="2" borderId="42" xfId="12" applyNumberFormat="1" applyFont="1" applyFill="1" applyBorder="1" applyAlignment="1">
      <alignment vertical="center"/>
    </xf>
    <xf numFmtId="3" fontId="13" fillId="2" borderId="43" xfId="12" applyNumberFormat="1" applyFont="1" applyFill="1" applyBorder="1" applyAlignment="1">
      <alignment horizontal="center" vertical="center"/>
    </xf>
    <xf numFmtId="182" fontId="11" fillId="0" borderId="44" xfId="12" applyNumberFormat="1" applyFont="1" applyFill="1" applyBorder="1" applyAlignment="1">
      <alignment vertical="center"/>
    </xf>
    <xf numFmtId="182" fontId="11" fillId="0" borderId="45" xfId="12" applyNumberFormat="1" applyFont="1" applyFill="1" applyBorder="1" applyAlignment="1">
      <alignment vertical="center"/>
    </xf>
    <xf numFmtId="184" fontId="11" fillId="2" borderId="45" xfId="13" applyNumberFormat="1" applyFont="1" applyFill="1" applyBorder="1" applyAlignment="1">
      <alignment vertical="center"/>
    </xf>
    <xf numFmtId="3" fontId="13" fillId="2" borderId="46" xfId="12" applyNumberFormat="1" applyFont="1" applyFill="1" applyBorder="1" applyAlignment="1">
      <alignment vertical="center"/>
    </xf>
    <xf numFmtId="182" fontId="11" fillId="0" borderId="47" xfId="12" applyNumberFormat="1" applyFont="1" applyFill="1" applyBorder="1" applyAlignment="1">
      <alignment vertical="center"/>
    </xf>
    <xf numFmtId="182" fontId="11" fillId="0" borderId="48" xfId="12" applyNumberFormat="1" applyFont="1" applyFill="1" applyBorder="1" applyAlignment="1">
      <alignment vertical="center"/>
    </xf>
    <xf numFmtId="184" fontId="11" fillId="2" borderId="49" xfId="13" applyNumberFormat="1" applyFont="1" applyFill="1" applyBorder="1" applyAlignment="1">
      <alignment vertical="center"/>
    </xf>
    <xf numFmtId="3" fontId="13" fillId="2" borderId="50" xfId="12" applyNumberFormat="1" applyFont="1" applyFill="1" applyBorder="1" applyAlignment="1">
      <alignment vertical="center"/>
    </xf>
    <xf numFmtId="182" fontId="11" fillId="0" borderId="51" xfId="12" applyNumberFormat="1" applyFont="1" applyFill="1" applyBorder="1" applyAlignment="1">
      <alignment vertical="center"/>
    </xf>
    <xf numFmtId="3" fontId="13" fillId="2" borderId="39" xfId="12" applyNumberFormat="1" applyFont="1" applyFill="1" applyBorder="1" applyAlignment="1">
      <alignment vertical="center"/>
    </xf>
    <xf numFmtId="182" fontId="11" fillId="2" borderId="52" xfId="12" applyNumberFormat="1" applyFont="1" applyFill="1" applyBorder="1" applyAlignment="1">
      <alignment vertical="center"/>
    </xf>
    <xf numFmtId="185" fontId="11" fillId="0" borderId="18" xfId="12" applyNumberFormat="1" applyFont="1" applyFill="1" applyBorder="1" applyAlignment="1">
      <alignment vertical="center"/>
    </xf>
    <xf numFmtId="185" fontId="11" fillId="0" borderId="5" xfId="12" applyNumberFormat="1" applyFont="1" applyFill="1" applyBorder="1" applyAlignment="1">
      <alignment vertical="center"/>
    </xf>
    <xf numFmtId="183" fontId="11" fillId="2" borderId="33" xfId="13" applyNumberFormat="1" applyFont="1" applyFill="1" applyBorder="1" applyAlignment="1">
      <alignment vertical="center"/>
    </xf>
    <xf numFmtId="183" fontId="11" fillId="0" borderId="5" xfId="13" applyNumberFormat="1" applyFont="1" applyFill="1" applyBorder="1" applyAlignment="1">
      <alignment vertical="center"/>
    </xf>
    <xf numFmtId="3" fontId="13" fillId="2" borderId="53" xfId="12" applyNumberFormat="1" applyFont="1" applyFill="1" applyBorder="1" applyAlignment="1">
      <alignment horizontal="distributed" vertical="center" justifyLastLine="1"/>
    </xf>
    <xf numFmtId="3" fontId="13" fillId="2" borderId="54" xfId="12" applyNumberFormat="1" applyFont="1" applyFill="1" applyBorder="1" applyAlignment="1">
      <alignment horizontal="distributed" vertical="center" justifyLastLine="1"/>
    </xf>
    <xf numFmtId="183" fontId="11" fillId="0" borderId="55" xfId="13" applyNumberFormat="1" applyFont="1" applyFill="1" applyBorder="1" applyAlignment="1">
      <alignment vertical="center"/>
    </xf>
    <xf numFmtId="3" fontId="13" fillId="2" borderId="56" xfId="12" applyNumberFormat="1" applyFont="1" applyFill="1" applyBorder="1" applyAlignment="1">
      <alignment vertical="center"/>
    </xf>
    <xf numFmtId="3" fontId="13" fillId="2" borderId="57" xfId="12" applyNumberFormat="1" applyFont="1" applyFill="1" applyBorder="1" applyAlignment="1">
      <alignment vertical="center"/>
    </xf>
    <xf numFmtId="185" fontId="11" fillId="2" borderId="33" xfId="12" applyNumberFormat="1" applyFont="1" applyFill="1" applyBorder="1" applyAlignment="1">
      <alignment vertical="center"/>
    </xf>
    <xf numFmtId="183" fontId="11" fillId="2" borderId="58" xfId="11" applyNumberFormat="1" applyFont="1" applyFill="1" applyBorder="1" applyAlignment="1">
      <alignment vertical="center"/>
    </xf>
    <xf numFmtId="3" fontId="13" fillId="2" borderId="1" xfId="12" applyNumberFormat="1" applyFont="1" applyFill="1" applyBorder="1" applyAlignment="1">
      <alignment horizontal="center" vertical="center"/>
    </xf>
    <xf numFmtId="3" fontId="13" fillId="2" borderId="59" xfId="12" applyNumberFormat="1" applyFont="1" applyFill="1" applyBorder="1" applyAlignment="1">
      <alignment horizontal="center" vertical="center"/>
    </xf>
    <xf numFmtId="3" fontId="13" fillId="2" borderId="60" xfId="12" applyNumberFormat="1" applyFont="1" applyFill="1" applyBorder="1" applyAlignment="1">
      <alignment vertical="center"/>
    </xf>
    <xf numFmtId="182" fontId="11" fillId="2" borderId="33" xfId="12" applyNumberFormat="1" applyFont="1" applyFill="1" applyBorder="1" applyAlignment="1">
      <alignment vertical="center"/>
    </xf>
    <xf numFmtId="182" fontId="11" fillId="0" borderId="63" xfId="12" applyNumberFormat="1" applyFont="1" applyFill="1" applyBorder="1" applyAlignment="1">
      <alignment vertical="center"/>
    </xf>
    <xf numFmtId="182" fontId="11" fillId="2" borderId="64" xfId="12" applyNumberFormat="1" applyFont="1" applyFill="1" applyBorder="1" applyAlignment="1">
      <alignment vertical="center"/>
    </xf>
    <xf numFmtId="0" fontId="16" fillId="0" borderId="0" xfId="0" applyFont="1"/>
    <xf numFmtId="3" fontId="13" fillId="2" borderId="66" xfId="12" applyNumberFormat="1" applyFont="1" applyFill="1" applyBorder="1" applyAlignment="1">
      <alignment horizontal="center" vertical="center" justifyLastLine="1"/>
    </xf>
    <xf numFmtId="3" fontId="13" fillId="2" borderId="48" xfId="12" applyNumberFormat="1" applyFont="1" applyFill="1" applyBorder="1" applyAlignment="1">
      <alignment horizontal="center" vertical="center" justifyLastLine="1"/>
    </xf>
    <xf numFmtId="3" fontId="13" fillId="2" borderId="67" xfId="12" applyNumberFormat="1" applyFont="1" applyFill="1" applyBorder="1" applyAlignment="1">
      <alignment horizontal="center" vertical="center" justifyLastLine="1"/>
    </xf>
    <xf numFmtId="0" fontId="0" fillId="0" borderId="0" xfId="0" applyAlignment="1">
      <alignment horizontal="right"/>
    </xf>
    <xf numFmtId="0" fontId="0" fillId="0" borderId="68" xfId="0" applyBorder="1" applyAlignment="1">
      <alignment horizontal="center" vertical="center"/>
    </xf>
    <xf numFmtId="0" fontId="0" fillId="0" borderId="69" xfId="0" applyBorder="1" applyAlignment="1">
      <alignment horizontal="center" vertical="center"/>
    </xf>
    <xf numFmtId="0" fontId="17" fillId="0" borderId="0" xfId="0" applyFont="1"/>
    <xf numFmtId="3" fontId="13" fillId="2" borderId="70" xfId="12" applyNumberFormat="1" applyFont="1" applyFill="1" applyBorder="1" applyAlignment="1">
      <alignment vertical="center"/>
    </xf>
    <xf numFmtId="3" fontId="13" fillId="2" borderId="71" xfId="12" applyNumberFormat="1" applyFont="1" applyFill="1" applyBorder="1" applyAlignment="1">
      <alignment vertical="center"/>
    </xf>
    <xf numFmtId="3" fontId="13" fillId="2" borderId="72" xfId="12" applyNumberFormat="1" applyFont="1" applyFill="1" applyBorder="1" applyAlignment="1">
      <alignment vertical="center"/>
    </xf>
    <xf numFmtId="182" fontId="11" fillId="2" borderId="73" xfId="12" applyNumberFormat="1" applyFont="1" applyFill="1" applyBorder="1" applyAlignment="1">
      <alignment vertical="center"/>
    </xf>
    <xf numFmtId="184" fontId="11" fillId="2" borderId="55" xfId="13" applyNumberFormat="1" applyFont="1" applyFill="1" applyBorder="1" applyAlignment="1">
      <alignment vertical="center"/>
    </xf>
    <xf numFmtId="184" fontId="11" fillId="2" borderId="74" xfId="13" applyNumberFormat="1" applyFont="1" applyFill="1" applyBorder="1" applyAlignment="1">
      <alignment vertical="center"/>
    </xf>
    <xf numFmtId="184" fontId="11" fillId="2" borderId="75" xfId="13" applyNumberFormat="1" applyFont="1" applyFill="1" applyBorder="1" applyAlignment="1">
      <alignment vertical="center"/>
    </xf>
    <xf numFmtId="181" fontId="11" fillId="2" borderId="76" xfId="11" applyNumberFormat="1" applyFont="1" applyFill="1" applyBorder="1" applyAlignment="1">
      <alignment vertical="center"/>
    </xf>
    <xf numFmtId="184" fontId="11" fillId="2" borderId="77" xfId="13" applyNumberFormat="1" applyFont="1" applyFill="1" applyBorder="1" applyAlignment="1">
      <alignment vertical="center"/>
    </xf>
    <xf numFmtId="184" fontId="11" fillId="2" borderId="78" xfId="13" applyNumberFormat="1" applyFont="1" applyFill="1" applyBorder="1" applyAlignment="1">
      <alignment vertical="center"/>
    </xf>
    <xf numFmtId="3" fontId="13" fillId="2" borderId="79" xfId="12" applyNumberFormat="1" applyFont="1" applyFill="1" applyBorder="1" applyAlignment="1">
      <alignment horizontal="center" vertical="distributed" textRotation="255" justifyLastLine="1"/>
    </xf>
    <xf numFmtId="3" fontId="13" fillId="2" borderId="80" xfId="12" applyNumberFormat="1" applyFont="1" applyFill="1" applyBorder="1" applyAlignment="1">
      <alignment horizontal="center" vertical="center"/>
    </xf>
    <xf numFmtId="181" fontId="11" fillId="2" borderId="81" xfId="11" applyNumberFormat="1" applyFont="1" applyFill="1" applyBorder="1" applyAlignment="1">
      <alignment vertical="center"/>
    </xf>
    <xf numFmtId="181" fontId="11" fillId="2" borderId="58" xfId="11" applyNumberFormat="1" applyFont="1" applyFill="1" applyBorder="1" applyAlignment="1">
      <alignment vertical="center"/>
    </xf>
    <xf numFmtId="3" fontId="13" fillId="2" borderId="66" xfId="12" applyNumberFormat="1" applyFont="1" applyFill="1" applyBorder="1" applyAlignment="1">
      <alignment horizontal="center" vertical="center"/>
    </xf>
    <xf numFmtId="3" fontId="15" fillId="2" borderId="82" xfId="12" applyNumberFormat="1" applyFont="1" applyFill="1" applyBorder="1" applyAlignment="1">
      <alignment horizontal="center" vertical="center" justifyLastLine="1"/>
    </xf>
    <xf numFmtId="3" fontId="13" fillId="2" borderId="83" xfId="12" applyNumberFormat="1" applyFont="1" applyFill="1" applyBorder="1" applyAlignment="1">
      <alignment horizontal="center" vertical="center" justifyLastLine="1"/>
    </xf>
    <xf numFmtId="3" fontId="13" fillId="2" borderId="82" xfId="12" applyNumberFormat="1" applyFont="1" applyFill="1" applyBorder="1" applyAlignment="1">
      <alignment horizontal="center" vertical="center" justifyLastLine="1"/>
    </xf>
    <xf numFmtId="3" fontId="13" fillId="2" borderId="84" xfId="12" applyNumberFormat="1" applyFont="1" applyFill="1" applyBorder="1" applyAlignment="1">
      <alignment horizontal="center" vertical="center"/>
    </xf>
    <xf numFmtId="0" fontId="9" fillId="0" borderId="0" xfId="0" applyFont="1" applyAlignment="1">
      <alignment vertical="center"/>
    </xf>
    <xf numFmtId="3" fontId="12" fillId="0" borderId="0" xfId="12" applyNumberFormat="1" applyFont="1" applyBorder="1" applyAlignment="1">
      <alignment horizontal="center" vertical="center"/>
    </xf>
    <xf numFmtId="184" fontId="11" fillId="2" borderId="85" xfId="13" applyNumberFormat="1" applyFont="1" applyFill="1" applyBorder="1" applyAlignment="1">
      <alignment vertical="center"/>
    </xf>
    <xf numFmtId="184" fontId="11" fillId="2" borderId="86" xfId="13" applyNumberFormat="1" applyFont="1" applyFill="1" applyBorder="1" applyAlignment="1">
      <alignment vertical="center"/>
    </xf>
    <xf numFmtId="184" fontId="11" fillId="2" borderId="26" xfId="13" applyNumberFormat="1" applyFont="1" applyFill="1" applyBorder="1" applyAlignment="1">
      <alignment vertical="center"/>
    </xf>
    <xf numFmtId="181" fontId="11" fillId="2" borderId="87" xfId="11" applyNumberFormat="1" applyFont="1" applyFill="1" applyBorder="1" applyAlignment="1">
      <alignment vertical="center"/>
    </xf>
    <xf numFmtId="184" fontId="11" fillId="2" borderId="88" xfId="13" applyNumberFormat="1" applyFont="1" applyFill="1" applyBorder="1" applyAlignment="1">
      <alignment vertical="center"/>
    </xf>
    <xf numFmtId="184" fontId="11" fillId="2" borderId="32" xfId="13" applyNumberFormat="1" applyFont="1" applyFill="1" applyBorder="1" applyAlignment="1">
      <alignment vertical="center"/>
    </xf>
    <xf numFmtId="181" fontId="11" fillId="2" borderId="89" xfId="11" applyNumberFormat="1" applyFont="1" applyFill="1" applyBorder="1" applyAlignment="1">
      <alignment vertical="center"/>
    </xf>
    <xf numFmtId="3" fontId="9" fillId="0" borderId="0" xfId="12" applyNumberFormat="1" applyFont="1" applyAlignment="1">
      <alignment vertical="center"/>
    </xf>
    <xf numFmtId="185" fontId="11" fillId="0" borderId="0" xfId="12" applyNumberFormat="1" applyFont="1" applyFill="1" applyBorder="1" applyAlignment="1">
      <alignment vertical="center"/>
    </xf>
    <xf numFmtId="0" fontId="14" fillId="0" borderId="0" xfId="5">
      <alignment vertical="center"/>
    </xf>
    <xf numFmtId="0" fontId="14" fillId="0" borderId="90" xfId="5" applyBorder="1">
      <alignment vertical="center"/>
    </xf>
    <xf numFmtId="0" fontId="14" fillId="0" borderId="91" xfId="5" applyBorder="1">
      <alignment vertical="center"/>
    </xf>
    <xf numFmtId="0" fontId="14" fillId="0" borderId="92" xfId="5" applyBorder="1">
      <alignment vertical="center"/>
    </xf>
    <xf numFmtId="0" fontId="14" fillId="0" borderId="93" xfId="5" applyBorder="1">
      <alignment vertical="center"/>
    </xf>
    <xf numFmtId="0" fontId="20" fillId="0" borderId="0" xfId="5" applyFont="1" applyAlignment="1">
      <alignment horizontal="center" vertical="center"/>
    </xf>
    <xf numFmtId="0" fontId="14" fillId="0" borderId="0" xfId="5" applyBorder="1">
      <alignment vertical="center"/>
    </xf>
    <xf numFmtId="0" fontId="20" fillId="0" borderId="94" xfId="5" applyFont="1" applyBorder="1" applyAlignment="1">
      <alignment horizontal="center" vertical="center"/>
    </xf>
    <xf numFmtId="0" fontId="14" fillId="0" borderId="94" xfId="5" applyBorder="1">
      <alignment vertical="center"/>
    </xf>
    <xf numFmtId="0" fontId="0" fillId="0" borderId="95" xfId="0" applyBorder="1"/>
    <xf numFmtId="0" fontId="0" fillId="0" borderId="96" xfId="0" applyBorder="1"/>
    <xf numFmtId="0" fontId="0" fillId="0" borderId="97" xfId="0" applyBorder="1"/>
    <xf numFmtId="3" fontId="13" fillId="0" borderId="0" xfId="12" applyNumberFormat="1" applyFont="1" applyFill="1" applyBorder="1" applyAlignment="1">
      <alignment horizontal="distributed" vertical="center"/>
    </xf>
    <xf numFmtId="3" fontId="13" fillId="0" borderId="0" xfId="12" applyNumberFormat="1" applyFont="1" applyFill="1" applyBorder="1" applyAlignment="1">
      <alignment vertical="center"/>
    </xf>
    <xf numFmtId="183" fontId="11" fillId="0" borderId="0" xfId="13" applyNumberFormat="1" applyFont="1" applyFill="1" applyBorder="1" applyAlignment="1">
      <alignment vertical="center"/>
    </xf>
    <xf numFmtId="183" fontId="11" fillId="0" borderId="0" xfId="11" applyNumberFormat="1" applyFont="1" applyFill="1" applyBorder="1" applyAlignment="1">
      <alignment vertical="center"/>
    </xf>
    <xf numFmtId="3" fontId="15" fillId="3" borderId="98" xfId="12" applyNumberFormat="1" applyFont="1" applyFill="1" applyBorder="1" applyAlignment="1">
      <alignment horizontal="distributed" vertical="center" justifyLastLine="1"/>
    </xf>
    <xf numFmtId="183" fontId="11" fillId="4" borderId="55" xfId="13" applyNumberFormat="1" applyFont="1" applyFill="1" applyBorder="1" applyAlignment="1">
      <alignment vertical="center"/>
    </xf>
    <xf numFmtId="184" fontId="11" fillId="4" borderId="55" xfId="13" applyNumberFormat="1" applyFont="1" applyFill="1" applyBorder="1" applyAlignment="1">
      <alignment vertical="center"/>
    </xf>
    <xf numFmtId="184" fontId="11" fillId="4" borderId="99" xfId="13" applyNumberFormat="1" applyFont="1" applyFill="1" applyBorder="1" applyAlignment="1">
      <alignment vertical="center"/>
    </xf>
    <xf numFmtId="182" fontId="30" fillId="0" borderId="18" xfId="12" applyNumberFormat="1" applyFont="1" applyFill="1" applyBorder="1" applyAlignment="1">
      <alignment vertical="center"/>
    </xf>
    <xf numFmtId="3" fontId="13" fillId="2" borderId="100" xfId="12" applyNumberFormat="1" applyFont="1" applyFill="1" applyBorder="1" applyAlignment="1">
      <alignment vertical="center"/>
    </xf>
    <xf numFmtId="3" fontId="11" fillId="0" borderId="2" xfId="12" applyNumberFormat="1" applyFont="1" applyFill="1" applyBorder="1" applyAlignment="1">
      <alignment horizontal="right" vertical="center"/>
    </xf>
    <xf numFmtId="3" fontId="11" fillId="0" borderId="0" xfId="12" applyNumberFormat="1" applyFont="1" applyFill="1" applyAlignment="1">
      <alignment vertical="center"/>
    </xf>
    <xf numFmtId="0" fontId="2" fillId="0" borderId="117" xfId="0" applyFont="1" applyBorder="1" applyAlignment="1">
      <alignment horizontal="distributed" vertical="center"/>
    </xf>
    <xf numFmtId="0" fontId="2" fillId="0" borderId="68"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120" xfId="0" applyFont="1" applyBorder="1" applyAlignment="1">
      <alignment vertical="center"/>
    </xf>
    <xf numFmtId="49" fontId="7" fillId="0" borderId="0" xfId="0" applyNumberFormat="1" applyFont="1" applyBorder="1" applyAlignment="1">
      <alignment horizontal="center" vertical="center" textRotation="90"/>
    </xf>
    <xf numFmtId="0" fontId="7" fillId="0" borderId="0" xfId="0" applyFont="1" applyBorder="1" applyAlignment="1">
      <alignment vertical="center"/>
    </xf>
    <xf numFmtId="0" fontId="24" fillId="0" borderId="0" xfId="0" applyFont="1" applyBorder="1" applyAlignment="1">
      <alignment horizontal="center" vertical="center"/>
    </xf>
    <xf numFmtId="49" fontId="21"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4"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1" xfId="0" applyFont="1" applyBorder="1" applyAlignment="1">
      <alignment vertical="center"/>
    </xf>
    <xf numFmtId="0" fontId="2" fillId="0" borderId="104" xfId="0" applyFont="1" applyBorder="1" applyAlignment="1">
      <alignment vertical="center"/>
    </xf>
    <xf numFmtId="0" fontId="2" fillId="0" borderId="122" xfId="0" applyFont="1" applyBorder="1" applyAlignment="1">
      <alignment vertical="center"/>
    </xf>
    <xf numFmtId="0" fontId="2" fillId="0" borderId="104" xfId="0" applyFont="1" applyBorder="1" applyAlignment="1">
      <alignment horizontal="distributed" vertical="center"/>
    </xf>
    <xf numFmtId="0" fontId="2" fillId="0" borderId="101" xfId="0" applyFont="1" applyBorder="1" applyAlignment="1">
      <alignment horizontal="distributed" vertical="center"/>
    </xf>
    <xf numFmtId="0" fontId="2" fillId="0" borderId="107" xfId="0" applyFont="1" applyBorder="1" applyAlignment="1">
      <alignment horizontal="distributed" vertical="center"/>
    </xf>
    <xf numFmtId="0" fontId="2" fillId="0" borderId="112" xfId="0" applyFont="1" applyBorder="1" applyAlignment="1">
      <alignment horizontal="distributed" vertical="center"/>
    </xf>
    <xf numFmtId="178" fontId="2" fillId="0" borderId="102" xfId="0" applyNumberFormat="1" applyFont="1" applyBorder="1" applyAlignment="1">
      <alignment vertical="center"/>
    </xf>
    <xf numFmtId="178" fontId="2" fillId="0" borderId="123" xfId="0" applyNumberFormat="1" applyFont="1" applyBorder="1" applyAlignment="1">
      <alignment vertical="center"/>
    </xf>
    <xf numFmtId="178" fontId="2" fillId="0" borderId="101" xfId="0" applyNumberFormat="1" applyFont="1" applyBorder="1" applyAlignment="1">
      <alignment vertical="center"/>
    </xf>
    <xf numFmtId="178" fontId="2" fillId="0" borderId="105" xfId="0" applyNumberFormat="1" applyFont="1" applyBorder="1" applyAlignment="1">
      <alignment vertical="center"/>
    </xf>
    <xf numFmtId="178" fontId="2" fillId="0" borderId="111" xfId="0" applyNumberFormat="1" applyFont="1" applyBorder="1" applyAlignment="1">
      <alignment vertical="center"/>
    </xf>
    <xf numFmtId="178" fontId="2" fillId="0" borderId="104" xfId="0" applyNumberFormat="1" applyFont="1" applyBorder="1" applyAlignment="1">
      <alignment vertical="center"/>
    </xf>
    <xf numFmtId="178" fontId="2" fillId="0" borderId="0" xfId="0" applyNumberFormat="1" applyFont="1" applyBorder="1" applyAlignment="1">
      <alignment vertical="center"/>
    </xf>
    <xf numFmtId="0" fontId="2" fillId="0" borderId="124"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5" xfId="0" applyFont="1" applyBorder="1" applyAlignment="1">
      <alignment vertical="center"/>
    </xf>
    <xf numFmtId="0" fontId="2" fillId="0" borderId="126" xfId="0" applyFont="1" applyBorder="1" applyAlignment="1">
      <alignment vertical="center"/>
    </xf>
    <xf numFmtId="0" fontId="2" fillId="0" borderId="117" xfId="0" applyFont="1" applyBorder="1" applyAlignment="1">
      <alignment vertical="center"/>
    </xf>
    <xf numFmtId="0" fontId="2" fillId="0" borderId="127" xfId="0" applyFont="1" applyBorder="1" applyAlignment="1">
      <alignment vertical="center"/>
    </xf>
    <xf numFmtId="178" fontId="2" fillId="0" borderId="118" xfId="0" applyNumberFormat="1" applyFont="1" applyBorder="1" applyAlignment="1">
      <alignment vertical="center"/>
    </xf>
    <xf numFmtId="178" fontId="2" fillId="0" borderId="128" xfId="0" applyNumberFormat="1" applyFont="1" applyBorder="1" applyAlignment="1">
      <alignment vertical="center"/>
    </xf>
    <xf numFmtId="178" fontId="2" fillId="0" borderId="129" xfId="0" applyNumberFormat="1" applyFont="1" applyBorder="1" applyAlignment="1">
      <alignment vertical="center"/>
    </xf>
    <xf numFmtId="178" fontId="2" fillId="0" borderId="117" xfId="0" applyNumberFormat="1" applyFont="1" applyBorder="1" applyAlignment="1">
      <alignment vertical="center"/>
    </xf>
    <xf numFmtId="0" fontId="2" fillId="0" borderId="0" xfId="0" applyFont="1" applyBorder="1" applyAlignment="1">
      <alignment horizontal="center" vertical="center"/>
    </xf>
    <xf numFmtId="178" fontId="2" fillId="0" borderId="122"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7" xfId="0" applyNumberFormat="1" applyFont="1" applyBorder="1" applyAlignment="1">
      <alignment vertical="center"/>
    </xf>
    <xf numFmtId="0" fontId="2" fillId="0" borderId="132" xfId="0" applyFont="1" applyBorder="1" applyAlignment="1">
      <alignment vertical="center"/>
    </xf>
    <xf numFmtId="0" fontId="29" fillId="0" borderId="0" xfId="6">
      <alignment vertical="center"/>
    </xf>
    <xf numFmtId="0" fontId="2" fillId="0" borderId="113" xfId="0" applyFont="1" applyBorder="1" applyAlignment="1">
      <alignment horizontal="distributed" vertical="center"/>
    </xf>
    <xf numFmtId="40" fontId="7" fillId="0" borderId="137" xfId="1" applyNumberFormat="1" applyFont="1" applyFill="1" applyBorder="1" applyAlignment="1">
      <alignment horizontal="right" vertical="center" shrinkToFit="1"/>
    </xf>
    <xf numFmtId="180" fontId="7" fillId="0" borderId="138" xfId="0" applyNumberFormat="1" applyFont="1" applyFill="1" applyBorder="1" applyAlignment="1">
      <alignment horizontal="right" vertical="center"/>
    </xf>
    <xf numFmtId="180" fontId="7" fillId="0" borderId="135" xfId="0" applyNumberFormat="1" applyFont="1" applyFill="1" applyBorder="1" applyAlignment="1">
      <alignment horizontal="right" vertical="center"/>
    </xf>
    <xf numFmtId="180" fontId="21" fillId="0" borderId="101" xfId="0" applyNumberFormat="1" applyFont="1" applyFill="1" applyBorder="1" applyAlignment="1">
      <alignment vertical="center"/>
    </xf>
    <xf numFmtId="180" fontId="7" fillId="0" borderId="136" xfId="0" applyNumberFormat="1" applyFont="1" applyFill="1" applyBorder="1" applyAlignment="1">
      <alignment horizontal="right" vertical="center"/>
    </xf>
    <xf numFmtId="180" fontId="7" fillId="0" borderId="134" xfId="0" applyNumberFormat="1" applyFont="1" applyFill="1" applyBorder="1" applyAlignment="1">
      <alignment horizontal="right" vertical="center"/>
    </xf>
    <xf numFmtId="180" fontId="7" fillId="0" borderId="137" xfId="0" applyNumberFormat="1" applyFont="1" applyFill="1" applyBorder="1" applyAlignment="1">
      <alignment horizontal="right" vertical="center"/>
    </xf>
    <xf numFmtId="180" fontId="7" fillId="0" borderId="139" xfId="0" applyNumberFormat="1" applyFont="1" applyFill="1" applyBorder="1" applyAlignment="1">
      <alignment horizontal="right" vertical="center"/>
    </xf>
    <xf numFmtId="180" fontId="21" fillId="0" borderId="104" xfId="0" applyNumberFormat="1" applyFont="1" applyFill="1" applyBorder="1" applyAlignment="1">
      <alignment vertical="center"/>
    </xf>
    <xf numFmtId="180" fontId="7" fillId="0" borderId="145" xfId="0" applyNumberFormat="1" applyFont="1" applyFill="1" applyBorder="1" applyAlignment="1">
      <alignment horizontal="distributed" vertical="center"/>
    </xf>
    <xf numFmtId="180" fontId="7" fillId="0" borderId="103" xfId="0" applyNumberFormat="1" applyFont="1" applyFill="1" applyBorder="1" applyAlignment="1">
      <alignment vertical="center"/>
    </xf>
    <xf numFmtId="180" fontId="7" fillId="0" borderId="102" xfId="0" applyNumberFormat="1" applyFont="1" applyFill="1" applyBorder="1" applyAlignment="1">
      <alignment vertical="center"/>
    </xf>
    <xf numFmtId="180" fontId="7" fillId="0" borderId="146" xfId="0" applyNumberFormat="1" applyFont="1" applyFill="1" applyBorder="1" applyAlignment="1">
      <alignment horizontal="distributed" vertical="center"/>
    </xf>
    <xf numFmtId="180" fontId="7" fillId="0" borderId="108" xfId="0" applyNumberFormat="1" applyFont="1" applyFill="1" applyBorder="1" applyAlignment="1">
      <alignment vertical="center"/>
    </xf>
    <xf numFmtId="0" fontId="2" fillId="0" borderId="0" xfId="0" applyFont="1" applyAlignment="1">
      <alignment vertical="center"/>
    </xf>
    <xf numFmtId="0" fontId="2" fillId="0" borderId="69" xfId="0"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178" fontId="2" fillId="0" borderId="150" xfId="0" applyNumberFormat="1" applyFont="1" applyBorder="1" applyAlignment="1">
      <alignment vertical="center"/>
    </xf>
    <xf numFmtId="38" fontId="2" fillId="0" borderId="0" xfId="3" applyFont="1" applyAlignment="1">
      <alignment vertical="center"/>
    </xf>
    <xf numFmtId="0" fontId="2" fillId="0" borderId="151" xfId="0" applyFont="1" applyBorder="1" applyAlignment="1">
      <alignment vertical="center"/>
    </xf>
    <xf numFmtId="0" fontId="2" fillId="0" borderId="106" xfId="0" applyFont="1" applyBorder="1" applyAlignment="1">
      <alignment vertical="center"/>
    </xf>
    <xf numFmtId="178" fontId="2" fillId="0" borderId="110" xfId="0" applyNumberFormat="1" applyFont="1" applyBorder="1" applyAlignment="1">
      <alignment vertical="center"/>
    </xf>
    <xf numFmtId="178" fontId="2" fillId="0" borderId="152" xfId="0" applyNumberFormat="1" applyFont="1" applyBorder="1" applyAlignment="1">
      <alignment vertical="center"/>
    </xf>
    <xf numFmtId="178" fontId="2" fillId="0" borderId="106" xfId="0" applyNumberFormat="1" applyFont="1" applyFill="1" applyBorder="1" applyAlignment="1">
      <alignment vertical="center"/>
    </xf>
    <xf numFmtId="0" fontId="2" fillId="0" borderId="106" xfId="0" applyFont="1" applyBorder="1" applyAlignment="1">
      <alignment horizontal="distributed" vertical="center"/>
    </xf>
    <xf numFmtId="0" fontId="2" fillId="0" borderId="153" xfId="0" applyFont="1" applyBorder="1" applyAlignment="1">
      <alignment vertical="center"/>
    </xf>
    <xf numFmtId="0" fontId="2" fillId="0" borderId="87" xfId="0" applyFont="1" applyBorder="1" applyAlignment="1">
      <alignment vertical="center"/>
    </xf>
    <xf numFmtId="0" fontId="3" fillId="0" borderId="0" xfId="0" applyFont="1" applyAlignment="1">
      <alignment horizontal="center" vertical="center" textRotation="180"/>
    </xf>
    <xf numFmtId="0" fontId="2" fillId="0" borderId="154" xfId="0" applyFont="1" applyBorder="1" applyAlignment="1">
      <alignment vertical="center"/>
    </xf>
    <xf numFmtId="0" fontId="2" fillId="0" borderId="155" xfId="0" applyFont="1" applyBorder="1" applyAlignment="1">
      <alignment vertical="center"/>
    </xf>
    <xf numFmtId="0" fontId="2" fillId="0" borderId="154" xfId="0" applyFont="1" applyBorder="1" applyAlignment="1">
      <alignment horizontal="distributed" vertical="center"/>
    </xf>
    <xf numFmtId="0" fontId="2" fillId="0" borderId="156" xfId="0" applyFont="1" applyBorder="1" applyAlignment="1">
      <alignment vertical="center"/>
    </xf>
    <xf numFmtId="0" fontId="2" fillId="0" borderId="157" xfId="0" applyFont="1" applyBorder="1" applyAlignment="1">
      <alignment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0" fontId="2" fillId="0" borderId="160" xfId="0" applyFont="1" applyBorder="1" applyAlignment="1">
      <alignment horizontal="distributed" vertical="center"/>
    </xf>
    <xf numFmtId="178" fontId="2" fillId="0" borderId="161" xfId="0" applyNumberFormat="1" applyFont="1" applyBorder="1" applyAlignment="1">
      <alignment vertical="center"/>
    </xf>
    <xf numFmtId="178" fontId="2" fillId="0" borderId="162" xfId="0" applyNumberFormat="1" applyFont="1" applyBorder="1" applyAlignment="1">
      <alignment vertical="center"/>
    </xf>
    <xf numFmtId="178" fontId="2" fillId="0" borderId="154" xfId="0" applyNumberFormat="1" applyFont="1" applyBorder="1" applyAlignment="1">
      <alignment vertical="center"/>
    </xf>
    <xf numFmtId="0" fontId="2" fillId="0" borderId="109" xfId="0" applyFont="1" applyBorder="1" applyAlignment="1">
      <alignment horizontal="distributed" vertical="center"/>
    </xf>
    <xf numFmtId="178" fontId="2" fillId="0" borderId="101" xfId="0" applyNumberFormat="1" applyFont="1" applyBorder="1" applyAlignment="1">
      <alignment horizontal="right" vertical="center"/>
    </xf>
    <xf numFmtId="178" fontId="2" fillId="0" borderId="161" xfId="0" applyNumberFormat="1" applyFont="1" applyBorder="1" applyAlignment="1">
      <alignment horizontal="right" vertical="center"/>
    </xf>
    <xf numFmtId="0" fontId="2" fillId="0" borderId="163" xfId="0" applyFont="1" applyBorder="1" applyAlignment="1">
      <alignment horizontal="distributed" vertical="center"/>
    </xf>
    <xf numFmtId="0" fontId="2" fillId="0" borderId="159" xfId="0" applyFont="1" applyFill="1" applyBorder="1" applyAlignment="1">
      <alignment horizontal="distributed" vertical="center"/>
    </xf>
    <xf numFmtId="0" fontId="2" fillId="0" borderId="104" xfId="0" applyFont="1" applyFill="1" applyBorder="1" applyAlignment="1">
      <alignment horizontal="distributed" vertical="center"/>
    </xf>
    <xf numFmtId="0" fontId="2" fillId="0" borderId="104" xfId="0" applyFont="1" applyFill="1" applyBorder="1" applyAlignment="1">
      <alignment vertical="center"/>
    </xf>
    <xf numFmtId="178" fontId="2" fillId="0" borderId="105" xfId="0" applyNumberFormat="1" applyFont="1" applyFill="1" applyBorder="1" applyAlignment="1">
      <alignment vertical="center"/>
    </xf>
    <xf numFmtId="178" fontId="2" fillId="0" borderId="111" xfId="0" applyNumberFormat="1" applyFont="1" applyFill="1" applyBorder="1" applyAlignment="1">
      <alignment vertical="center"/>
    </xf>
    <xf numFmtId="178" fontId="2" fillId="0" borderId="104" xfId="0" applyNumberFormat="1" applyFont="1" applyFill="1" applyBorder="1" applyAlignment="1">
      <alignment vertical="center"/>
    </xf>
    <xf numFmtId="178" fontId="2" fillId="0" borderId="101" xfId="0" applyNumberFormat="1" applyFont="1" applyFill="1" applyBorder="1" applyAlignment="1">
      <alignment vertical="center"/>
    </xf>
    <xf numFmtId="0" fontId="2" fillId="0" borderId="163" xfId="0" applyFont="1" applyFill="1" applyBorder="1" applyAlignment="1">
      <alignment horizontal="distributed" vertical="center"/>
    </xf>
    <xf numFmtId="178" fontId="2" fillId="0" borderId="101"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1" xfId="0" applyNumberFormat="1" applyFont="1" applyFill="1" applyBorder="1" applyAlignment="1">
      <alignment horizontal="right" vertical="center"/>
    </xf>
    <xf numFmtId="178" fontId="2" fillId="0" borderId="110" xfId="0" applyNumberFormat="1" applyFont="1" applyFill="1" applyBorder="1" applyAlignment="1">
      <alignment vertical="center"/>
    </xf>
    <xf numFmtId="0" fontId="2" fillId="0" borderId="107" xfId="0" applyFont="1" applyBorder="1" applyAlignment="1">
      <alignment vertical="center"/>
    </xf>
    <xf numFmtId="178" fontId="2" fillId="0" borderId="108" xfId="0" applyNumberFormat="1" applyFont="1" applyFill="1" applyBorder="1" applyAlignment="1">
      <alignment vertical="center"/>
    </xf>
    <xf numFmtId="178" fontId="2" fillId="0" borderId="164" xfId="0" applyNumberFormat="1" applyFont="1" applyFill="1" applyBorder="1" applyAlignment="1">
      <alignment vertical="center"/>
    </xf>
    <xf numFmtId="178" fontId="2" fillId="0" borderId="107" xfId="0" applyNumberFormat="1" applyFont="1" applyFill="1" applyBorder="1" applyAlignment="1">
      <alignment vertical="center"/>
    </xf>
    <xf numFmtId="178" fontId="2" fillId="0" borderId="164" xfId="0" applyNumberFormat="1" applyFont="1" applyBorder="1" applyAlignment="1">
      <alignment vertical="center"/>
    </xf>
    <xf numFmtId="0" fontId="2" fillId="0" borderId="165" xfId="0" applyFont="1" applyBorder="1" applyAlignment="1">
      <alignment vertical="center"/>
    </xf>
    <xf numFmtId="0" fontId="2" fillId="0" borderId="112" xfId="0" applyFont="1" applyBorder="1" applyAlignment="1">
      <alignment vertical="center"/>
    </xf>
    <xf numFmtId="178" fontId="2" fillId="0" borderId="166" xfId="0" applyNumberFormat="1" applyFont="1" applyBorder="1" applyAlignment="1">
      <alignment vertical="center"/>
    </xf>
    <xf numFmtId="178" fontId="2" fillId="0" borderId="167" xfId="0" applyNumberFormat="1" applyFont="1" applyBorder="1" applyAlignment="1">
      <alignment vertical="center"/>
    </xf>
    <xf numFmtId="178" fontId="2" fillId="0" borderId="112" xfId="0" applyNumberFormat="1" applyFont="1" applyBorder="1" applyAlignment="1">
      <alignment vertical="center"/>
    </xf>
    <xf numFmtId="178" fontId="2" fillId="0" borderId="112" xfId="0" applyNumberFormat="1" applyFont="1" applyFill="1" applyBorder="1" applyAlignment="1">
      <alignment horizontal="right" vertical="center"/>
    </xf>
    <xf numFmtId="0" fontId="2" fillId="0" borderId="168" xfId="0" applyFont="1" applyBorder="1" applyAlignment="1">
      <alignment vertical="center"/>
    </xf>
    <xf numFmtId="0" fontId="0" fillId="0" borderId="106" xfId="0" applyBorder="1" applyAlignment="1">
      <alignment horizontal="distributed" vertical="center"/>
    </xf>
    <xf numFmtId="0" fontId="2" fillId="0" borderId="169" xfId="0" applyFont="1" applyBorder="1" applyAlignment="1">
      <alignment horizontal="distributed" vertical="center"/>
    </xf>
    <xf numFmtId="178" fontId="2" fillId="0" borderId="152" xfId="0" applyNumberFormat="1" applyFont="1" applyFill="1" applyBorder="1" applyAlignment="1">
      <alignment vertical="center"/>
    </xf>
    <xf numFmtId="178" fontId="2" fillId="0" borderId="106"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7" xfId="0" applyFont="1" applyBorder="1" applyAlignment="1">
      <alignment horizontal="distributed" vertical="center" wrapText="1"/>
    </xf>
    <xf numFmtId="0" fontId="2" fillId="0" borderId="0" xfId="0" applyFont="1" applyBorder="1" applyAlignment="1">
      <alignment horizontal="left" vertical="center"/>
    </xf>
    <xf numFmtId="0" fontId="2" fillId="0" borderId="133" xfId="0" applyFont="1" applyBorder="1" applyAlignment="1">
      <alignment vertical="center"/>
    </xf>
    <xf numFmtId="0" fontId="2" fillId="0" borderId="131" xfId="0" applyFont="1" applyBorder="1" applyAlignment="1">
      <alignment vertical="center"/>
    </xf>
    <xf numFmtId="0" fontId="2" fillId="0" borderId="167" xfId="0" applyFont="1" applyBorder="1" applyAlignment="1">
      <alignment vertical="center"/>
    </xf>
    <xf numFmtId="38" fontId="2" fillId="0" borderId="170" xfId="3" applyFont="1" applyBorder="1" applyAlignment="1">
      <alignment vertical="center"/>
    </xf>
    <xf numFmtId="38" fontId="2" fillId="0" borderId="167" xfId="3" applyFont="1" applyBorder="1" applyAlignment="1">
      <alignment vertical="center"/>
    </xf>
    <xf numFmtId="38" fontId="2" fillId="0" borderId="166" xfId="3" applyFont="1" applyBorder="1" applyAlignment="1">
      <alignment vertical="center"/>
    </xf>
    <xf numFmtId="38" fontId="2" fillId="0" borderId="112" xfId="3" applyFont="1" applyFill="1" applyBorder="1" applyAlignment="1">
      <alignment horizontal="right" vertical="center"/>
    </xf>
    <xf numFmtId="0" fontId="2" fillId="0" borderId="107" xfId="0" applyFont="1" applyFill="1" applyBorder="1" applyAlignment="1">
      <alignment horizontal="distributed" vertical="center" wrapText="1"/>
    </xf>
    <xf numFmtId="0" fontId="2" fillId="0" borderId="104" xfId="0" applyFont="1" applyBorder="1" applyAlignment="1">
      <alignment horizontal="distributed" vertical="center" wrapText="1"/>
    </xf>
    <xf numFmtId="38" fontId="2" fillId="0" borderId="121" xfId="3" applyFont="1" applyBorder="1" applyAlignment="1">
      <alignment vertical="center"/>
    </xf>
    <xf numFmtId="38" fontId="2" fillId="0" borderId="111" xfId="3" applyFont="1" applyBorder="1" applyAlignment="1">
      <alignment vertical="center"/>
    </xf>
    <xf numFmtId="38" fontId="2" fillId="0" borderId="105" xfId="3" applyFont="1" applyBorder="1" applyAlignment="1">
      <alignment vertical="center"/>
    </xf>
    <xf numFmtId="0" fontId="2" fillId="0" borderId="111" xfId="0" applyFont="1" applyBorder="1" applyAlignment="1">
      <alignment vertical="center"/>
    </xf>
    <xf numFmtId="38" fontId="2" fillId="0" borderId="151" xfId="3" applyFont="1" applyBorder="1" applyAlignment="1">
      <alignment vertical="center"/>
    </xf>
    <xf numFmtId="38" fontId="2" fillId="0" borderId="152" xfId="3" applyFont="1" applyBorder="1" applyAlignment="1">
      <alignment vertical="center"/>
    </xf>
    <xf numFmtId="38" fontId="2" fillId="0" borderId="110" xfId="3" applyFont="1" applyBorder="1" applyAlignment="1">
      <alignment vertical="center"/>
    </xf>
    <xf numFmtId="0" fontId="2" fillId="0" borderId="152" xfId="0" applyFont="1" applyBorder="1" applyAlignment="1">
      <alignment vertical="center"/>
    </xf>
    <xf numFmtId="3" fontId="11" fillId="0" borderId="0" xfId="12" applyNumberFormat="1" applyFont="1" applyAlignment="1">
      <alignment horizontal="right" vertical="center"/>
    </xf>
    <xf numFmtId="180" fontId="7" fillId="0" borderId="171" xfId="0" applyNumberFormat="1" applyFont="1" applyFill="1" applyBorder="1" applyAlignment="1">
      <alignment horizontal="right" vertical="center"/>
    </xf>
    <xf numFmtId="180" fontId="21" fillId="0" borderId="0" xfId="0" applyNumberFormat="1" applyFont="1" applyFill="1" applyAlignment="1">
      <alignment vertical="center"/>
    </xf>
    <xf numFmtId="180" fontId="7" fillId="0" borderId="174" xfId="0" applyNumberFormat="1" applyFont="1" applyFill="1" applyBorder="1" applyAlignment="1">
      <alignment horizontal="center" vertical="center" wrapText="1"/>
    </xf>
    <xf numFmtId="180" fontId="7" fillId="0" borderId="175" xfId="0" applyNumberFormat="1" applyFont="1" applyFill="1" applyBorder="1" applyAlignment="1">
      <alignment horizontal="center" vertical="center" wrapText="1"/>
    </xf>
    <xf numFmtId="180" fontId="7" fillId="0" borderId="176" xfId="0" applyNumberFormat="1" applyFont="1" applyFill="1" applyBorder="1" applyAlignment="1">
      <alignment horizontal="center" vertical="center" wrapText="1"/>
    </xf>
    <xf numFmtId="180" fontId="7" fillId="0" borderId="177" xfId="0" applyNumberFormat="1" applyFont="1" applyFill="1" applyBorder="1" applyAlignment="1">
      <alignment horizontal="center" vertical="center" wrapText="1"/>
    </xf>
    <xf numFmtId="180" fontId="7" fillId="0" borderId="0" xfId="0" applyNumberFormat="1" applyFont="1" applyFill="1" applyBorder="1" applyAlignment="1">
      <alignment vertical="center"/>
    </xf>
    <xf numFmtId="180" fontId="7" fillId="0" borderId="101" xfId="0" applyNumberFormat="1" applyFont="1" applyFill="1" applyBorder="1" applyAlignment="1">
      <alignment vertical="center"/>
    </xf>
    <xf numFmtId="180" fontId="7" fillId="0" borderId="104" xfId="0" applyNumberFormat="1" applyFont="1" applyFill="1" applyBorder="1" applyAlignment="1">
      <alignment vertical="center"/>
    </xf>
    <xf numFmtId="180" fontId="7" fillId="0" borderId="107" xfId="0" applyNumberFormat="1" applyFont="1" applyFill="1" applyBorder="1" applyAlignment="1">
      <alignment vertical="center"/>
    </xf>
    <xf numFmtId="180" fontId="21" fillId="0" borderId="107" xfId="0" applyNumberFormat="1" applyFont="1" applyFill="1" applyBorder="1" applyAlignment="1">
      <alignment vertical="center"/>
    </xf>
    <xf numFmtId="180" fontId="7" fillId="0" borderId="109" xfId="0" applyNumberFormat="1" applyFont="1" applyFill="1" applyBorder="1" applyAlignment="1">
      <alignment vertical="center"/>
    </xf>
    <xf numFmtId="180" fontId="7" fillId="0" borderId="181" xfId="0" applyNumberFormat="1" applyFont="1" applyFill="1" applyBorder="1" applyAlignment="1">
      <alignment vertical="center"/>
    </xf>
    <xf numFmtId="180" fontId="7" fillId="0" borderId="106" xfId="0" applyNumberFormat="1" applyFont="1" applyFill="1" applyBorder="1" applyAlignment="1">
      <alignment vertical="center"/>
    </xf>
    <xf numFmtId="180" fontId="21" fillId="0" borderId="106" xfId="0" applyNumberFormat="1" applyFont="1" applyFill="1" applyBorder="1" applyAlignment="1">
      <alignment vertical="center"/>
    </xf>
    <xf numFmtId="180" fontId="21" fillId="0" borderId="0" xfId="0" applyNumberFormat="1" applyFont="1" applyFill="1" applyBorder="1" applyAlignment="1">
      <alignment vertical="center"/>
    </xf>
    <xf numFmtId="180" fontId="21" fillId="0" borderId="111" xfId="0" applyNumberFormat="1" applyFont="1" applyFill="1" applyBorder="1" applyAlignment="1">
      <alignment vertical="center"/>
    </xf>
    <xf numFmtId="180" fontId="7" fillId="0" borderId="109" xfId="0" applyNumberFormat="1" applyFont="1" applyFill="1" applyBorder="1" applyAlignment="1">
      <alignment horizontal="distributed" vertical="center"/>
    </xf>
    <xf numFmtId="180" fontId="21" fillId="0" borderId="123" xfId="0" applyNumberFormat="1" applyFont="1" applyFill="1" applyBorder="1" applyAlignment="1">
      <alignment vertical="center"/>
    </xf>
    <xf numFmtId="180" fontId="21" fillId="0" borderId="164" xfId="0" applyNumberFormat="1" applyFont="1" applyFill="1" applyBorder="1" applyAlignment="1">
      <alignment vertical="center"/>
    </xf>
    <xf numFmtId="0" fontId="28" fillId="0" borderId="0" xfId="0" applyFont="1" applyAlignment="1">
      <alignment vertical="center"/>
    </xf>
    <xf numFmtId="0" fontId="28" fillId="0" borderId="0" xfId="0" applyFont="1" applyAlignment="1">
      <alignment vertical="center" shrinkToFit="1"/>
    </xf>
    <xf numFmtId="182" fontId="11" fillId="0" borderId="190" xfId="12" applyNumberFormat="1" applyFont="1" applyFill="1" applyBorder="1" applyAlignment="1">
      <alignment vertical="center"/>
    </xf>
    <xf numFmtId="182" fontId="11" fillId="0" borderId="191" xfId="12" applyNumberFormat="1" applyFont="1" applyFill="1" applyBorder="1" applyAlignment="1">
      <alignment vertical="center"/>
    </xf>
    <xf numFmtId="0" fontId="0" fillId="0" borderId="0" xfId="0" applyBorder="1"/>
    <xf numFmtId="178" fontId="2" fillId="0" borderId="103" xfId="0" applyNumberFormat="1" applyFont="1" applyBorder="1" applyAlignment="1">
      <alignment vertical="center"/>
    </xf>
    <xf numFmtId="178" fontId="2" fillId="0" borderId="194" xfId="0" applyNumberFormat="1" applyFont="1" applyBorder="1" applyAlignment="1">
      <alignment vertical="center"/>
    </xf>
    <xf numFmtId="38" fontId="4" fillId="0" borderId="43" xfId="3" applyFont="1" applyFill="1" applyBorder="1" applyAlignment="1">
      <alignment horizontal="right" vertical="center"/>
    </xf>
    <xf numFmtId="38" fontId="0" fillId="0" borderId="116" xfId="3" applyFont="1" applyBorder="1" applyAlignment="1">
      <alignment vertical="center"/>
    </xf>
    <xf numFmtId="38" fontId="4" fillId="0" borderId="150" xfId="3" applyFont="1" applyFill="1" applyBorder="1" applyAlignment="1">
      <alignment horizontal="right" vertical="center"/>
    </xf>
    <xf numFmtId="38" fontId="0" fillId="0" borderId="87" xfId="3" applyFont="1" applyBorder="1" applyAlignment="1">
      <alignment vertical="center"/>
    </xf>
    <xf numFmtId="180" fontId="7" fillId="0" borderId="105" xfId="0" applyNumberFormat="1" applyFont="1" applyFill="1" applyBorder="1" applyAlignment="1">
      <alignment vertical="center"/>
    </xf>
    <xf numFmtId="0" fontId="29" fillId="0" borderId="0" xfId="10">
      <alignment vertical="center"/>
    </xf>
    <xf numFmtId="0" fontId="31" fillId="0" borderId="0" xfId="10" applyFont="1" applyAlignment="1">
      <alignment vertical="center" shrinkToFit="1"/>
    </xf>
    <xf numFmtId="0" fontId="32" fillId="0" borderId="195" xfId="10" applyFont="1" applyBorder="1">
      <alignment vertical="center"/>
    </xf>
    <xf numFmtId="0" fontId="32" fillId="0" borderId="196" xfId="10" applyFont="1" applyBorder="1" applyAlignment="1">
      <alignment horizontal="center" vertical="center" shrinkToFit="1"/>
    </xf>
    <xf numFmtId="0" fontId="32" fillId="0" borderId="124" xfId="10" applyFont="1" applyBorder="1">
      <alignment vertical="center"/>
    </xf>
    <xf numFmtId="0" fontId="32" fillId="0" borderId="197" xfId="10" applyFont="1" applyBorder="1" applyAlignment="1">
      <alignment vertical="center" shrinkToFit="1"/>
    </xf>
    <xf numFmtId="0" fontId="32" fillId="0" borderId="198" xfId="10" applyFont="1" applyBorder="1" applyAlignment="1">
      <alignment vertical="center" shrinkToFit="1"/>
    </xf>
    <xf numFmtId="0" fontId="32" fillId="0" borderId="199" xfId="10" applyFont="1" applyBorder="1" applyAlignment="1">
      <alignment vertical="center" shrinkToFit="1"/>
    </xf>
    <xf numFmtId="0" fontId="32" fillId="0" borderId="111" xfId="10" applyFont="1" applyBorder="1" applyAlignment="1">
      <alignment vertical="center" shrinkToFit="1"/>
    </xf>
    <xf numFmtId="0" fontId="32" fillId="0" borderId="105" xfId="10" applyFont="1" applyBorder="1" applyAlignment="1">
      <alignment vertical="center" shrinkToFit="1"/>
    </xf>
    <xf numFmtId="0" fontId="32" fillId="0" borderId="122" xfId="10" applyFont="1" applyBorder="1" applyAlignment="1">
      <alignment vertical="center" shrinkToFit="1"/>
    </xf>
    <xf numFmtId="0" fontId="32" fillId="0" borderId="152" xfId="10" applyFont="1" applyBorder="1" applyAlignment="1">
      <alignment vertical="center" shrinkToFit="1"/>
    </xf>
    <xf numFmtId="0" fontId="32" fillId="0" borderId="110" xfId="10" applyFont="1" applyBorder="1" applyAlignment="1">
      <alignment vertical="center" shrinkToFit="1"/>
    </xf>
    <xf numFmtId="0" fontId="32" fillId="0" borderId="153" xfId="10" applyFont="1" applyBorder="1" applyAlignment="1">
      <alignment vertical="center" shrinkToFit="1"/>
    </xf>
    <xf numFmtId="0" fontId="32" fillId="0" borderId="157" xfId="10" applyFont="1" applyBorder="1">
      <alignment vertical="center"/>
    </xf>
    <xf numFmtId="0" fontId="32" fillId="0" borderId="119" xfId="10" applyFont="1" applyBorder="1">
      <alignment vertical="center"/>
    </xf>
    <xf numFmtId="0" fontId="32" fillId="0" borderId="126" xfId="10" applyFont="1" applyBorder="1">
      <alignment vertical="center"/>
    </xf>
    <xf numFmtId="0" fontId="32" fillId="0" borderId="129" xfId="10" applyFont="1" applyBorder="1" applyAlignment="1">
      <alignment vertical="center" shrinkToFit="1"/>
    </xf>
    <xf numFmtId="0" fontId="32" fillId="0" borderId="128" xfId="10" applyFont="1" applyBorder="1" applyAlignment="1">
      <alignment vertical="center" shrinkToFit="1"/>
    </xf>
    <xf numFmtId="0" fontId="32" fillId="0" borderId="127" xfId="10" applyFont="1" applyBorder="1" applyAlignment="1">
      <alignment vertical="center" shrinkToFit="1"/>
    </xf>
    <xf numFmtId="0" fontId="32" fillId="0" borderId="197" xfId="6" applyFont="1" applyBorder="1" applyAlignment="1">
      <alignment vertical="center" shrinkToFit="1"/>
    </xf>
    <xf numFmtId="0" fontId="32" fillId="0" borderId="0" xfId="6" applyFont="1" applyBorder="1" applyAlignment="1">
      <alignment vertical="center" shrinkToFit="1"/>
    </xf>
    <xf numFmtId="0" fontId="32" fillId="0" borderId="145" xfId="6" applyFont="1" applyBorder="1" applyAlignment="1">
      <alignment vertical="center" shrinkToFit="1"/>
    </xf>
    <xf numFmtId="0" fontId="32" fillId="0" borderId="111" xfId="6" applyFont="1" applyBorder="1" applyAlignment="1">
      <alignment vertical="center" shrinkToFit="1"/>
    </xf>
    <xf numFmtId="0" fontId="32" fillId="0" borderId="200" xfId="6" applyFont="1" applyBorder="1" applyAlignment="1">
      <alignment vertical="center" shrinkToFit="1"/>
    </xf>
    <xf numFmtId="0" fontId="32" fillId="0" borderId="152" xfId="6" applyFont="1" applyBorder="1" applyAlignment="1">
      <alignment vertical="center" shrinkToFit="1"/>
    </xf>
    <xf numFmtId="0" fontId="32" fillId="0" borderId="104" xfId="6" applyFont="1" applyBorder="1" applyAlignment="1">
      <alignment horizontal="center" vertical="center" textRotation="255" shrinkToFit="1"/>
    </xf>
    <xf numFmtId="0" fontId="32" fillId="0" borderId="104" xfId="6" applyFont="1" applyBorder="1" applyAlignment="1">
      <alignment vertical="center" shrinkToFit="1"/>
    </xf>
    <xf numFmtId="0" fontId="32" fillId="0" borderId="129" xfId="6" applyFont="1" applyBorder="1" applyAlignment="1">
      <alignment vertical="center" shrinkToFit="1"/>
    </xf>
    <xf numFmtId="0" fontId="32" fillId="0" borderId="186" xfId="6" applyFont="1" applyBorder="1" applyAlignment="1">
      <alignment vertical="center" textRotation="255" shrinkToFit="1"/>
    </xf>
    <xf numFmtId="0" fontId="33" fillId="0" borderId="201" xfId="6" applyFont="1" applyBorder="1" applyAlignment="1">
      <alignment vertical="center" textRotation="255" shrinkToFit="1"/>
    </xf>
    <xf numFmtId="0" fontId="33" fillId="0" borderId="109" xfId="6" applyFont="1" applyBorder="1" applyAlignment="1">
      <alignment vertical="center" textRotation="255" shrinkToFit="1"/>
    </xf>
    <xf numFmtId="0" fontId="33" fillId="0" borderId="202" xfId="6" applyFont="1" applyBorder="1" applyAlignment="1">
      <alignment vertical="center" textRotation="255" shrinkToFit="1"/>
    </xf>
    <xf numFmtId="0" fontId="33" fillId="0" borderId="203" xfId="6" applyFont="1" applyBorder="1" applyAlignment="1">
      <alignment vertical="center" textRotation="255" shrinkToFit="1"/>
    </xf>
    <xf numFmtId="0" fontId="32" fillId="0" borderId="198" xfId="6" applyFont="1" applyBorder="1" applyAlignment="1">
      <alignment vertical="center" shrinkToFit="1"/>
    </xf>
    <xf numFmtId="0" fontId="32" fillId="0" borderId="105" xfId="6" applyFont="1" applyBorder="1" applyAlignment="1">
      <alignment vertical="center" shrinkToFit="1"/>
    </xf>
    <xf numFmtId="186" fontId="32" fillId="0" borderId="105" xfId="6" applyNumberFormat="1" applyFont="1" applyBorder="1" applyAlignment="1">
      <alignment vertical="center" shrinkToFit="1"/>
    </xf>
    <xf numFmtId="0" fontId="32" fillId="0" borderId="110" xfId="6" applyFont="1" applyBorder="1" applyAlignment="1">
      <alignment vertical="center" shrinkToFit="1"/>
    </xf>
    <xf numFmtId="0" fontId="32" fillId="0" borderId="128" xfId="6" applyFont="1" applyBorder="1" applyAlignment="1">
      <alignment vertical="center" shrinkToFit="1"/>
    </xf>
    <xf numFmtId="186" fontId="32" fillId="0" borderId="128" xfId="6" applyNumberFormat="1" applyFont="1" applyBorder="1" applyAlignment="1">
      <alignment vertical="center" shrinkToFit="1"/>
    </xf>
    <xf numFmtId="0" fontId="32" fillId="0" borderId="105" xfId="6" applyFont="1" applyFill="1" applyBorder="1" applyAlignment="1">
      <alignment vertical="center" shrinkToFit="1"/>
    </xf>
    <xf numFmtId="186" fontId="32" fillId="0" borderId="198" xfId="6" applyNumberFormat="1" applyFont="1" applyBorder="1" applyAlignment="1">
      <alignment vertical="center" shrinkToFit="1"/>
    </xf>
    <xf numFmtId="186" fontId="32" fillId="0" borderId="110" xfId="6" applyNumberFormat="1" applyFont="1" applyBorder="1" applyAlignment="1">
      <alignment vertical="center" shrinkToFit="1"/>
    </xf>
    <xf numFmtId="186" fontId="32" fillId="0" borderId="105" xfId="6" applyNumberFormat="1" applyFont="1" applyBorder="1" applyAlignment="1">
      <alignment horizontal="right" vertical="center" shrinkToFit="1"/>
    </xf>
    <xf numFmtId="0" fontId="25" fillId="0" borderId="0" xfId="0" applyFont="1" applyBorder="1" applyAlignment="1">
      <alignment vertical="distributed" wrapText="1"/>
    </xf>
    <xf numFmtId="180" fontId="7" fillId="0" borderId="181" xfId="0" applyNumberFormat="1" applyFont="1" applyFill="1" applyBorder="1" applyAlignment="1">
      <alignment horizontal="distributed" vertical="center"/>
    </xf>
    <xf numFmtId="180" fontId="7" fillId="0" borderId="113" xfId="0" applyNumberFormat="1" applyFont="1" applyFill="1" applyBorder="1" applyAlignment="1">
      <alignment vertical="center"/>
    </xf>
    <xf numFmtId="179" fontId="21" fillId="0" borderId="112" xfId="0" applyNumberFormat="1" applyFont="1" applyFill="1" applyBorder="1" applyAlignment="1">
      <alignment vertical="center"/>
    </xf>
    <xf numFmtId="179" fontId="7" fillId="0" borderId="186" xfId="0" applyNumberFormat="1" applyFont="1" applyFill="1" applyBorder="1" applyAlignment="1">
      <alignment horizontal="distributed" vertical="center"/>
    </xf>
    <xf numFmtId="179" fontId="21" fillId="0" borderId="101" xfId="0" applyNumberFormat="1" applyFont="1" applyFill="1" applyBorder="1" applyAlignment="1">
      <alignment vertical="center"/>
    </xf>
    <xf numFmtId="179" fontId="21" fillId="0" borderId="0" xfId="0" applyNumberFormat="1" applyFont="1" applyFill="1" applyBorder="1" applyAlignment="1">
      <alignment vertical="center"/>
    </xf>
    <xf numFmtId="179" fontId="21" fillId="0" borderId="104" xfId="0" applyNumberFormat="1" applyFont="1" applyFill="1" applyBorder="1" applyAlignment="1">
      <alignment vertical="center"/>
    </xf>
    <xf numFmtId="179" fontId="7" fillId="0" borderId="181" xfId="0" applyNumberFormat="1" applyFont="1" applyFill="1" applyBorder="1" applyAlignment="1">
      <alignment horizontal="distributed" vertical="center"/>
    </xf>
    <xf numFmtId="179" fontId="7" fillId="0" borderId="145" xfId="0" applyNumberFormat="1" applyFont="1" applyFill="1" applyBorder="1" applyAlignment="1">
      <alignment horizontal="distributed" vertical="center"/>
    </xf>
    <xf numFmtId="179" fontId="21" fillId="0" borderId="107" xfId="0" applyNumberFormat="1" applyFont="1" applyFill="1" applyBorder="1" applyAlignment="1">
      <alignment vertical="center"/>
    </xf>
    <xf numFmtId="0" fontId="0" fillId="0" borderId="137" xfId="0" applyFill="1" applyBorder="1"/>
    <xf numFmtId="0" fontId="0" fillId="0" borderId="104" xfId="0" applyFill="1" applyBorder="1"/>
    <xf numFmtId="0" fontId="7" fillId="0" borderId="137" xfId="0" applyFont="1" applyFill="1" applyBorder="1" applyAlignment="1">
      <alignment vertical="center"/>
    </xf>
    <xf numFmtId="0" fontId="0" fillId="0" borderId="145" xfId="0" applyFill="1" applyBorder="1"/>
    <xf numFmtId="40" fontId="7" fillId="0" borderId="139" xfId="1" applyNumberFormat="1" applyFont="1" applyFill="1" applyBorder="1" applyAlignment="1">
      <alignment horizontal="right" vertical="center"/>
    </xf>
    <xf numFmtId="180" fontId="21" fillId="0" borderId="108" xfId="0" applyNumberFormat="1" applyFont="1" applyFill="1" applyBorder="1" applyAlignment="1">
      <alignment vertical="center"/>
    </xf>
    <xf numFmtId="180" fontId="21" fillId="0" borderId="105" xfId="0" applyNumberFormat="1" applyFont="1" applyFill="1" applyBorder="1" applyAlignment="1">
      <alignment vertical="center"/>
    </xf>
    <xf numFmtId="180" fontId="21" fillId="0" borderId="102" xfId="0" applyNumberFormat="1" applyFont="1" applyFill="1" applyBorder="1" applyAlignment="1">
      <alignment vertical="center"/>
    </xf>
    <xf numFmtId="180" fontId="21" fillId="0" borderId="103" xfId="0" applyNumberFormat="1" applyFont="1" applyFill="1" applyBorder="1" applyAlignment="1">
      <alignment vertical="center"/>
    </xf>
    <xf numFmtId="0" fontId="37" fillId="0" borderId="104" xfId="0" applyFont="1" applyFill="1" applyBorder="1" applyAlignment="1">
      <alignment horizontal="distributed" vertical="center" wrapText="1"/>
    </xf>
    <xf numFmtId="0" fontId="0" fillId="0" borderId="163" xfId="0" applyFill="1" applyBorder="1"/>
    <xf numFmtId="0" fontId="0" fillId="0" borderId="138" xfId="0" applyFill="1" applyBorder="1"/>
    <xf numFmtId="0" fontId="0" fillId="0" borderId="159" xfId="0" applyFill="1" applyBorder="1"/>
    <xf numFmtId="0" fontId="0" fillId="0" borderId="141" xfId="0" applyFill="1" applyBorder="1"/>
    <xf numFmtId="0" fontId="0" fillId="0" borderId="140" xfId="0" applyFill="1" applyBorder="1"/>
    <xf numFmtId="180" fontId="7" fillId="0" borderId="163" xfId="0" applyNumberFormat="1" applyFont="1" applyFill="1" applyBorder="1" applyAlignment="1">
      <alignment horizontal="right" vertical="center"/>
    </xf>
    <xf numFmtId="180" fontId="7" fillId="0" borderId="181" xfId="0" applyNumberFormat="1" applyFont="1" applyFill="1" applyBorder="1" applyAlignment="1">
      <alignment horizontal="right" vertical="center"/>
    </xf>
    <xf numFmtId="180" fontId="21" fillId="0" borderId="181" xfId="0" applyNumberFormat="1" applyFont="1" applyFill="1" applyBorder="1" applyAlignment="1">
      <alignment vertical="center"/>
    </xf>
    <xf numFmtId="180" fontId="27" fillId="0" borderId="104" xfId="0" applyNumberFormat="1" applyFont="1" applyFill="1" applyBorder="1" applyAlignment="1">
      <alignment horizontal="distributed" vertical="center" shrinkToFit="1"/>
    </xf>
    <xf numFmtId="180" fontId="7" fillId="0" borderId="104" xfId="0" applyNumberFormat="1" applyFont="1" applyFill="1" applyBorder="1" applyAlignment="1">
      <alignment horizontal="distributed" vertical="center" wrapText="1" shrinkToFit="1"/>
    </xf>
    <xf numFmtId="180" fontId="7" fillId="0" borderId="109" xfId="0" applyNumberFormat="1" applyFont="1" applyFill="1" applyBorder="1" applyAlignment="1">
      <alignment vertical="center" wrapText="1"/>
    </xf>
    <xf numFmtId="0" fontId="37" fillId="0" borderId="137" xfId="0" applyFont="1" applyFill="1" applyBorder="1"/>
    <xf numFmtId="40" fontId="7" fillId="0" borderId="163" xfId="1" applyNumberFormat="1" applyFont="1" applyFill="1" applyBorder="1" applyAlignment="1">
      <alignment vertical="center"/>
    </xf>
    <xf numFmtId="40" fontId="7" fillId="0" borderId="163" xfId="1" applyNumberFormat="1" applyFont="1" applyFill="1" applyBorder="1" applyAlignment="1">
      <alignment horizontal="right" vertical="center"/>
    </xf>
    <xf numFmtId="0" fontId="21" fillId="0" borderId="137" xfId="0" applyFont="1" applyFill="1" applyBorder="1"/>
    <xf numFmtId="180" fontId="7" fillId="0" borderId="138" xfId="1" applyNumberFormat="1" applyFont="1" applyFill="1" applyBorder="1" applyAlignment="1">
      <alignment horizontal="right" vertical="center"/>
    </xf>
    <xf numFmtId="40" fontId="7" fillId="0" borderId="145" xfId="1" applyNumberFormat="1" applyFont="1" applyFill="1" applyBorder="1" applyAlignment="1">
      <alignment horizontal="right" vertical="center" shrinkToFit="1"/>
    </xf>
    <xf numFmtId="180" fontId="21" fillId="0" borderId="109" xfId="0" applyNumberFormat="1" applyFont="1" applyFill="1" applyBorder="1" applyAlignment="1">
      <alignment vertical="center"/>
    </xf>
    <xf numFmtId="180" fontId="7" fillId="0" borderId="110" xfId="0" applyNumberFormat="1" applyFont="1" applyFill="1" applyBorder="1" applyAlignment="1">
      <alignment vertical="center"/>
    </xf>
    <xf numFmtId="180" fontId="21" fillId="0" borderId="120" xfId="0" applyNumberFormat="1" applyFont="1" applyFill="1" applyBorder="1" applyAlignment="1">
      <alignment vertical="center"/>
    </xf>
    <xf numFmtId="180" fontId="7" fillId="0" borderId="277" xfId="0" applyNumberFormat="1" applyFont="1" applyFill="1" applyBorder="1" applyAlignment="1">
      <alignment vertical="center" textRotation="255"/>
    </xf>
    <xf numFmtId="180" fontId="7" fillId="0" borderId="137" xfId="0" applyNumberFormat="1" applyFont="1" applyFill="1" applyBorder="1" applyAlignment="1">
      <alignment horizontal="right" vertical="center" shrinkToFit="1"/>
    </xf>
    <xf numFmtId="180" fontId="7" fillId="0" borderId="138" xfId="0" applyNumberFormat="1" applyFont="1" applyFill="1" applyBorder="1" applyAlignment="1">
      <alignment horizontal="right" vertical="center" shrinkToFit="1"/>
    </xf>
    <xf numFmtId="180" fontId="7" fillId="0" borderId="136" xfId="0" applyNumberFormat="1" applyFont="1" applyFill="1" applyBorder="1" applyAlignment="1">
      <alignment horizontal="right" vertical="center" shrinkToFit="1"/>
    </xf>
    <xf numFmtId="180" fontId="7" fillId="0" borderId="140" xfId="0" applyNumberFormat="1" applyFont="1" applyFill="1" applyBorder="1" applyAlignment="1">
      <alignment horizontal="right" vertical="center"/>
    </xf>
    <xf numFmtId="180" fontId="7" fillId="0" borderId="141" xfId="0" applyNumberFormat="1" applyFont="1" applyFill="1" applyBorder="1" applyAlignment="1">
      <alignment horizontal="right" vertical="center"/>
    </xf>
    <xf numFmtId="180" fontId="7" fillId="0" borderId="278" xfId="0" applyNumberFormat="1" applyFont="1" applyFill="1" applyBorder="1" applyAlignment="1">
      <alignment vertical="center" textRotation="255"/>
    </xf>
    <xf numFmtId="180" fontId="7" fillId="0" borderId="142" xfId="0" applyNumberFormat="1" applyFont="1" applyFill="1" applyBorder="1" applyAlignment="1">
      <alignment horizontal="right" vertical="center"/>
    </xf>
    <xf numFmtId="180" fontId="7" fillId="0" borderId="143" xfId="0" applyNumberFormat="1" applyFont="1" applyFill="1" applyBorder="1" applyAlignment="1">
      <alignment horizontal="right" vertical="center"/>
    </xf>
    <xf numFmtId="180" fontId="7" fillId="0" borderId="144" xfId="0" applyNumberFormat="1" applyFont="1" applyFill="1" applyBorder="1" applyAlignment="1">
      <alignment horizontal="right" vertical="center"/>
    </xf>
    <xf numFmtId="180" fontId="7" fillId="0" borderId="142" xfId="0" applyNumberFormat="1" applyFont="1" applyFill="1" applyBorder="1" applyAlignment="1">
      <alignment vertical="center"/>
    </xf>
    <xf numFmtId="180" fontId="7" fillId="0" borderId="143" xfId="0" applyNumberFormat="1" applyFont="1" applyFill="1" applyBorder="1" applyAlignment="1">
      <alignment vertical="center"/>
    </xf>
    <xf numFmtId="180" fontId="7" fillId="0" borderId="182" xfId="0" applyNumberFormat="1" applyFont="1" applyFill="1" applyBorder="1" applyAlignment="1">
      <alignment horizontal="right" vertical="center"/>
    </xf>
    <xf numFmtId="180" fontId="7" fillId="0" borderId="192" xfId="0" applyNumberFormat="1" applyFont="1" applyFill="1" applyBorder="1" applyAlignment="1">
      <alignment horizontal="right" vertical="center" shrinkToFit="1"/>
    </xf>
    <xf numFmtId="180" fontId="7" fillId="0" borderId="128" xfId="0" applyNumberFormat="1" applyFont="1" applyFill="1" applyBorder="1" applyAlignment="1">
      <alignment horizontal="right" vertical="center" shrinkToFit="1"/>
    </xf>
    <xf numFmtId="180" fontId="7" fillId="0" borderId="193" xfId="0" applyNumberFormat="1" applyFont="1" applyFill="1" applyBorder="1" applyAlignment="1">
      <alignment horizontal="right" vertical="center" shrinkToFit="1"/>
    </xf>
    <xf numFmtId="180" fontId="21" fillId="0" borderId="0" xfId="0" applyNumberFormat="1" applyFont="1" applyFill="1" applyAlignment="1">
      <alignment vertical="center" shrinkToFit="1"/>
    </xf>
    <xf numFmtId="180" fontId="21" fillId="0" borderId="0" xfId="0" applyNumberFormat="1" applyFont="1" applyFill="1"/>
    <xf numFmtId="0" fontId="2" fillId="0" borderId="150" xfId="0" applyFont="1" applyBorder="1" applyAlignment="1">
      <alignment horizontal="right" vertical="center"/>
    </xf>
    <xf numFmtId="0" fontId="3" fillId="0" borderId="150" xfId="0" applyFont="1" applyBorder="1" applyAlignment="1">
      <alignment horizontal="right" vertical="center"/>
    </xf>
    <xf numFmtId="185" fontId="11" fillId="0" borderId="34" xfId="12" applyNumberFormat="1" applyFont="1" applyFill="1" applyBorder="1" applyAlignment="1">
      <alignment vertical="center"/>
    </xf>
    <xf numFmtId="185" fontId="11" fillId="0" borderId="62" xfId="12" applyNumberFormat="1" applyFont="1" applyFill="1" applyBorder="1" applyAlignment="1">
      <alignment vertical="center"/>
    </xf>
    <xf numFmtId="185" fontId="11" fillId="0" borderId="61" xfId="12" applyNumberFormat="1" applyFont="1" applyFill="1" applyBorder="1" applyAlignment="1">
      <alignment vertical="center"/>
    </xf>
    <xf numFmtId="0" fontId="28" fillId="0" borderId="0" xfId="10" applyFont="1" applyBorder="1" applyAlignment="1">
      <alignment horizontal="right" vertical="center" shrinkToFit="1"/>
    </xf>
    <xf numFmtId="0" fontId="32" fillId="0" borderId="104" xfId="6" applyFont="1" applyBorder="1" applyAlignment="1">
      <alignment horizontal="distributed" vertical="center" shrinkToFit="1"/>
    </xf>
    <xf numFmtId="0" fontId="0" fillId="0" borderId="0" xfId="0" applyAlignment="1">
      <alignment vertical="center" textRotation="90"/>
    </xf>
    <xf numFmtId="0" fontId="2" fillId="0" borderId="101"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75" xfId="0" applyFont="1" applyBorder="1" applyAlignment="1">
      <alignment vertical="center"/>
    </xf>
    <xf numFmtId="0" fontId="7" fillId="0" borderId="0" xfId="0" applyFont="1" applyAlignment="1">
      <alignment vertical="center"/>
    </xf>
    <xf numFmtId="40" fontId="7" fillId="0" borderId="180" xfId="14" applyNumberFormat="1" applyFont="1" applyFill="1" applyBorder="1" applyAlignment="1">
      <alignment horizontal="right" vertical="center"/>
    </xf>
    <xf numFmtId="40" fontId="7" fillId="0" borderId="171" xfId="14" applyNumberFormat="1" applyFont="1" applyFill="1" applyBorder="1" applyAlignment="1">
      <alignment horizontal="right" vertical="center"/>
    </xf>
    <xf numFmtId="40" fontId="7" fillId="0" borderId="187" xfId="14" applyNumberFormat="1" applyFont="1" applyFill="1" applyBorder="1" applyAlignment="1">
      <alignment horizontal="right" vertical="center"/>
    </xf>
    <xf numFmtId="40" fontId="7" fillId="0" borderId="142" xfId="14" applyNumberFormat="1" applyFont="1" applyFill="1" applyBorder="1" applyAlignment="1">
      <alignment horizontal="right" vertical="center"/>
    </xf>
    <xf numFmtId="40" fontId="7" fillId="0" borderId="143" xfId="14" applyNumberFormat="1" applyFont="1" applyFill="1" applyBorder="1" applyAlignment="1">
      <alignment horizontal="right" vertical="center"/>
    </xf>
    <xf numFmtId="40" fontId="7" fillId="0" borderId="144" xfId="14" applyNumberFormat="1" applyFont="1" applyFill="1" applyBorder="1" applyAlignment="1">
      <alignment horizontal="right" vertical="center"/>
    </xf>
    <xf numFmtId="40" fontId="7" fillId="0" borderId="182" xfId="14" applyNumberFormat="1" applyFont="1" applyFill="1" applyBorder="1" applyAlignment="1">
      <alignment horizontal="right" vertical="center"/>
    </xf>
    <xf numFmtId="40" fontId="7" fillId="0" borderId="183" xfId="14" applyNumberFormat="1" applyFont="1" applyFill="1" applyBorder="1" applyAlignment="1">
      <alignment horizontal="right" vertical="center"/>
    </xf>
    <xf numFmtId="40" fontId="7" fillId="0" borderId="184" xfId="14" applyNumberFormat="1" applyFont="1" applyFill="1" applyBorder="1" applyAlignment="1">
      <alignment horizontal="right" vertical="center"/>
    </xf>
    <xf numFmtId="40" fontId="7" fillId="0" borderId="173" xfId="14" applyNumberFormat="1" applyFont="1" applyFill="1" applyBorder="1" applyAlignment="1">
      <alignment horizontal="right" vertical="center"/>
    </xf>
    <xf numFmtId="40" fontId="7" fillId="0" borderId="185" xfId="14" applyNumberFormat="1" applyFont="1" applyFill="1" applyBorder="1" applyAlignment="1">
      <alignment horizontal="right" vertical="center"/>
    </xf>
    <xf numFmtId="40" fontId="7" fillId="0" borderId="284" xfId="14" applyNumberFormat="1" applyFont="1" applyFill="1" applyBorder="1" applyAlignment="1">
      <alignment horizontal="right" vertical="center"/>
    </xf>
    <xf numFmtId="40" fontId="7" fillId="0" borderId="137" xfId="14" applyNumberFormat="1" applyFont="1" applyFill="1" applyBorder="1" applyAlignment="1">
      <alignment horizontal="right" vertical="center" shrinkToFit="1"/>
    </xf>
    <xf numFmtId="40" fontId="7" fillId="0" borderId="139" xfId="14" applyNumberFormat="1" applyFont="1" applyFill="1" applyBorder="1" applyAlignment="1">
      <alignment horizontal="right" vertical="center" shrinkToFit="1"/>
    </xf>
    <xf numFmtId="40" fontId="7" fillId="0" borderId="137" xfId="14" applyNumberFormat="1" applyFont="1" applyFill="1" applyBorder="1" applyAlignment="1">
      <alignment vertical="center"/>
    </xf>
    <xf numFmtId="40" fontId="7" fillId="0" borderId="138" xfId="14" applyNumberFormat="1" applyFont="1" applyFill="1" applyBorder="1" applyAlignment="1">
      <alignment vertical="center"/>
    </xf>
    <xf numFmtId="40" fontId="7" fillId="0" borderId="104" xfId="14" applyNumberFormat="1" applyFont="1" applyFill="1" applyBorder="1" applyAlignment="1">
      <alignment vertical="center"/>
    </xf>
    <xf numFmtId="40" fontId="7" fillId="0" borderId="104" xfId="14" applyNumberFormat="1" applyFont="1" applyFill="1" applyBorder="1" applyAlignment="1">
      <alignment horizontal="right" vertical="center"/>
    </xf>
    <xf numFmtId="40" fontId="7" fillId="0" borderId="139" xfId="14" applyNumberFormat="1" applyFont="1" applyFill="1" applyBorder="1" applyAlignment="1">
      <alignment vertical="center"/>
    </xf>
    <xf numFmtId="40" fontId="7" fillId="0" borderId="171" xfId="14" applyNumberFormat="1" applyFont="1" applyFill="1" applyBorder="1" applyAlignment="1">
      <alignment vertical="center"/>
    </xf>
    <xf numFmtId="40" fontId="7" fillId="0" borderId="163" xfId="14" applyNumberFormat="1" applyFont="1" applyFill="1" applyBorder="1" applyAlignment="1">
      <alignment horizontal="right" vertical="center"/>
    </xf>
    <xf numFmtId="40" fontId="35" fillId="0" borderId="139" xfId="14" applyNumberFormat="1" applyFont="1" applyFill="1" applyBorder="1" applyAlignment="1">
      <alignment horizontal="right" vertical="center"/>
    </xf>
    <xf numFmtId="40" fontId="7" fillId="0" borderId="159" xfId="14" applyNumberFormat="1" applyFont="1" applyFill="1" applyBorder="1" applyAlignment="1">
      <alignment horizontal="right" vertical="center"/>
    </xf>
    <xf numFmtId="40" fontId="7" fillId="0" borderId="186" xfId="14" applyNumberFormat="1" applyFont="1" applyFill="1" applyBorder="1" applyAlignment="1">
      <alignment horizontal="right" vertical="center"/>
    </xf>
    <xf numFmtId="40" fontId="7" fillId="0" borderId="146" xfId="14" applyNumberFormat="1" applyFont="1" applyFill="1" applyBorder="1" applyAlignment="1">
      <alignment horizontal="right" vertical="center"/>
    </xf>
    <xf numFmtId="40" fontId="7" fillId="0" borderId="181" xfId="14" applyNumberFormat="1" applyFont="1" applyFill="1" applyBorder="1" applyAlignment="1">
      <alignment horizontal="right" vertical="center"/>
    </xf>
    <xf numFmtId="40" fontId="7" fillId="0" borderId="159" xfId="14" applyNumberFormat="1" applyFont="1" applyFill="1" applyBorder="1" applyAlignment="1">
      <alignment vertical="center"/>
    </xf>
    <xf numFmtId="40" fontId="7" fillId="0" borderId="163" xfId="14" applyNumberFormat="1" applyFont="1" applyFill="1" applyBorder="1" applyAlignment="1">
      <alignment vertical="center"/>
    </xf>
    <xf numFmtId="0" fontId="32" fillId="0" borderId="110" xfId="6" applyFont="1" applyBorder="1" applyAlignment="1">
      <alignment horizontal="right" vertical="center" shrinkToFit="1"/>
    </xf>
    <xf numFmtId="186" fontId="32" fillId="0" borderId="110" xfId="6" applyNumberFormat="1" applyFont="1" applyBorder="1" applyAlignment="1">
      <alignment horizontal="right" vertical="center" shrinkToFit="1"/>
    </xf>
    <xf numFmtId="180" fontId="7" fillId="0" borderId="161" xfId="0" applyNumberFormat="1" applyFont="1" applyFill="1" applyBorder="1" applyAlignment="1">
      <alignment vertical="center"/>
    </xf>
    <xf numFmtId="180" fontId="21" fillId="0" borderId="154" xfId="0" applyNumberFormat="1" applyFont="1" applyFill="1" applyBorder="1" applyAlignment="1">
      <alignment vertical="center"/>
    </xf>
    <xf numFmtId="40" fontId="7" fillId="0" borderId="286" xfId="14" applyNumberFormat="1" applyFont="1" applyFill="1" applyBorder="1" applyAlignment="1">
      <alignment horizontal="right" vertical="center"/>
    </xf>
    <xf numFmtId="40" fontId="7" fillId="0" borderId="287" xfId="14" applyNumberFormat="1" applyFont="1" applyFill="1" applyBorder="1" applyAlignment="1">
      <alignment horizontal="right" vertical="center"/>
    </xf>
    <xf numFmtId="40" fontId="7" fillId="0" borderId="288" xfId="14" applyNumberFormat="1" applyFont="1" applyFill="1" applyBorder="1" applyAlignment="1">
      <alignment horizontal="right" vertical="center"/>
    </xf>
    <xf numFmtId="40" fontId="7" fillId="0" borderId="289" xfId="14" applyNumberFormat="1" applyFont="1" applyFill="1" applyBorder="1" applyAlignment="1">
      <alignment horizontal="right" vertical="center"/>
    </xf>
    <xf numFmtId="40" fontId="7" fillId="0" borderId="109" xfId="14" applyNumberFormat="1" applyFont="1" applyFill="1" applyBorder="1" applyAlignment="1">
      <alignment horizontal="right" vertical="center"/>
    </xf>
    <xf numFmtId="40" fontId="7" fillId="0" borderId="201" xfId="14" applyNumberFormat="1" applyFont="1" applyFill="1" applyBorder="1" applyAlignment="1">
      <alignment horizontal="right" vertical="center"/>
    </xf>
    <xf numFmtId="40" fontId="7" fillId="0" borderId="290" xfId="14" applyNumberFormat="1" applyFont="1" applyFill="1" applyBorder="1" applyAlignment="1">
      <alignment horizontal="right" vertical="center"/>
    </xf>
    <xf numFmtId="40" fontId="7" fillId="0" borderId="291" xfId="14" applyNumberFormat="1" applyFont="1" applyFill="1" applyBorder="1" applyAlignment="1">
      <alignment horizontal="right" vertical="center"/>
    </xf>
    <xf numFmtId="180" fontId="21" fillId="0" borderId="161" xfId="0" applyNumberFormat="1" applyFont="1" applyFill="1" applyBorder="1" applyAlignment="1">
      <alignment vertical="center"/>
    </xf>
    <xf numFmtId="3" fontId="13" fillId="2" borderId="292" xfId="12" applyNumberFormat="1" applyFont="1" applyFill="1" applyBorder="1" applyAlignment="1">
      <alignment vertical="center"/>
    </xf>
    <xf numFmtId="182" fontId="11" fillId="0" borderId="293" xfId="12" applyNumberFormat="1" applyFont="1" applyFill="1" applyBorder="1" applyAlignment="1">
      <alignment vertical="center"/>
    </xf>
    <xf numFmtId="182" fontId="11" fillId="0" borderId="294" xfId="12" applyNumberFormat="1" applyFont="1" applyFill="1" applyBorder="1" applyAlignment="1">
      <alignment vertical="center"/>
    </xf>
    <xf numFmtId="184" fontId="11" fillId="2" borderId="295" xfId="13" applyNumberFormat="1" applyFont="1" applyFill="1" applyBorder="1" applyAlignment="1">
      <alignment vertical="center"/>
    </xf>
    <xf numFmtId="184" fontId="11" fillId="2" borderId="296" xfId="13" applyNumberFormat="1" applyFont="1" applyFill="1" applyBorder="1" applyAlignment="1">
      <alignment vertical="center"/>
    </xf>
    <xf numFmtId="182" fontId="30" fillId="0" borderId="11" xfId="12" applyNumberFormat="1" applyFont="1" applyFill="1" applyBorder="1" applyAlignment="1">
      <alignment vertical="center"/>
    </xf>
    <xf numFmtId="40" fontId="7" fillId="0" borderId="179" xfId="14" applyNumberFormat="1" applyFont="1" applyFill="1" applyBorder="1" applyAlignment="1">
      <alignment horizontal="right" vertical="center"/>
    </xf>
    <xf numFmtId="40" fontId="7" fillId="0" borderId="138" xfId="14" applyNumberFormat="1" applyFont="1" applyFill="1" applyBorder="1" applyAlignment="1">
      <alignment horizontal="right" vertical="center"/>
    </xf>
    <xf numFmtId="40" fontId="7" fillId="0" borderId="141" xfId="14" applyNumberFormat="1" applyFont="1" applyFill="1" applyBorder="1" applyAlignment="1">
      <alignment vertical="center"/>
    </xf>
    <xf numFmtId="40" fontId="7" fillId="0" borderId="135" xfId="14" applyNumberFormat="1" applyFont="1" applyFill="1" applyBorder="1" applyAlignment="1">
      <alignment horizontal="right" vertical="center"/>
    </xf>
    <xf numFmtId="40" fontId="7" fillId="0" borderId="141" xfId="14" applyNumberFormat="1" applyFont="1" applyFill="1" applyBorder="1" applyAlignment="1">
      <alignment horizontal="right" vertical="center"/>
    </xf>
    <xf numFmtId="179" fontId="7" fillId="0" borderId="0" xfId="0" applyNumberFormat="1" applyFont="1" applyFill="1" applyBorder="1" applyAlignment="1">
      <alignment horizontal="distributed" vertical="center"/>
    </xf>
    <xf numFmtId="182" fontId="11" fillId="0" borderId="65" xfId="12" applyNumberFormat="1" applyFont="1" applyFill="1" applyBorder="1" applyAlignment="1">
      <alignment vertical="center"/>
    </xf>
    <xf numFmtId="180" fontId="7" fillId="0" borderId="143" xfId="14" applyNumberFormat="1" applyFont="1" applyFill="1" applyBorder="1" applyAlignment="1">
      <alignment horizontal="right" vertical="center"/>
    </xf>
    <xf numFmtId="180" fontId="7" fillId="0" borderId="184" xfId="14" applyNumberFormat="1" applyFont="1" applyFill="1" applyBorder="1" applyAlignment="1">
      <alignment horizontal="right" vertical="center"/>
    </xf>
    <xf numFmtId="180" fontId="7" fillId="0" borderId="138" xfId="14" applyNumberFormat="1" applyFont="1" applyFill="1" applyBorder="1" applyAlignment="1">
      <alignment horizontal="right" vertical="center" shrinkToFit="1"/>
    </xf>
    <xf numFmtId="180" fontId="7" fillId="0" borderId="150" xfId="0" applyNumberFormat="1" applyFont="1" applyFill="1" applyBorder="1" applyAlignment="1">
      <alignment vertical="center"/>
    </xf>
    <xf numFmtId="180" fontId="2" fillId="0" borderId="0" xfId="0" applyNumberFormat="1" applyFont="1" applyFill="1" applyAlignment="1">
      <alignment vertical="center"/>
    </xf>
    <xf numFmtId="180" fontId="7" fillId="0" borderId="138" xfId="14" applyNumberFormat="1" applyFont="1" applyFill="1" applyBorder="1" applyAlignment="1">
      <alignment vertical="center"/>
    </xf>
    <xf numFmtId="180" fontId="7" fillId="0" borderId="104" xfId="14" applyNumberFormat="1" applyFont="1" applyFill="1" applyBorder="1" applyAlignment="1">
      <alignment vertical="center"/>
    </xf>
    <xf numFmtId="180" fontId="0" fillId="0" borderId="104" xfId="0" applyNumberFormat="1" applyFill="1" applyBorder="1"/>
    <xf numFmtId="180" fontId="7" fillId="0" borderId="287" xfId="14" applyNumberFormat="1" applyFont="1" applyFill="1" applyBorder="1" applyAlignment="1">
      <alignment horizontal="right" vertical="center"/>
    </xf>
    <xf numFmtId="180" fontId="7" fillId="0" borderId="0" xfId="0" applyNumberFormat="1" applyFont="1" applyFill="1" applyBorder="1" applyAlignment="1">
      <alignment horizontal="center" vertical="center" textRotation="255"/>
    </xf>
    <xf numFmtId="40" fontId="7" fillId="0" borderId="0" xfId="14" applyNumberFormat="1" applyFont="1" applyFill="1" applyBorder="1" applyAlignment="1">
      <alignment horizontal="right" vertical="center"/>
    </xf>
    <xf numFmtId="180" fontId="7" fillId="0" borderId="0" xfId="14" applyNumberFormat="1" applyFont="1" applyFill="1" applyBorder="1" applyAlignment="1">
      <alignment horizontal="right" vertical="center"/>
    </xf>
    <xf numFmtId="180" fontId="7" fillId="0" borderId="297" xfId="0" applyNumberFormat="1" applyFont="1" applyFill="1" applyBorder="1" applyAlignment="1">
      <alignment horizontal="center" vertical="center" wrapText="1"/>
    </xf>
    <xf numFmtId="180" fontId="7" fillId="0" borderId="141" xfId="1" applyNumberFormat="1" applyFont="1" applyFill="1" applyBorder="1" applyAlignment="1">
      <alignment horizontal="right" vertical="center"/>
    </xf>
    <xf numFmtId="40" fontId="7" fillId="0" borderId="147" xfId="1" applyNumberFormat="1" applyFont="1" applyFill="1" applyBorder="1" applyAlignment="1">
      <alignment horizontal="right" vertical="center"/>
    </xf>
    <xf numFmtId="40" fontId="7" fillId="0" borderId="108" xfId="14" applyNumberFormat="1" applyFont="1" applyFill="1" applyBorder="1" applyAlignment="1">
      <alignment horizontal="right" vertical="center"/>
    </xf>
    <xf numFmtId="40" fontId="7" fillId="0" borderId="137" xfId="1" applyNumberFormat="1" applyFont="1" applyFill="1" applyBorder="1" applyAlignment="1">
      <alignment horizontal="right" vertical="center"/>
    </xf>
    <xf numFmtId="180" fontId="7" fillId="0" borderId="43" xfId="0" applyNumberFormat="1" applyFont="1" applyFill="1" applyBorder="1" applyAlignment="1">
      <alignment horizontal="center" vertical="center" textRotation="255"/>
    </xf>
    <xf numFmtId="180" fontId="7" fillId="0" borderId="43" xfId="0" applyNumberFormat="1" applyFont="1" applyFill="1" applyBorder="1" applyAlignment="1">
      <alignment vertical="center"/>
    </xf>
    <xf numFmtId="180" fontId="7" fillId="0" borderId="43" xfId="0" applyNumberFormat="1" applyFont="1" applyFill="1" applyBorder="1" applyAlignment="1">
      <alignment horizontal="distributed" vertical="center"/>
    </xf>
    <xf numFmtId="180" fontId="21" fillId="0" borderId="43" xfId="0" applyNumberFormat="1" applyFont="1" applyFill="1" applyBorder="1" applyAlignment="1">
      <alignment vertical="center"/>
    </xf>
    <xf numFmtId="40" fontId="7" fillId="0" borderId="43" xfId="14" applyNumberFormat="1" applyFont="1" applyFill="1" applyBorder="1" applyAlignment="1">
      <alignment horizontal="right" vertical="center"/>
    </xf>
    <xf numFmtId="180" fontId="7" fillId="0" borderId="43" xfId="14" applyNumberFormat="1" applyFont="1" applyFill="1" applyBorder="1" applyAlignment="1">
      <alignment horizontal="right" vertical="center"/>
    </xf>
    <xf numFmtId="180" fontId="0" fillId="0" borderId="138" xfId="0" applyNumberFormat="1" applyFill="1" applyBorder="1" applyAlignment="1">
      <alignment horizontal="right"/>
    </xf>
    <xf numFmtId="180" fontId="0" fillId="0" borderId="138" xfId="0" applyNumberFormat="1" applyFill="1" applyBorder="1"/>
    <xf numFmtId="180" fontId="0" fillId="0" borderId="141" xfId="0" applyNumberFormat="1" applyFill="1" applyBorder="1"/>
    <xf numFmtId="180" fontId="7" fillId="0" borderId="109" xfId="0" applyNumberFormat="1" applyFont="1" applyFill="1" applyBorder="1" applyAlignment="1">
      <alignment horizontal="right" vertical="center"/>
    </xf>
    <xf numFmtId="180" fontId="7" fillId="0" borderId="179" xfId="0" applyNumberFormat="1" applyFont="1" applyFill="1" applyBorder="1" applyAlignment="1">
      <alignment horizontal="right" vertical="center"/>
    </xf>
    <xf numFmtId="180" fontId="7" fillId="0" borderId="178" xfId="0" applyNumberFormat="1" applyFont="1" applyFill="1" applyBorder="1" applyAlignment="1">
      <alignment horizontal="right" vertical="center"/>
    </xf>
    <xf numFmtId="180" fontId="21" fillId="0" borderId="43" xfId="0" applyNumberFormat="1" applyFont="1" applyFill="1" applyBorder="1" applyAlignment="1">
      <alignment horizontal="distributed" vertical="center"/>
    </xf>
    <xf numFmtId="180" fontId="21" fillId="0" borderId="0" xfId="0" applyNumberFormat="1" applyFont="1" applyFill="1" applyBorder="1" applyAlignment="1">
      <alignment horizontal="distributed" vertical="center"/>
    </xf>
    <xf numFmtId="180" fontId="7" fillId="0" borderId="186" xfId="0" applyNumberFormat="1" applyFont="1" applyFill="1" applyBorder="1" applyAlignment="1">
      <alignment horizontal="distributed" vertical="center" wrapText="1"/>
    </xf>
    <xf numFmtId="0" fontId="37" fillId="0" borderId="159" xfId="0" applyFont="1" applyFill="1" applyBorder="1"/>
    <xf numFmtId="0" fontId="37" fillId="0" borderId="141" xfId="0" applyFont="1" applyFill="1" applyBorder="1"/>
    <xf numFmtId="40" fontId="7" fillId="0" borderId="140" xfId="1" applyNumberFormat="1" applyFont="1" applyFill="1" applyBorder="1" applyAlignment="1">
      <alignment vertical="center"/>
    </xf>
    <xf numFmtId="180" fontId="7" fillId="0" borderId="141" xfId="1" applyNumberFormat="1" applyFont="1" applyFill="1" applyBorder="1" applyAlignment="1">
      <alignment vertical="center"/>
    </xf>
    <xf numFmtId="180" fontId="7" fillId="0" borderId="138" xfId="1" applyNumberFormat="1" applyFont="1" applyFill="1" applyBorder="1" applyAlignment="1">
      <alignment vertical="center"/>
    </xf>
    <xf numFmtId="180" fontId="7" fillId="0" borderId="166" xfId="0" applyNumberFormat="1" applyFont="1" applyFill="1" applyBorder="1" applyAlignment="1">
      <alignment vertical="center"/>
    </xf>
    <xf numFmtId="180" fontId="21" fillId="0" borderId="138" xfId="0" applyNumberFormat="1" applyFont="1" applyFill="1" applyBorder="1"/>
    <xf numFmtId="180" fontId="21" fillId="0" borderId="299" xfId="0" applyNumberFormat="1" applyFont="1" applyFill="1" applyBorder="1" applyAlignment="1">
      <alignment vertical="center"/>
    </xf>
    <xf numFmtId="180" fontId="21" fillId="0" borderId="300" xfId="0" applyNumberFormat="1" applyFont="1" applyFill="1" applyBorder="1" applyAlignment="1">
      <alignment vertical="center"/>
    </xf>
    <xf numFmtId="40" fontId="7" fillId="0" borderId="301" xfId="14" applyNumberFormat="1" applyFont="1" applyFill="1" applyBorder="1" applyAlignment="1">
      <alignment horizontal="right" vertical="center"/>
    </xf>
    <xf numFmtId="180" fontId="7" fillId="0" borderId="302" xfId="14" applyNumberFormat="1" applyFont="1" applyFill="1" applyBorder="1" applyAlignment="1">
      <alignment horizontal="right" vertical="center"/>
    </xf>
    <xf numFmtId="40" fontId="7" fillId="0" borderId="303" xfId="14" applyNumberFormat="1" applyFont="1" applyFill="1" applyBorder="1" applyAlignment="1">
      <alignment horizontal="right" vertical="center"/>
    </xf>
    <xf numFmtId="40" fontId="7" fillId="0" borderId="300" xfId="14" applyNumberFormat="1" applyFont="1" applyFill="1" applyBorder="1" applyAlignment="1">
      <alignment vertical="center"/>
    </xf>
    <xf numFmtId="180" fontId="7" fillId="0" borderId="304" xfId="14" applyNumberFormat="1" applyFont="1" applyFill="1" applyBorder="1" applyAlignment="1">
      <alignment vertical="center"/>
    </xf>
    <xf numFmtId="40" fontId="7" fillId="0" borderId="304" xfId="14" applyNumberFormat="1" applyFont="1" applyFill="1" applyBorder="1" applyAlignment="1">
      <alignment horizontal="right" vertical="center"/>
    </xf>
    <xf numFmtId="40" fontId="7" fillId="0" borderId="301" xfId="14" applyNumberFormat="1" applyFont="1" applyFill="1" applyBorder="1" applyAlignment="1">
      <alignment vertical="center"/>
    </xf>
    <xf numFmtId="180" fontId="7" fillId="0" borderId="300" xfId="14" applyNumberFormat="1" applyFont="1" applyFill="1" applyBorder="1" applyAlignment="1">
      <alignment vertical="center"/>
    </xf>
    <xf numFmtId="40" fontId="7" fillId="0" borderId="305" xfId="14" applyNumberFormat="1" applyFont="1" applyFill="1" applyBorder="1" applyAlignment="1">
      <alignment horizontal="right" vertical="center"/>
    </xf>
    <xf numFmtId="40" fontId="7" fillId="0" borderId="306" xfId="14" applyNumberFormat="1" applyFont="1" applyFill="1" applyBorder="1" applyAlignment="1">
      <alignment horizontal="right" vertical="center"/>
    </xf>
    <xf numFmtId="180" fontId="7" fillId="0" borderId="107" xfId="14" applyNumberFormat="1" applyFont="1" applyFill="1" applyBorder="1" applyAlignment="1">
      <alignment vertical="center"/>
    </xf>
    <xf numFmtId="40" fontId="7" fillId="0" borderId="102" xfId="14" applyNumberFormat="1" applyFont="1" applyFill="1" applyBorder="1" applyAlignment="1">
      <alignment horizontal="right" vertical="center"/>
    </xf>
    <xf numFmtId="3" fontId="13" fillId="2" borderId="307" xfId="12" applyNumberFormat="1" applyFont="1" applyFill="1" applyBorder="1" applyAlignment="1">
      <alignment horizontal="center" vertical="center"/>
    </xf>
    <xf numFmtId="3" fontId="13" fillId="2" borderId="309" xfId="12" applyNumberFormat="1" applyFont="1" applyFill="1" applyBorder="1" applyAlignment="1">
      <alignment vertical="center"/>
    </xf>
    <xf numFmtId="182" fontId="11" fillId="0" borderId="310" xfId="12" applyNumberFormat="1" applyFont="1" applyFill="1" applyBorder="1" applyAlignment="1">
      <alignment vertical="center"/>
    </xf>
    <xf numFmtId="182" fontId="11" fillId="0" borderId="252" xfId="12" applyNumberFormat="1" applyFont="1" applyFill="1" applyBorder="1" applyAlignment="1">
      <alignment vertical="center"/>
    </xf>
    <xf numFmtId="0" fontId="26" fillId="0" borderId="0" xfId="0" applyFont="1" applyBorder="1" applyAlignment="1">
      <alignment vertical="top" wrapText="1"/>
    </xf>
    <xf numFmtId="40" fontId="7" fillId="0" borderId="286" xfId="14" applyNumberFormat="1" applyFont="1" applyFill="1" applyBorder="1" applyAlignment="1">
      <alignment horizontal="right" vertical="center" shrinkToFit="1"/>
    </xf>
    <xf numFmtId="3" fontId="11" fillId="0" borderId="15" xfId="12" applyNumberFormat="1" applyFont="1" applyFill="1" applyBorder="1" applyAlignment="1">
      <alignment vertical="center"/>
    </xf>
    <xf numFmtId="0" fontId="2" fillId="0" borderId="107" xfId="0" applyFont="1" applyBorder="1" applyAlignment="1">
      <alignment horizontal="distributed" vertical="center"/>
    </xf>
    <xf numFmtId="0" fontId="2" fillId="0" borderId="104" xfId="0" applyFont="1" applyBorder="1" applyAlignment="1">
      <alignment horizontal="distributed" vertical="center"/>
    </xf>
    <xf numFmtId="178" fontId="2" fillId="0" borderId="0" xfId="0" applyNumberFormat="1" applyFont="1" applyFill="1" applyBorder="1" applyAlignment="1">
      <alignment horizontal="right" vertical="center"/>
    </xf>
    <xf numFmtId="38" fontId="2" fillId="0" borderId="156" xfId="3" applyFont="1" applyBorder="1" applyAlignment="1">
      <alignment vertical="center"/>
    </xf>
    <xf numFmtId="38" fontId="2" fillId="0" borderId="164" xfId="3" applyFont="1" applyBorder="1" applyAlignment="1">
      <alignment vertical="center"/>
    </xf>
    <xf numFmtId="38" fontId="2" fillId="0" borderId="108" xfId="3" applyFont="1" applyBorder="1" applyAlignment="1">
      <alignment vertical="center"/>
    </xf>
    <xf numFmtId="0" fontId="2" fillId="0" borderId="164" xfId="0" applyFont="1" applyBorder="1" applyAlignment="1">
      <alignment vertical="center"/>
    </xf>
    <xf numFmtId="178" fontId="2" fillId="0" borderId="104" xfId="0" applyNumberFormat="1" applyFont="1" applyFill="1" applyBorder="1" applyAlignment="1">
      <alignment horizontal="right" vertical="center"/>
    </xf>
    <xf numFmtId="0" fontId="0" fillId="0" borderId="104" xfId="0" applyBorder="1" applyAlignment="1">
      <alignment horizontal="distributed" vertical="center" wrapText="1"/>
    </xf>
    <xf numFmtId="40" fontId="7" fillId="0" borderId="140" xfId="14" applyNumberFormat="1" applyFont="1" applyFill="1" applyBorder="1" applyAlignment="1">
      <alignment vertical="center"/>
    </xf>
    <xf numFmtId="180" fontId="7" fillId="0" borderId="141" xfId="14" applyNumberFormat="1" applyFont="1" applyFill="1" applyBorder="1" applyAlignment="1">
      <alignment vertical="center"/>
    </xf>
    <xf numFmtId="180" fontId="7" fillId="0" borderId="179" xfId="14" applyNumberFormat="1" applyFont="1" applyFill="1" applyBorder="1" applyAlignment="1">
      <alignment vertical="center"/>
    </xf>
    <xf numFmtId="40" fontId="7" fillId="0" borderId="147" xfId="14" applyNumberFormat="1" applyFont="1" applyFill="1" applyBorder="1" applyAlignment="1">
      <alignment vertical="center"/>
    </xf>
    <xf numFmtId="180" fontId="7" fillId="0" borderId="107" xfId="0" applyNumberFormat="1" applyFont="1" applyFill="1" applyBorder="1" applyAlignment="1">
      <alignment horizontal="distributed" vertical="center"/>
    </xf>
    <xf numFmtId="180" fontId="7" fillId="0" borderId="104" xfId="0" applyNumberFormat="1" applyFont="1" applyFill="1" applyBorder="1" applyAlignment="1">
      <alignment horizontal="distributed" vertical="center"/>
    </xf>
    <xf numFmtId="180" fontId="7" fillId="0" borderId="179" xfId="14" applyNumberFormat="1" applyFont="1" applyFill="1" applyBorder="1" applyAlignment="1">
      <alignment horizontal="center" vertical="center"/>
    </xf>
    <xf numFmtId="180" fontId="7" fillId="0" borderId="135" xfId="14" applyNumberFormat="1" applyFont="1" applyFill="1" applyBorder="1" applyAlignment="1">
      <alignment horizontal="center" vertical="center"/>
    </xf>
    <xf numFmtId="40" fontId="7" fillId="0" borderId="140" xfId="14" applyNumberFormat="1" applyFont="1" applyFill="1" applyBorder="1" applyAlignment="1">
      <alignment horizontal="right" vertical="center"/>
    </xf>
    <xf numFmtId="40" fontId="7" fillId="0" borderId="134" xfId="14" applyNumberFormat="1" applyFont="1" applyFill="1" applyBorder="1" applyAlignment="1">
      <alignment horizontal="right" vertical="center"/>
    </xf>
    <xf numFmtId="180" fontId="7" fillId="0" borderId="141" xfId="14" applyNumberFormat="1" applyFont="1" applyFill="1" applyBorder="1" applyAlignment="1">
      <alignment horizontal="center" vertical="center"/>
    </xf>
    <xf numFmtId="40" fontId="7" fillId="0" borderId="147" xfId="14" applyNumberFormat="1" applyFont="1" applyFill="1" applyBorder="1" applyAlignment="1">
      <alignment horizontal="right" vertical="center"/>
    </xf>
    <xf numFmtId="40" fontId="7" fillId="0" borderId="136" xfId="14" applyNumberFormat="1" applyFont="1" applyFill="1" applyBorder="1" applyAlignment="1">
      <alignment horizontal="right" vertical="center"/>
    </xf>
    <xf numFmtId="180" fontId="7" fillId="0" borderId="106" xfId="0" applyNumberFormat="1" applyFont="1" applyFill="1" applyBorder="1" applyAlignment="1">
      <alignment horizontal="distributed" vertical="center"/>
    </xf>
    <xf numFmtId="180" fontId="7" fillId="0" borderId="101" xfId="0" applyNumberFormat="1" applyFont="1" applyFill="1" applyBorder="1" applyAlignment="1">
      <alignment horizontal="distributed" vertical="center"/>
    </xf>
    <xf numFmtId="40" fontId="7" fillId="0" borderId="178" xfId="14" applyNumberFormat="1" applyFont="1" applyFill="1" applyBorder="1" applyAlignment="1">
      <alignment horizontal="right" vertical="center"/>
    </xf>
    <xf numFmtId="180" fontId="7" fillId="0" borderId="179" xfId="14" applyNumberFormat="1" applyFont="1" applyFill="1" applyBorder="1" applyAlignment="1">
      <alignment horizontal="right" vertical="center"/>
    </xf>
    <xf numFmtId="180" fontId="7" fillId="0" borderId="135" xfId="14" applyNumberFormat="1" applyFont="1" applyFill="1" applyBorder="1" applyAlignment="1">
      <alignment horizontal="right" vertical="center"/>
    </xf>
    <xf numFmtId="40" fontId="7" fillId="0" borderId="172" xfId="14" applyNumberFormat="1" applyFont="1" applyFill="1" applyBorder="1" applyAlignment="1">
      <alignment horizontal="right" vertical="center"/>
    </xf>
    <xf numFmtId="180" fontId="21" fillId="0" borderId="0" xfId="0" applyNumberFormat="1" applyFont="1" applyFill="1" applyAlignment="1">
      <alignment horizontal="center" vertical="center"/>
    </xf>
    <xf numFmtId="179" fontId="7" fillId="0" borderId="104" xfId="0" applyNumberFormat="1" applyFont="1" applyFill="1" applyBorder="1" applyAlignment="1">
      <alignment horizontal="distributed" vertical="center"/>
    </xf>
    <xf numFmtId="180" fontId="7" fillId="0" borderId="141" xfId="14" applyNumberFormat="1" applyFont="1" applyFill="1" applyBorder="1" applyAlignment="1">
      <alignment horizontal="right" vertical="center"/>
    </xf>
    <xf numFmtId="180" fontId="21" fillId="0" borderId="141" xfId="14" applyNumberFormat="1" applyFont="1" applyFill="1" applyBorder="1" applyAlignment="1">
      <alignment horizontal="right" vertical="center"/>
    </xf>
    <xf numFmtId="180" fontId="21" fillId="0" borderId="179" xfId="14" applyNumberFormat="1" applyFont="1" applyFill="1" applyBorder="1" applyAlignment="1">
      <alignment horizontal="right" vertical="center"/>
    </xf>
    <xf numFmtId="180" fontId="7" fillId="0" borderId="0" xfId="0" applyNumberFormat="1" applyFont="1" applyFill="1" applyBorder="1" applyAlignment="1">
      <alignment horizontal="distributed" vertical="center"/>
    </xf>
    <xf numFmtId="40" fontId="7" fillId="0" borderId="140" xfId="1" applyNumberFormat="1" applyFont="1" applyFill="1" applyBorder="1" applyAlignment="1">
      <alignment horizontal="right" vertical="center"/>
    </xf>
    <xf numFmtId="180" fontId="21" fillId="0" borderId="135" xfId="14" applyNumberFormat="1" applyFont="1" applyFill="1" applyBorder="1" applyAlignment="1">
      <alignment horizontal="right" vertical="center"/>
    </xf>
    <xf numFmtId="40" fontId="7" fillId="0" borderId="140" xfId="14" applyNumberFormat="1" applyFont="1" applyFill="1" applyBorder="1" applyAlignment="1">
      <alignment horizontal="right" vertical="center" shrinkToFit="1"/>
    </xf>
    <xf numFmtId="180" fontId="7" fillId="0" borderId="141" xfId="14" applyNumberFormat="1" applyFont="1" applyFill="1" applyBorder="1" applyAlignment="1">
      <alignment horizontal="right" vertical="center" shrinkToFit="1"/>
    </xf>
    <xf numFmtId="40" fontId="7" fillId="0" borderId="137" xfId="14" applyNumberFormat="1" applyFont="1" applyFill="1" applyBorder="1" applyAlignment="1">
      <alignment horizontal="right" vertical="center"/>
    </xf>
    <xf numFmtId="40" fontId="7" fillId="0" borderId="139" xfId="14" applyNumberFormat="1" applyFont="1" applyFill="1" applyBorder="1" applyAlignment="1">
      <alignment horizontal="right" vertical="center"/>
    </xf>
    <xf numFmtId="180" fontId="7" fillId="0" borderId="138" xfId="14" applyNumberFormat="1" applyFont="1" applyFill="1" applyBorder="1" applyAlignment="1">
      <alignment horizontal="right" vertical="center"/>
    </xf>
    <xf numFmtId="40" fontId="7" fillId="0" borderId="145" xfId="14" applyNumberFormat="1" applyFont="1" applyFill="1" applyBorder="1" applyAlignment="1">
      <alignment horizontal="right" vertical="center"/>
    </xf>
    <xf numFmtId="180" fontId="7" fillId="0" borderId="135" xfId="14" applyNumberFormat="1" applyFont="1" applyFill="1" applyBorder="1" applyAlignment="1">
      <alignment vertical="center"/>
    </xf>
    <xf numFmtId="180" fontId="0" fillId="0" borderId="291" xfId="0" applyNumberFormat="1" applyFill="1" applyBorder="1"/>
    <xf numFmtId="180" fontId="7" fillId="0" borderId="160" xfId="0" applyNumberFormat="1" applyFont="1" applyFill="1" applyBorder="1" applyAlignment="1">
      <alignment horizontal="distributed" vertical="center"/>
    </xf>
    <xf numFmtId="180" fontId="27" fillId="0" borderId="154" xfId="0" applyNumberFormat="1" applyFont="1" applyFill="1" applyBorder="1" applyAlignment="1">
      <alignment horizontal="distributed" vertical="center"/>
    </xf>
    <xf numFmtId="180" fontId="7" fillId="0" borderId="318" xfId="14" applyNumberFormat="1" applyFont="1" applyFill="1" applyBorder="1" applyAlignment="1">
      <alignment vertical="center"/>
    </xf>
    <xf numFmtId="0" fontId="37" fillId="0" borderId="286" xfId="0" applyFont="1" applyFill="1" applyBorder="1"/>
    <xf numFmtId="40" fontId="7" fillId="0" borderId="287" xfId="14" applyNumberFormat="1" applyFont="1" applyFill="1" applyBorder="1" applyAlignment="1">
      <alignment vertical="center"/>
    </xf>
    <xf numFmtId="40" fontId="7" fillId="0" borderId="290" xfId="1" applyNumberFormat="1" applyFont="1" applyFill="1" applyBorder="1" applyAlignment="1">
      <alignment vertical="center"/>
    </xf>
    <xf numFmtId="180" fontId="7" fillId="0" borderId="287" xfId="1" applyNumberFormat="1" applyFont="1" applyFill="1" applyBorder="1" applyAlignment="1">
      <alignment vertical="center"/>
    </xf>
    <xf numFmtId="40" fontId="7" fillId="0" borderId="288" xfId="1" applyNumberFormat="1" applyFont="1" applyFill="1" applyBorder="1" applyAlignment="1">
      <alignment horizontal="right" vertical="center"/>
    </xf>
    <xf numFmtId="40" fontId="7" fillId="0" borderId="317" xfId="14" applyNumberFormat="1" applyFont="1" applyFill="1" applyBorder="1" applyAlignment="1">
      <alignment horizontal="right" vertical="center"/>
    </xf>
    <xf numFmtId="40" fontId="7" fillId="0" borderId="318" xfId="14" applyNumberFormat="1" applyFont="1" applyFill="1" applyBorder="1" applyAlignment="1">
      <alignment horizontal="right" vertical="center"/>
    </xf>
    <xf numFmtId="40" fontId="7" fillId="0" borderId="319" xfId="14" applyNumberFormat="1" applyFont="1" applyFill="1" applyBorder="1" applyAlignment="1">
      <alignment horizontal="right" vertical="center"/>
    </xf>
    <xf numFmtId="40" fontId="7" fillId="0" borderId="160" xfId="14" applyNumberFormat="1" applyFont="1" applyFill="1" applyBorder="1" applyAlignment="1">
      <alignment horizontal="right" vertical="center"/>
    </xf>
    <xf numFmtId="180" fontId="7" fillId="0" borderId="318" xfId="14" applyNumberFormat="1" applyFont="1" applyFill="1" applyBorder="1" applyAlignment="1">
      <alignment horizontal="right" vertical="center"/>
    </xf>
    <xf numFmtId="40" fontId="7" fillId="0" borderId="320" xfId="14" applyNumberFormat="1" applyFont="1" applyFill="1" applyBorder="1" applyAlignment="1">
      <alignment horizontal="right" vertical="center"/>
    </xf>
    <xf numFmtId="180" fontId="21" fillId="0" borderId="154" xfId="0" applyNumberFormat="1" applyFont="1" applyFill="1" applyBorder="1" applyAlignment="1">
      <alignment vertical="center" shrinkToFit="1"/>
    </xf>
    <xf numFmtId="40" fontId="7" fillId="0" borderId="161" xfId="14" applyNumberFormat="1" applyFont="1" applyFill="1" applyBorder="1" applyAlignment="1">
      <alignment horizontal="right" vertical="center" shrinkToFit="1"/>
    </xf>
    <xf numFmtId="40" fontId="7" fillId="0" borderId="287" xfId="14" applyNumberFormat="1" applyFont="1" applyFill="1" applyBorder="1" applyAlignment="1">
      <alignment horizontal="right" vertical="center" shrinkToFit="1"/>
    </xf>
    <xf numFmtId="40" fontId="7" fillId="0" borderId="290" xfId="14" applyNumberFormat="1" applyFont="1" applyFill="1" applyBorder="1" applyAlignment="1">
      <alignment horizontal="right" vertical="center" shrinkToFit="1"/>
    </xf>
    <xf numFmtId="40" fontId="7" fillId="0" borderId="289" xfId="14" applyNumberFormat="1" applyFont="1" applyFill="1" applyBorder="1" applyAlignment="1">
      <alignment horizontal="right" vertical="center" shrinkToFit="1"/>
    </xf>
    <xf numFmtId="180" fontId="7" fillId="0" borderId="139" xfId="0" applyNumberFormat="1" applyFont="1" applyFill="1" applyBorder="1" applyAlignment="1">
      <alignment horizontal="right" vertical="center" shrinkToFit="1"/>
    </xf>
    <xf numFmtId="180" fontId="7" fillId="0" borderId="171" xfId="0" applyNumberFormat="1" applyFont="1" applyFill="1" applyBorder="1" applyAlignment="1">
      <alignment horizontal="right" vertical="center" shrinkToFit="1"/>
    </xf>
    <xf numFmtId="180" fontId="7" fillId="0" borderId="104" xfId="0" applyNumberFormat="1" applyFont="1" applyFill="1" applyBorder="1" applyAlignment="1">
      <alignment horizontal="center" vertical="center"/>
    </xf>
    <xf numFmtId="180" fontId="7" fillId="0" borderId="104" xfId="0" applyNumberFormat="1" applyFont="1" applyFill="1" applyBorder="1" applyAlignment="1">
      <alignment horizontal="right" vertical="center" shrinkToFit="1"/>
    </xf>
    <xf numFmtId="180" fontId="7" fillId="0" borderId="145" xfId="0" applyNumberFormat="1" applyFont="1" applyFill="1" applyBorder="1" applyAlignment="1">
      <alignment horizontal="right" vertical="center" shrinkToFit="1"/>
    </xf>
    <xf numFmtId="180" fontId="7" fillId="0" borderId="163" xfId="0" applyNumberFormat="1" applyFont="1" applyFill="1" applyBorder="1" applyAlignment="1">
      <alignment horizontal="right" vertical="center" shrinkToFit="1"/>
    </xf>
    <xf numFmtId="180" fontId="21" fillId="0" borderId="110" xfId="0" applyNumberFormat="1" applyFont="1" applyFill="1" applyBorder="1" applyAlignment="1">
      <alignment vertical="center"/>
    </xf>
    <xf numFmtId="0" fontId="0" fillId="0" borderId="106" xfId="0" applyFill="1" applyBorder="1"/>
    <xf numFmtId="0" fontId="0" fillId="0" borderId="200" xfId="0" applyFill="1" applyBorder="1"/>
    <xf numFmtId="0" fontId="0" fillId="0" borderId="169" xfId="0" applyFill="1" applyBorder="1"/>
    <xf numFmtId="180" fontId="0" fillId="0" borderId="106" xfId="0" applyNumberFormat="1" applyFill="1" applyBorder="1"/>
    <xf numFmtId="180" fontId="7" fillId="0" borderId="131" xfId="0" applyNumberFormat="1" applyFont="1" applyFill="1" applyBorder="1" applyAlignment="1">
      <alignment horizontal="right" vertical="center" shrinkToFit="1"/>
    </xf>
    <xf numFmtId="180" fontId="7" fillId="0" borderId="175" xfId="0" applyNumberFormat="1" applyFont="1" applyFill="1" applyBorder="1" applyAlignment="1">
      <alignment horizontal="right" vertical="center" shrinkToFit="1"/>
    </xf>
    <xf numFmtId="180" fontId="7" fillId="0" borderId="120" xfId="0" applyNumberFormat="1" applyFont="1" applyFill="1" applyBorder="1" applyAlignment="1">
      <alignment horizontal="right" vertical="center" shrinkToFit="1"/>
    </xf>
    <xf numFmtId="180" fontId="7" fillId="0" borderId="174" xfId="0" applyNumberFormat="1" applyFont="1" applyFill="1" applyBorder="1" applyAlignment="1">
      <alignment horizontal="right" vertical="center" shrinkToFit="1"/>
    </xf>
    <xf numFmtId="180" fontId="7" fillId="0" borderId="203" xfId="0" applyNumberFormat="1" applyFont="1" applyFill="1" applyBorder="1" applyAlignment="1">
      <alignment horizontal="right" vertical="center" shrinkToFit="1"/>
    </xf>
    <xf numFmtId="180" fontId="7" fillId="0" borderId="177" xfId="0" applyNumberFormat="1" applyFont="1" applyFill="1" applyBorder="1" applyAlignment="1">
      <alignment horizontal="right" vertical="center" shrinkToFit="1"/>
    </xf>
    <xf numFmtId="180" fontId="7" fillId="0" borderId="254" xfId="0" applyNumberFormat="1" applyFont="1" applyFill="1" applyBorder="1" applyAlignment="1">
      <alignment horizontal="right" vertical="center" shrinkToFit="1"/>
    </xf>
    <xf numFmtId="180" fontId="7" fillId="0" borderId="321" xfId="0" applyNumberFormat="1" applyFont="1" applyFill="1" applyBorder="1" applyAlignment="1">
      <alignment horizontal="right" vertical="center" shrinkToFit="1"/>
    </xf>
    <xf numFmtId="180" fontId="21" fillId="0" borderId="150" xfId="0" applyNumberFormat="1" applyFont="1" applyFill="1" applyBorder="1" applyAlignment="1">
      <alignment vertical="center"/>
    </xf>
    <xf numFmtId="3" fontId="13" fillId="2" borderId="322" xfId="12" applyNumberFormat="1" applyFont="1" applyFill="1" applyBorder="1" applyAlignment="1">
      <alignment vertical="center"/>
    </xf>
    <xf numFmtId="182" fontId="11" fillId="0" borderId="25" xfId="12" applyNumberFormat="1" applyFont="1" applyFill="1" applyBorder="1" applyAlignment="1">
      <alignment vertical="center"/>
    </xf>
    <xf numFmtId="182" fontId="11" fillId="0" borderId="26" xfId="12" applyNumberFormat="1" applyFont="1" applyFill="1" applyBorder="1" applyAlignment="1">
      <alignment vertical="center"/>
    </xf>
    <xf numFmtId="184" fontId="11" fillId="2" borderId="323" xfId="13" applyNumberFormat="1" applyFont="1" applyFill="1" applyBorder="1" applyAlignment="1">
      <alignment vertical="center"/>
    </xf>
    <xf numFmtId="3" fontId="13" fillId="2" borderId="80" xfId="12" applyNumberFormat="1" applyFont="1" applyFill="1" applyBorder="1" applyAlignment="1">
      <alignment horizontal="center" vertical="distributed" textRotation="255" justifyLastLine="1"/>
    </xf>
    <xf numFmtId="3" fontId="13" fillId="2" borderId="324" xfId="12" applyNumberFormat="1" applyFont="1" applyFill="1" applyBorder="1" applyAlignment="1">
      <alignment horizontal="center" vertical="center"/>
    </xf>
    <xf numFmtId="182" fontId="11" fillId="0" borderId="37" xfId="12" applyNumberFormat="1" applyFont="1" applyFill="1" applyBorder="1" applyAlignment="1">
      <alignment vertical="center"/>
    </xf>
    <xf numFmtId="0" fontId="0" fillId="0" borderId="0" xfId="0" applyFill="1"/>
    <xf numFmtId="3" fontId="9" fillId="0" borderId="0" xfId="12" applyNumberFormat="1" applyFont="1" applyFill="1" applyAlignment="1">
      <alignment horizontal="left" vertical="center"/>
    </xf>
    <xf numFmtId="0" fontId="19" fillId="0" borderId="0" xfId="0" applyFont="1" applyAlignment="1">
      <alignment horizontal="center" vertical="center"/>
    </xf>
    <xf numFmtId="0" fontId="18" fillId="0" borderId="0" xfId="0" applyFont="1" applyAlignment="1">
      <alignment horizontal="center" vertical="center"/>
    </xf>
    <xf numFmtId="0" fontId="13" fillId="0" borderId="0" xfId="5" applyFont="1" applyBorder="1" applyAlignment="1">
      <alignment horizontal="left" vertical="center" wrapText="1"/>
    </xf>
    <xf numFmtId="0" fontId="13" fillId="0" borderId="0" xfId="5" applyFont="1" applyBorder="1" applyAlignment="1">
      <alignment horizontal="left" vertical="center"/>
    </xf>
    <xf numFmtId="0" fontId="39" fillId="0" borderId="0" xfId="0" applyFont="1" applyAlignment="1">
      <alignment horizontal="center" vertical="center"/>
    </xf>
    <xf numFmtId="0" fontId="38" fillId="0" borderId="0" xfId="0" applyFont="1" applyAlignment="1">
      <alignment horizontal="center" vertical="center"/>
    </xf>
    <xf numFmtId="3" fontId="13" fillId="2" borderId="7" xfId="12" applyNumberFormat="1" applyFont="1" applyFill="1" applyBorder="1" applyAlignment="1">
      <alignment horizontal="distributed" vertical="center"/>
    </xf>
    <xf numFmtId="3" fontId="8" fillId="0" borderId="0" xfId="12" applyNumberFormat="1" applyFont="1" applyAlignment="1">
      <alignment horizontal="left" vertical="center"/>
    </xf>
    <xf numFmtId="3" fontId="13" fillId="2" borderId="206" xfId="12" applyNumberFormat="1" applyFont="1" applyFill="1" applyBorder="1" applyAlignment="1">
      <alignment horizontal="center" vertical="center"/>
    </xf>
    <xf numFmtId="3" fontId="13" fillId="2" borderId="207" xfId="12" applyNumberFormat="1" applyFont="1" applyFill="1" applyBorder="1" applyAlignment="1">
      <alignment horizontal="center" vertical="center"/>
    </xf>
    <xf numFmtId="0" fontId="13" fillId="2" borderId="208" xfId="12" applyFont="1" applyFill="1" applyBorder="1" applyAlignment="1">
      <alignment horizontal="center" vertical="center"/>
    </xf>
    <xf numFmtId="0" fontId="13" fillId="2" borderId="209" xfId="12" applyFont="1" applyFill="1" applyBorder="1" applyAlignment="1">
      <alignment horizontal="center" vertical="center"/>
    </xf>
    <xf numFmtId="3" fontId="13" fillId="2" borderId="54" xfId="12" applyNumberFormat="1" applyFont="1" applyFill="1" applyBorder="1" applyAlignment="1">
      <alignment horizontal="center" vertical="center" wrapText="1"/>
    </xf>
    <xf numFmtId="3" fontId="13" fillId="2" borderId="18" xfId="12" applyNumberFormat="1" applyFont="1" applyFill="1" applyBorder="1" applyAlignment="1">
      <alignment horizontal="center" vertical="center"/>
    </xf>
    <xf numFmtId="3" fontId="12" fillId="2" borderId="7" xfId="12" applyNumberFormat="1" applyFont="1" applyFill="1" applyBorder="1" applyAlignment="1">
      <alignment horizontal="distributed" vertical="center"/>
    </xf>
    <xf numFmtId="3" fontId="13" fillId="2" borderId="211" xfId="12" applyNumberFormat="1" applyFont="1" applyFill="1" applyBorder="1" applyAlignment="1">
      <alignment horizontal="center" vertical="center" wrapText="1"/>
    </xf>
    <xf numFmtId="0" fontId="13" fillId="2" borderId="212" xfId="12" applyFont="1" applyFill="1" applyBorder="1" applyAlignment="1">
      <alignment horizontal="center" vertical="center"/>
    </xf>
    <xf numFmtId="3" fontId="13" fillId="2" borderId="54" xfId="12" applyNumberFormat="1" applyFont="1" applyFill="1" applyBorder="1" applyAlignment="1">
      <alignment horizontal="center" vertical="center"/>
    </xf>
    <xf numFmtId="0" fontId="13" fillId="2" borderId="18" xfId="12" applyFont="1" applyFill="1" applyBorder="1" applyAlignment="1">
      <alignment horizontal="center" vertical="center"/>
    </xf>
    <xf numFmtId="3" fontId="13" fillId="2" borderId="204" xfId="12" applyNumberFormat="1" applyFont="1" applyFill="1" applyBorder="1" applyAlignment="1">
      <alignment horizontal="center" vertical="center"/>
    </xf>
    <xf numFmtId="3" fontId="13" fillId="2" borderId="205" xfId="12" applyNumberFormat="1" applyFont="1" applyFill="1" applyBorder="1" applyAlignment="1">
      <alignment horizontal="center" vertical="center" wrapText="1"/>
    </xf>
    <xf numFmtId="3" fontId="13" fillId="2" borderId="20" xfId="12" applyNumberFormat="1" applyFont="1" applyFill="1" applyBorder="1" applyAlignment="1">
      <alignment horizontal="center" vertical="center"/>
    </xf>
    <xf numFmtId="3" fontId="13" fillId="2" borderId="204" xfId="12" applyNumberFormat="1" applyFont="1" applyFill="1" applyBorder="1" applyAlignment="1">
      <alignment horizontal="center" vertical="center" wrapText="1"/>
    </xf>
    <xf numFmtId="3" fontId="13" fillId="2" borderId="210" xfId="12" applyNumberFormat="1" applyFont="1" applyFill="1" applyBorder="1" applyAlignment="1">
      <alignment horizontal="distributed" vertical="center"/>
    </xf>
    <xf numFmtId="3" fontId="13" fillId="2" borderId="213" xfId="12" applyNumberFormat="1" applyFont="1" applyFill="1" applyBorder="1" applyAlignment="1">
      <alignment horizontal="center" vertical="center" wrapText="1"/>
    </xf>
    <xf numFmtId="3" fontId="13" fillId="2" borderId="214" xfId="12" applyNumberFormat="1" applyFont="1" applyFill="1" applyBorder="1" applyAlignment="1">
      <alignment horizontal="center" vertical="center" wrapText="1"/>
    </xf>
    <xf numFmtId="0" fontId="13" fillId="2" borderId="215" xfId="12" applyFont="1" applyFill="1" applyBorder="1" applyAlignment="1">
      <alignment horizontal="center" vertical="center"/>
    </xf>
    <xf numFmtId="3" fontId="13" fillId="2" borderId="56" xfId="12" applyNumberFormat="1" applyFont="1" applyFill="1" applyBorder="1" applyAlignment="1">
      <alignment horizontal="center" vertical="center"/>
    </xf>
    <xf numFmtId="3" fontId="13" fillId="2" borderId="217" xfId="12" applyNumberFormat="1" applyFont="1" applyFill="1" applyBorder="1" applyAlignment="1">
      <alignment horizontal="center" vertical="center"/>
    </xf>
    <xf numFmtId="3" fontId="13" fillId="2" borderId="57" xfId="12" applyNumberFormat="1" applyFont="1" applyFill="1" applyBorder="1" applyAlignment="1">
      <alignment horizontal="center" vertical="center"/>
    </xf>
    <xf numFmtId="3" fontId="13" fillId="2" borderId="8" xfId="12" applyNumberFormat="1" applyFont="1" applyFill="1" applyBorder="1" applyAlignment="1">
      <alignment horizontal="distributed" vertical="center"/>
    </xf>
    <xf numFmtId="3" fontId="11" fillId="2" borderId="218" xfId="12" applyNumberFormat="1" applyFont="1" applyFill="1" applyBorder="1" applyAlignment="1">
      <alignment horizontal="center" vertical="center"/>
    </xf>
    <xf numFmtId="3" fontId="11" fillId="2" borderId="219" xfId="12" applyNumberFormat="1" applyFont="1" applyFill="1" applyBorder="1" applyAlignment="1">
      <alignment horizontal="center" vertical="center"/>
    </xf>
    <xf numFmtId="0" fontId="11" fillId="2" borderId="220" xfId="12" applyFont="1" applyFill="1" applyBorder="1" applyAlignment="1">
      <alignment vertical="center"/>
    </xf>
    <xf numFmtId="0" fontId="11" fillId="2" borderId="221" xfId="12" applyFont="1" applyFill="1" applyBorder="1" applyAlignment="1">
      <alignment vertical="center"/>
    </xf>
    <xf numFmtId="3" fontId="13" fillId="2" borderId="28" xfId="12" applyNumberFormat="1" applyFont="1" applyFill="1" applyBorder="1" applyAlignment="1">
      <alignment horizontal="distributed" vertical="center"/>
    </xf>
    <xf numFmtId="3" fontId="7"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3" fillId="2" borderId="292" xfId="12" applyNumberFormat="1" applyFont="1" applyFill="1" applyBorder="1" applyAlignment="1">
      <alignment horizontal="distributed" vertical="center"/>
    </xf>
    <xf numFmtId="3" fontId="13" fillId="2" borderId="216" xfId="12" applyNumberFormat="1" applyFont="1" applyFill="1" applyBorder="1" applyAlignment="1">
      <alignment horizontal="center" vertical="center"/>
    </xf>
    <xf numFmtId="3" fontId="13" fillId="2" borderId="150" xfId="12" applyNumberFormat="1" applyFont="1" applyFill="1" applyBorder="1" applyAlignment="1">
      <alignment horizontal="center" vertical="center"/>
    </xf>
    <xf numFmtId="3" fontId="13" fillId="2" borderId="222" xfId="12" applyNumberFormat="1" applyFont="1" applyFill="1" applyBorder="1" applyAlignment="1">
      <alignment horizontal="center" vertical="center"/>
    </xf>
    <xf numFmtId="3" fontId="13" fillId="2" borderId="223" xfId="12" applyNumberFormat="1" applyFont="1" applyFill="1" applyBorder="1" applyAlignment="1">
      <alignment horizontal="center" vertical="center"/>
    </xf>
    <xf numFmtId="3" fontId="13" fillId="2" borderId="69" xfId="12" applyNumberFormat="1" applyFont="1" applyFill="1" applyBorder="1" applyAlignment="1">
      <alignment horizontal="center" vertical="center"/>
    </xf>
    <xf numFmtId="3" fontId="9" fillId="0" borderId="0" xfId="12" applyNumberFormat="1" applyFont="1" applyAlignment="1">
      <alignment horizontal="left" vertical="center"/>
    </xf>
    <xf numFmtId="3" fontId="14" fillId="2" borderId="7" xfId="12" applyNumberFormat="1" applyFont="1" applyFill="1" applyBorder="1" applyAlignment="1">
      <alignment horizontal="distributed" vertical="center"/>
    </xf>
    <xf numFmtId="3" fontId="13" fillId="2" borderId="22" xfId="12" applyNumberFormat="1" applyFont="1" applyFill="1" applyBorder="1" applyAlignment="1">
      <alignment horizontal="distributed" vertical="center"/>
    </xf>
    <xf numFmtId="3" fontId="13" fillId="2" borderId="224" xfId="12" applyNumberFormat="1" applyFont="1" applyFill="1" applyBorder="1" applyAlignment="1">
      <alignment horizontal="center" vertical="distributed" textRotation="255" justifyLastLine="1"/>
    </xf>
    <xf numFmtId="3" fontId="13" fillId="2" borderId="225" xfId="12" applyNumberFormat="1" applyFont="1" applyFill="1" applyBorder="1" applyAlignment="1">
      <alignment horizontal="center" vertical="distributed" textRotation="255" justifyLastLine="1"/>
    </xf>
    <xf numFmtId="3" fontId="13" fillId="2" borderId="226" xfId="12" applyNumberFormat="1" applyFont="1" applyFill="1" applyBorder="1" applyAlignment="1">
      <alignment horizontal="center" vertical="distributed" textRotation="255" justifyLastLine="1"/>
    </xf>
    <xf numFmtId="3" fontId="13" fillId="2" borderId="71" xfId="12" applyNumberFormat="1" applyFont="1" applyFill="1" applyBorder="1" applyAlignment="1">
      <alignment horizontal="center" vertical="center"/>
    </xf>
    <xf numFmtId="3" fontId="13" fillId="2" borderId="2" xfId="12" applyNumberFormat="1" applyFont="1" applyFill="1" applyBorder="1" applyAlignment="1">
      <alignment horizontal="center" vertical="center"/>
    </xf>
    <xf numFmtId="3" fontId="13" fillId="2" borderId="72" xfId="12" applyNumberFormat="1" applyFont="1" applyFill="1" applyBorder="1" applyAlignment="1">
      <alignment horizontal="center" vertical="center"/>
    </xf>
    <xf numFmtId="0" fontId="13" fillId="2" borderId="227" xfId="12" applyFont="1" applyFill="1" applyBorder="1" applyAlignment="1">
      <alignment horizontal="center" vertical="center"/>
    </xf>
    <xf numFmtId="3" fontId="12" fillId="2" borderId="39" xfId="12" applyNumberFormat="1" applyFont="1" applyFill="1" applyBorder="1" applyAlignment="1">
      <alignment horizontal="distributed" vertical="center"/>
    </xf>
    <xf numFmtId="3" fontId="13" fillId="2" borderId="228" xfId="12" applyNumberFormat="1" applyFont="1" applyFill="1" applyBorder="1" applyAlignment="1">
      <alignment horizontal="center" vertical="distributed" textRotation="255" justifyLastLine="1"/>
    </xf>
    <xf numFmtId="3" fontId="13" fillId="2" borderId="229" xfId="12" applyNumberFormat="1" applyFont="1" applyFill="1" applyBorder="1" applyAlignment="1">
      <alignment horizontal="center" vertical="distributed" textRotation="255" justifyLastLine="1"/>
    </xf>
    <xf numFmtId="3" fontId="13" fillId="2" borderId="39" xfId="12" applyNumberFormat="1" applyFont="1" applyFill="1" applyBorder="1" applyAlignment="1">
      <alignment horizontal="distributed" vertical="center"/>
    </xf>
    <xf numFmtId="3" fontId="13" fillId="2" borderId="324" xfId="12" applyNumberFormat="1" applyFont="1" applyFill="1" applyBorder="1" applyAlignment="1">
      <alignment horizontal="distributed" vertical="center"/>
    </xf>
    <xf numFmtId="3" fontId="13" fillId="2" borderId="150" xfId="12" applyNumberFormat="1" applyFont="1" applyFill="1" applyBorder="1" applyAlignment="1">
      <alignment horizontal="distributed" vertical="center"/>
    </xf>
    <xf numFmtId="3" fontId="13" fillId="2" borderId="230" xfId="12" applyNumberFormat="1" applyFont="1" applyFill="1" applyBorder="1" applyAlignment="1">
      <alignment horizontal="distributed" vertical="center"/>
    </xf>
    <xf numFmtId="0" fontId="13" fillId="2" borderId="231" xfId="12" applyFont="1" applyFill="1" applyBorder="1" applyAlignment="1">
      <alignment horizontal="center" vertical="center"/>
    </xf>
    <xf numFmtId="0" fontId="13" fillId="2" borderId="232" xfId="12" applyFont="1" applyFill="1" applyBorder="1" applyAlignment="1">
      <alignment horizontal="center" vertical="center"/>
    </xf>
    <xf numFmtId="3" fontId="15" fillId="2" borderId="210" xfId="12" applyNumberFormat="1" applyFont="1" applyFill="1" applyBorder="1" applyAlignment="1">
      <alignment horizontal="distributed" vertical="center"/>
    </xf>
    <xf numFmtId="3" fontId="13" fillId="2" borderId="2" xfId="12" applyNumberFormat="1" applyFont="1" applyFill="1" applyBorder="1" applyAlignment="1">
      <alignment horizontal="distributed" vertical="center"/>
    </xf>
    <xf numFmtId="3" fontId="13" fillId="2" borderId="217" xfId="12" applyNumberFormat="1" applyFont="1" applyFill="1" applyBorder="1" applyAlignment="1">
      <alignment horizontal="distributed" vertical="center"/>
    </xf>
    <xf numFmtId="3" fontId="13" fillId="2" borderId="235" xfId="12" applyNumberFormat="1" applyFont="1" applyFill="1" applyBorder="1" applyAlignment="1">
      <alignment horizontal="distributed" vertical="center" wrapText="1" justifyLastLine="1"/>
    </xf>
    <xf numFmtId="3" fontId="13" fillId="2" borderId="236" xfId="12" applyNumberFormat="1" applyFont="1" applyFill="1" applyBorder="1" applyAlignment="1">
      <alignment horizontal="distributed" vertical="center" wrapText="1" justifyLastLine="1"/>
    </xf>
    <xf numFmtId="3" fontId="13" fillId="2" borderId="237" xfId="12" applyNumberFormat="1" applyFont="1" applyFill="1" applyBorder="1" applyAlignment="1">
      <alignment horizontal="distributed" vertical="center"/>
    </xf>
    <xf numFmtId="3" fontId="13" fillId="2" borderId="233" xfId="12" applyNumberFormat="1" applyFont="1" applyFill="1" applyBorder="1" applyAlignment="1">
      <alignment horizontal="distributed" vertical="center" wrapText="1" justifyLastLine="1"/>
    </xf>
    <xf numFmtId="3" fontId="13" fillId="2" borderId="234" xfId="12" applyNumberFormat="1" applyFont="1" applyFill="1" applyBorder="1" applyAlignment="1">
      <alignment horizontal="distributed" vertical="center" wrapText="1" justifyLastLine="1"/>
    </xf>
    <xf numFmtId="0" fontId="13" fillId="2" borderId="238" xfId="12" applyFont="1" applyFill="1" applyBorder="1" applyAlignment="1">
      <alignment horizontal="center" vertical="center"/>
    </xf>
    <xf numFmtId="0" fontId="13" fillId="2" borderId="239" xfId="12" applyFont="1" applyFill="1" applyBorder="1" applyAlignment="1">
      <alignment horizontal="center" vertical="center"/>
    </xf>
    <xf numFmtId="3" fontId="13" fillId="2" borderId="60" xfId="12" applyNumberFormat="1" applyFont="1" applyFill="1" applyBorder="1" applyAlignment="1">
      <alignment horizontal="distributed" vertical="center"/>
    </xf>
    <xf numFmtId="182" fontId="11" fillId="0" borderId="242" xfId="12" applyNumberFormat="1" applyFont="1" applyFill="1" applyBorder="1" applyAlignment="1">
      <alignment vertical="center"/>
    </xf>
    <xf numFmtId="182" fontId="11" fillId="0" borderId="243" xfId="12" applyNumberFormat="1" applyFont="1" applyFill="1" applyBorder="1" applyAlignment="1">
      <alignment vertical="center"/>
    </xf>
    <xf numFmtId="182" fontId="11" fillId="0" borderId="42" xfId="12" applyNumberFormat="1" applyFont="1" applyFill="1" applyBorder="1" applyAlignment="1">
      <alignment vertical="center"/>
    </xf>
    <xf numFmtId="182" fontId="11" fillId="0" borderId="244" xfId="12" applyNumberFormat="1" applyFont="1" applyFill="1" applyBorder="1" applyAlignment="1">
      <alignment vertical="center"/>
    </xf>
    <xf numFmtId="182" fontId="11" fillId="0" borderId="240" xfId="12" applyNumberFormat="1" applyFont="1" applyFill="1" applyBorder="1" applyAlignment="1">
      <alignment vertical="center"/>
    </xf>
    <xf numFmtId="182" fontId="11" fillId="0" borderId="8" xfId="12" applyNumberFormat="1" applyFont="1" applyFill="1" applyBorder="1" applyAlignment="1">
      <alignment vertical="center"/>
    </xf>
    <xf numFmtId="182" fontId="11" fillId="0" borderId="55" xfId="12" applyNumberFormat="1" applyFont="1" applyFill="1" applyBorder="1" applyAlignment="1">
      <alignment vertical="center"/>
    </xf>
    <xf numFmtId="182" fontId="11" fillId="0" borderId="245" xfId="12" applyNumberFormat="1" applyFont="1" applyFill="1" applyBorder="1" applyAlignment="1">
      <alignment vertical="center"/>
    </xf>
    <xf numFmtId="182" fontId="11" fillId="0" borderId="2" xfId="12" applyNumberFormat="1" applyFont="1" applyFill="1" applyBorder="1" applyAlignment="1">
      <alignment vertical="center"/>
    </xf>
    <xf numFmtId="182" fontId="11" fillId="0" borderId="76" xfId="12" applyNumberFormat="1" applyFont="1" applyFill="1" applyBorder="1" applyAlignment="1">
      <alignment vertical="center"/>
    </xf>
    <xf numFmtId="182" fontId="11" fillId="2" borderId="246" xfId="12" applyNumberFormat="1" applyFont="1" applyFill="1" applyBorder="1" applyAlignment="1">
      <alignment horizontal="right" vertical="center"/>
    </xf>
    <xf numFmtId="182" fontId="11" fillId="2" borderId="247" xfId="12" applyNumberFormat="1" applyFont="1" applyFill="1" applyBorder="1" applyAlignment="1">
      <alignment horizontal="right" vertical="center"/>
    </xf>
    <xf numFmtId="183" fontId="11" fillId="2" borderId="246" xfId="13" applyNumberFormat="1" applyFont="1" applyFill="1" applyBorder="1" applyAlignment="1">
      <alignment horizontal="right" vertical="center"/>
    </xf>
    <xf numFmtId="183" fontId="11" fillId="2" borderId="58" xfId="13" applyNumberFormat="1" applyFont="1" applyFill="1" applyBorder="1" applyAlignment="1">
      <alignment horizontal="right" vertical="center"/>
    </xf>
    <xf numFmtId="3" fontId="13" fillId="2" borderId="205" xfId="12" applyNumberFormat="1" applyFont="1" applyFill="1" applyBorder="1" applyAlignment="1">
      <alignment horizontal="center" vertical="center"/>
    </xf>
    <xf numFmtId="3" fontId="13" fillId="2" borderId="248" xfId="12" applyNumberFormat="1" applyFont="1" applyFill="1" applyBorder="1" applyAlignment="1">
      <alignment horizontal="center" vertical="center" wrapText="1" justifyLastLine="1"/>
    </xf>
    <xf numFmtId="3" fontId="13" fillId="2" borderId="249" xfId="12" applyNumberFormat="1" applyFont="1" applyFill="1" applyBorder="1" applyAlignment="1">
      <alignment horizontal="center" vertical="center" wrapText="1" justifyLastLine="1"/>
    </xf>
    <xf numFmtId="3" fontId="13" fillId="2" borderId="250" xfId="12" applyNumberFormat="1" applyFont="1" applyFill="1" applyBorder="1" applyAlignment="1">
      <alignment horizontal="center" vertical="center" wrapText="1" justifyLastLine="1"/>
    </xf>
    <xf numFmtId="3" fontId="13" fillId="2" borderId="251" xfId="12" applyNumberFormat="1" applyFont="1" applyFill="1" applyBorder="1" applyAlignment="1">
      <alignment horizontal="center" vertical="center" wrapText="1" justifyLastLine="1"/>
    </xf>
    <xf numFmtId="3" fontId="13" fillId="2" borderId="211" xfId="12" applyNumberFormat="1" applyFont="1" applyFill="1" applyBorder="1" applyAlignment="1">
      <alignment horizontal="center" vertical="center" wrapText="1" justifyLastLine="1"/>
    </xf>
    <xf numFmtId="3" fontId="12" fillId="2" borderId="0" xfId="12" applyNumberFormat="1" applyFont="1" applyFill="1" applyBorder="1" applyAlignment="1">
      <alignment horizontal="distributed" vertical="center"/>
    </xf>
    <xf numFmtId="182" fontId="11" fillId="0" borderId="241" xfId="12" applyNumberFormat="1" applyFont="1" applyFill="1" applyBorder="1" applyAlignment="1">
      <alignment vertical="center"/>
    </xf>
    <xf numFmtId="183" fontId="11" fillId="0" borderId="240" xfId="13" applyNumberFormat="1" applyFont="1" applyFill="1" applyBorder="1" applyAlignment="1">
      <alignment vertical="center"/>
    </xf>
    <xf numFmtId="183" fontId="11" fillId="0" borderId="55" xfId="13" applyNumberFormat="1" applyFont="1" applyFill="1" applyBorder="1" applyAlignment="1">
      <alignment vertical="center"/>
    </xf>
    <xf numFmtId="3" fontId="14" fillId="2" borderId="210" xfId="12" applyNumberFormat="1" applyFont="1" applyFill="1" applyBorder="1" applyAlignment="1">
      <alignment horizontal="distributed" vertical="center" wrapText="1"/>
    </xf>
    <xf numFmtId="183" fontId="11" fillId="0" borderId="261" xfId="13" applyNumberFormat="1" applyFont="1" applyFill="1" applyBorder="1" applyAlignment="1">
      <alignment vertical="center"/>
    </xf>
    <xf numFmtId="183" fontId="11" fillId="0" borderId="212" xfId="13" applyNumberFormat="1" applyFont="1" applyFill="1" applyBorder="1" applyAlignment="1">
      <alignment vertical="center"/>
    </xf>
    <xf numFmtId="3" fontId="12" fillId="2" borderId="210" xfId="12" applyNumberFormat="1" applyFont="1" applyFill="1" applyBorder="1" applyAlignment="1">
      <alignment horizontal="distributed" vertical="center" wrapText="1"/>
    </xf>
    <xf numFmtId="182" fontId="11" fillId="0" borderId="269" xfId="12" applyNumberFormat="1" applyFont="1" applyFill="1" applyBorder="1" applyAlignment="1">
      <alignment vertical="center"/>
    </xf>
    <xf numFmtId="182" fontId="11" fillId="0" borderId="270" xfId="12" applyNumberFormat="1" applyFont="1" applyFill="1" applyBorder="1" applyAlignment="1">
      <alignment vertical="center"/>
    </xf>
    <xf numFmtId="182" fontId="11" fillId="2" borderId="271" xfId="12" applyNumberFormat="1" applyFont="1" applyFill="1" applyBorder="1" applyAlignment="1">
      <alignment vertical="center"/>
    </xf>
    <xf numFmtId="182" fontId="11" fillId="2" borderId="247" xfId="12" applyNumberFormat="1" applyFont="1" applyFill="1" applyBorder="1" applyAlignment="1">
      <alignment vertical="center"/>
    </xf>
    <xf numFmtId="3" fontId="14" fillId="2" borderId="210" xfId="12" applyNumberFormat="1" applyFont="1" applyFill="1" applyBorder="1" applyAlignment="1">
      <alignment horizontal="distributed" vertical="center"/>
    </xf>
    <xf numFmtId="182" fontId="11" fillId="0" borderId="261" xfId="12" applyNumberFormat="1" applyFont="1" applyFill="1" applyBorder="1" applyAlignment="1">
      <alignment vertical="center"/>
    </xf>
    <xf numFmtId="182" fontId="11" fillId="0" borderId="268" xfId="12" applyNumberFormat="1" applyFont="1" applyFill="1" applyBorder="1" applyAlignment="1">
      <alignment vertical="center"/>
    </xf>
    <xf numFmtId="3" fontId="13" fillId="2" borderId="253" xfId="12" applyNumberFormat="1" applyFont="1" applyFill="1" applyBorder="1" applyAlignment="1">
      <alignment horizontal="center" vertical="center" wrapText="1" justifyLastLine="1"/>
    </xf>
    <xf numFmtId="3" fontId="13" fillId="2" borderId="254" xfId="12" applyNumberFormat="1" applyFont="1" applyFill="1" applyBorder="1" applyAlignment="1">
      <alignment horizontal="center" vertical="center" wrapText="1" justifyLastLine="1"/>
    </xf>
    <xf numFmtId="3" fontId="13" fillId="2" borderId="257" xfId="12" applyNumberFormat="1" applyFont="1" applyFill="1" applyBorder="1" applyAlignment="1">
      <alignment horizontal="center" vertical="center" wrapText="1" justifyLastLine="1"/>
    </xf>
    <xf numFmtId="3" fontId="13" fillId="2" borderId="258" xfId="12" applyNumberFormat="1" applyFont="1" applyFill="1" applyBorder="1" applyAlignment="1">
      <alignment horizontal="center" vertical="center" wrapText="1" justifyLastLine="1"/>
    </xf>
    <xf numFmtId="3" fontId="13" fillId="2" borderId="259" xfId="12" applyNumberFormat="1" applyFont="1" applyFill="1" applyBorder="1" applyAlignment="1">
      <alignment horizontal="center" vertical="center" wrapText="1" justifyLastLine="1"/>
    </xf>
    <xf numFmtId="3" fontId="13" fillId="2" borderId="260" xfId="12" applyNumberFormat="1" applyFont="1" applyFill="1" applyBorder="1" applyAlignment="1">
      <alignment horizontal="center" vertical="center" wrapText="1" justifyLastLine="1"/>
    </xf>
    <xf numFmtId="3" fontId="13" fillId="2" borderId="255" xfId="12" applyNumberFormat="1" applyFont="1" applyFill="1" applyBorder="1" applyAlignment="1">
      <alignment horizontal="center" vertical="center" wrapText="1" justifyLastLine="1"/>
    </xf>
    <xf numFmtId="3" fontId="13" fillId="2" borderId="256" xfId="12" applyNumberFormat="1" applyFont="1" applyFill="1" applyBorder="1" applyAlignment="1">
      <alignment horizontal="center" vertical="center" wrapText="1" justifyLastLine="1"/>
    </xf>
    <xf numFmtId="3" fontId="13" fillId="2" borderId="202" xfId="12" applyNumberFormat="1" applyFont="1" applyFill="1" applyBorder="1" applyAlignment="1">
      <alignment horizontal="center" vertical="center" wrapText="1" justifyLastLine="1"/>
    </xf>
    <xf numFmtId="3" fontId="13" fillId="2" borderId="203" xfId="12" applyNumberFormat="1" applyFont="1" applyFill="1" applyBorder="1" applyAlignment="1">
      <alignment horizontal="center" vertical="center" wrapText="1" justifyLastLine="1"/>
    </xf>
    <xf numFmtId="182" fontId="11" fillId="0" borderId="262" xfId="12" applyNumberFormat="1" applyFont="1" applyFill="1" applyBorder="1" applyAlignment="1">
      <alignment vertical="center"/>
    </xf>
    <xf numFmtId="182" fontId="11" fillId="0" borderId="263" xfId="12" applyNumberFormat="1" applyFont="1" applyFill="1" applyBorder="1" applyAlignment="1">
      <alignment vertical="center"/>
    </xf>
    <xf numFmtId="3" fontId="13" fillId="2" borderId="264" xfId="12" applyNumberFormat="1" applyFont="1" applyFill="1" applyBorder="1" applyAlignment="1">
      <alignment horizontal="center" vertical="center" wrapText="1" justifyLastLine="1"/>
    </xf>
    <xf numFmtId="3" fontId="13" fillId="2" borderId="265" xfId="12" applyNumberFormat="1" applyFont="1" applyFill="1" applyBorder="1" applyAlignment="1">
      <alignment horizontal="center" vertical="center" wrapText="1" justifyLastLine="1"/>
    </xf>
    <xf numFmtId="0" fontId="13" fillId="2" borderId="252" xfId="12" applyFont="1" applyFill="1" applyBorder="1" applyAlignment="1">
      <alignment horizontal="center" vertical="center"/>
    </xf>
    <xf numFmtId="3" fontId="12" fillId="2" borderId="266" xfId="12" applyNumberFormat="1" applyFont="1" applyFill="1" applyBorder="1" applyAlignment="1">
      <alignment horizontal="center" vertical="center" wrapText="1" justifyLastLine="1"/>
    </xf>
    <xf numFmtId="3" fontId="12" fillId="2" borderId="131" xfId="12" applyNumberFormat="1" applyFont="1" applyFill="1" applyBorder="1" applyAlignment="1">
      <alignment horizontal="center" vertical="center" wrapText="1" justifyLastLine="1"/>
    </xf>
    <xf numFmtId="182" fontId="11" fillId="0" borderId="267" xfId="12" applyNumberFormat="1" applyFont="1" applyFill="1" applyBorder="1" applyAlignment="1">
      <alignment vertical="center"/>
    </xf>
    <xf numFmtId="182" fontId="11" fillId="0" borderId="67" xfId="12" applyNumberFormat="1" applyFont="1" applyFill="1" applyBorder="1" applyAlignment="1">
      <alignment vertical="center"/>
    </xf>
    <xf numFmtId="182" fontId="11" fillId="0" borderId="272" xfId="12" applyNumberFormat="1" applyFont="1" applyFill="1" applyBorder="1" applyAlignment="1">
      <alignment vertical="center"/>
    </xf>
    <xf numFmtId="3" fontId="12" fillId="2" borderId="237" xfId="12" applyNumberFormat="1" applyFont="1" applyFill="1" applyBorder="1" applyAlignment="1">
      <alignment horizontal="distributed" vertical="center"/>
    </xf>
    <xf numFmtId="182" fontId="11" fillId="0" borderId="315" xfId="12" applyNumberFormat="1" applyFont="1" applyFill="1" applyBorder="1" applyAlignment="1">
      <alignment vertical="center"/>
    </xf>
    <xf numFmtId="182" fontId="11" fillId="0" borderId="316" xfId="12" applyNumberFormat="1" applyFont="1" applyFill="1" applyBorder="1" applyAlignment="1">
      <alignment vertical="center"/>
    </xf>
    <xf numFmtId="183" fontId="11" fillId="0" borderId="315" xfId="13" applyNumberFormat="1" applyFont="1" applyFill="1" applyBorder="1" applyAlignment="1">
      <alignment vertical="center"/>
    </xf>
    <xf numFmtId="183" fontId="11" fillId="0" borderId="78" xfId="13" applyNumberFormat="1" applyFont="1" applyFill="1" applyBorder="1" applyAlignment="1">
      <alignment vertical="center"/>
    </xf>
    <xf numFmtId="3" fontId="12" fillId="2" borderId="308" xfId="12" applyNumberFormat="1" applyFont="1" applyFill="1" applyBorder="1" applyAlignment="1">
      <alignment horizontal="distributed" vertical="center" wrapText="1" shrinkToFit="1"/>
    </xf>
    <xf numFmtId="3" fontId="12" fillId="2" borderId="308" xfId="12" applyNumberFormat="1" applyFont="1" applyFill="1" applyBorder="1" applyAlignment="1">
      <alignment horizontal="distributed" vertical="center" shrinkToFit="1"/>
    </xf>
    <xf numFmtId="183" fontId="11" fillId="0" borderId="313" xfId="13" applyNumberFormat="1" applyFont="1" applyFill="1" applyBorder="1" applyAlignment="1">
      <alignment vertical="center"/>
    </xf>
    <xf numFmtId="183" fontId="11" fillId="0" borderId="314" xfId="13" applyNumberFormat="1" applyFont="1" applyFill="1" applyBorder="1" applyAlignment="1">
      <alignment vertical="center"/>
    </xf>
    <xf numFmtId="182" fontId="11" fillId="0" borderId="311" xfId="12" applyNumberFormat="1" applyFont="1" applyFill="1" applyBorder="1" applyAlignment="1">
      <alignment vertical="center"/>
    </xf>
    <xf numFmtId="182" fontId="11" fillId="0" borderId="312" xfId="12" applyNumberFormat="1" applyFont="1" applyFill="1" applyBorder="1" applyAlignment="1">
      <alignment vertical="center"/>
    </xf>
    <xf numFmtId="182" fontId="11" fillId="2" borderId="246" xfId="12" applyNumberFormat="1" applyFont="1" applyFill="1" applyBorder="1" applyAlignment="1">
      <alignment vertical="center"/>
    </xf>
    <xf numFmtId="182" fontId="11" fillId="0" borderId="67" xfId="12" applyNumberFormat="1" applyFont="1" applyFill="1" applyBorder="1" applyAlignment="1">
      <alignment horizontal="right" vertical="center"/>
    </xf>
    <xf numFmtId="182" fontId="11" fillId="0" borderId="272" xfId="12" applyNumberFormat="1" applyFont="1" applyFill="1" applyBorder="1" applyAlignment="1">
      <alignment horizontal="right" vertical="center"/>
    </xf>
    <xf numFmtId="3" fontId="13" fillId="2" borderId="210" xfId="12" applyNumberFormat="1" applyFont="1" applyFill="1" applyBorder="1" applyAlignment="1">
      <alignment horizontal="distributed" vertical="center" justifyLastLine="1"/>
    </xf>
    <xf numFmtId="182" fontId="11" fillId="0" borderId="273" xfId="12" applyNumberFormat="1" applyFont="1" applyFill="1" applyBorder="1" applyAlignment="1">
      <alignment horizontal="right" vertical="center"/>
    </xf>
    <xf numFmtId="182" fontId="11" fillId="0" borderId="270" xfId="12" applyNumberFormat="1" applyFont="1" applyFill="1" applyBorder="1" applyAlignment="1">
      <alignment horizontal="right" vertical="center"/>
    </xf>
    <xf numFmtId="182" fontId="11" fillId="0" borderId="261" xfId="12" applyNumberFormat="1" applyFont="1" applyFill="1" applyBorder="1" applyAlignment="1">
      <alignment horizontal="right" vertical="center"/>
    </xf>
    <xf numFmtId="182" fontId="11" fillId="0" borderId="268" xfId="12" applyNumberFormat="1" applyFont="1" applyFill="1" applyBorder="1" applyAlignment="1">
      <alignment horizontal="right" vertical="center"/>
    </xf>
    <xf numFmtId="49" fontId="2" fillId="0" borderId="0" xfId="0" applyNumberFormat="1" applyFont="1" applyFill="1" applyAlignment="1">
      <alignment horizontal="center" vertical="center"/>
    </xf>
    <xf numFmtId="180" fontId="22" fillId="0" borderId="0" xfId="0" applyNumberFormat="1" applyFont="1" applyFill="1" applyBorder="1" applyAlignment="1">
      <alignment vertical="center"/>
    </xf>
    <xf numFmtId="180" fontId="7" fillId="0" borderId="150" xfId="0" applyNumberFormat="1" applyFont="1" applyFill="1" applyBorder="1" applyAlignment="1">
      <alignment horizontal="right" vertical="center"/>
    </xf>
    <xf numFmtId="180" fontId="21" fillId="0" borderId="68"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80" fontId="21" fillId="0" borderId="115" xfId="0" applyNumberFormat="1" applyFont="1" applyFill="1" applyBorder="1" applyAlignment="1">
      <alignment horizontal="center" vertical="center"/>
    </xf>
    <xf numFmtId="180" fontId="21" fillId="0" borderId="124" xfId="0" applyNumberFormat="1" applyFont="1" applyFill="1" applyBorder="1" applyAlignment="1">
      <alignment horizontal="center" vertical="center"/>
    </xf>
    <xf numFmtId="180" fontId="21" fillId="0" borderId="0" xfId="0" applyNumberFormat="1" applyFont="1" applyFill="1" applyBorder="1" applyAlignment="1">
      <alignment horizontal="center" vertical="center"/>
    </xf>
    <xf numFmtId="180" fontId="21" fillId="0" borderId="194" xfId="0" applyNumberFormat="1" applyFont="1" applyFill="1" applyBorder="1" applyAlignment="1">
      <alignment horizontal="center" vertical="center"/>
    </xf>
    <xf numFmtId="180" fontId="21" fillId="0" borderId="119" xfId="0" applyNumberFormat="1" applyFont="1" applyFill="1" applyBorder="1" applyAlignment="1">
      <alignment horizontal="center" vertical="center"/>
    </xf>
    <xf numFmtId="180" fontId="21" fillId="0" borderId="120" xfId="0" applyNumberFormat="1" applyFont="1" applyFill="1" applyBorder="1" applyAlignment="1">
      <alignment horizontal="center" vertical="center"/>
    </xf>
    <xf numFmtId="180" fontId="21" fillId="0" borderId="133" xfId="0" applyNumberFormat="1" applyFont="1" applyFill="1" applyBorder="1" applyAlignment="1">
      <alignment horizontal="center" vertical="center"/>
    </xf>
    <xf numFmtId="180" fontId="21" fillId="0" borderId="114" xfId="0" applyNumberFormat="1" applyFont="1" applyFill="1" applyBorder="1" applyAlignment="1">
      <alignment horizontal="center" vertical="center"/>
    </xf>
    <xf numFmtId="180" fontId="21" fillId="0" borderId="131" xfId="0" applyNumberFormat="1" applyFont="1" applyFill="1" applyBorder="1" applyAlignment="1">
      <alignment horizontal="center" vertical="center"/>
    </xf>
    <xf numFmtId="180" fontId="21" fillId="0" borderId="116" xfId="0" applyNumberFormat="1" applyFont="1" applyFill="1" applyBorder="1" applyAlignment="1">
      <alignment horizontal="center" vertical="center"/>
    </xf>
    <xf numFmtId="180" fontId="21" fillId="0" borderId="237" xfId="0" applyNumberFormat="1" applyFont="1" applyFill="1" applyBorder="1" applyAlignment="1">
      <alignment horizontal="center" vertical="center"/>
    </xf>
    <xf numFmtId="180" fontId="21" fillId="0" borderId="279" xfId="0" applyNumberFormat="1" applyFont="1" applyFill="1" applyBorder="1" applyAlignment="1">
      <alignment horizontal="center" vertical="center"/>
    </xf>
    <xf numFmtId="180" fontId="21" fillId="0" borderId="274" xfId="0" applyNumberFormat="1" applyFont="1" applyFill="1" applyBorder="1" applyAlignment="1">
      <alignment horizontal="center" vertical="center"/>
    </xf>
    <xf numFmtId="180" fontId="21" fillId="0" borderId="275" xfId="0" applyNumberFormat="1" applyFont="1" applyFill="1" applyBorder="1" applyAlignment="1">
      <alignment horizontal="center" vertical="center"/>
    </xf>
    <xf numFmtId="180" fontId="7" fillId="0" borderId="141" xfId="14" applyNumberFormat="1" applyFont="1" applyFill="1" applyBorder="1" applyAlignment="1">
      <alignment horizontal="right" vertical="center"/>
    </xf>
    <xf numFmtId="180" fontId="7" fillId="0" borderId="179" xfId="14" applyNumberFormat="1" applyFont="1" applyFill="1" applyBorder="1" applyAlignment="1">
      <alignment horizontal="right" vertical="center"/>
    </xf>
    <xf numFmtId="180" fontId="7" fillId="0" borderId="135" xfId="14" applyNumberFormat="1" applyFont="1" applyFill="1" applyBorder="1" applyAlignment="1">
      <alignment horizontal="right" vertical="center"/>
    </xf>
    <xf numFmtId="40" fontId="7" fillId="0" borderId="147" xfId="14" applyNumberFormat="1" applyFont="1" applyFill="1" applyBorder="1" applyAlignment="1">
      <alignment horizontal="right" vertical="center"/>
    </xf>
    <xf numFmtId="40" fontId="7" fillId="0" borderId="172" xfId="14" applyNumberFormat="1" applyFont="1" applyFill="1" applyBorder="1" applyAlignment="1">
      <alignment horizontal="right" vertical="center"/>
    </xf>
    <xf numFmtId="40" fontId="7" fillId="0" borderId="136" xfId="14" applyNumberFormat="1" applyFont="1" applyFill="1" applyBorder="1" applyAlignment="1">
      <alignment horizontal="right" vertical="center"/>
    </xf>
    <xf numFmtId="180" fontId="21" fillId="0" borderId="0" xfId="0" applyNumberFormat="1" applyFont="1" applyFill="1" applyAlignment="1">
      <alignment horizontal="center" vertical="center"/>
    </xf>
    <xf numFmtId="179" fontId="7" fillId="0" borderId="107" xfId="0" applyNumberFormat="1" applyFont="1" applyFill="1" applyBorder="1" applyAlignment="1">
      <alignment horizontal="distributed" vertical="center"/>
    </xf>
    <xf numFmtId="179" fontId="7" fillId="0" borderId="104" xfId="0" applyNumberFormat="1" applyFont="1" applyFill="1" applyBorder="1" applyAlignment="1">
      <alignment horizontal="distributed" vertical="center"/>
    </xf>
    <xf numFmtId="40" fontId="7" fillId="0" borderId="140" xfId="14" applyNumberFormat="1" applyFont="1" applyFill="1" applyBorder="1" applyAlignment="1">
      <alignment horizontal="right" vertical="center" shrinkToFit="1"/>
    </xf>
    <xf numFmtId="40" fontId="7" fillId="0" borderId="134" xfId="14" applyNumberFormat="1" applyFont="1" applyFill="1" applyBorder="1" applyAlignment="1">
      <alignment horizontal="right" vertical="center" shrinkToFit="1"/>
    </xf>
    <xf numFmtId="180" fontId="7" fillId="0" borderId="141" xfId="14" applyNumberFormat="1" applyFont="1" applyFill="1" applyBorder="1" applyAlignment="1">
      <alignment horizontal="right" vertical="center" shrinkToFit="1"/>
    </xf>
    <xf numFmtId="180" fontId="7" fillId="0" borderId="135" xfId="14" applyNumberFormat="1" applyFont="1" applyFill="1" applyBorder="1" applyAlignment="1">
      <alignment horizontal="right" vertical="center" shrinkToFit="1"/>
    </xf>
    <xf numFmtId="180" fontId="7" fillId="0" borderId="154" xfId="0" applyNumberFormat="1" applyFont="1" applyFill="1" applyBorder="1" applyAlignment="1">
      <alignment horizontal="distributed" vertical="center"/>
    </xf>
    <xf numFmtId="180" fontId="7" fillId="0" borderId="107" xfId="0" applyNumberFormat="1" applyFont="1" applyFill="1" applyBorder="1" applyAlignment="1">
      <alignment horizontal="distributed" vertical="center"/>
    </xf>
    <xf numFmtId="180" fontId="7" fillId="0" borderId="104" xfId="0" applyNumberFormat="1" applyFont="1" applyFill="1" applyBorder="1" applyAlignment="1">
      <alignment horizontal="distributed" vertical="center"/>
    </xf>
    <xf numFmtId="40" fontId="7" fillId="0" borderId="140" xfId="14" applyNumberFormat="1" applyFont="1" applyFill="1" applyBorder="1" applyAlignment="1">
      <alignment horizontal="right" vertical="center"/>
    </xf>
    <xf numFmtId="40" fontId="7" fillId="0" borderId="134" xfId="14" applyNumberFormat="1" applyFont="1" applyFill="1" applyBorder="1" applyAlignment="1">
      <alignment horizontal="right" vertical="center"/>
    </xf>
    <xf numFmtId="180" fontId="7" fillId="0" borderId="141" xfId="14" applyNumberFormat="1" applyFont="1" applyFill="1" applyBorder="1" applyAlignment="1">
      <alignment horizontal="center" vertical="center"/>
    </xf>
    <xf numFmtId="180" fontId="7" fillId="0" borderId="135" xfId="14" applyNumberFormat="1" applyFont="1" applyFill="1" applyBorder="1" applyAlignment="1">
      <alignment horizontal="center" vertical="center"/>
    </xf>
    <xf numFmtId="180" fontId="7" fillId="0" borderId="276" xfId="0" applyNumberFormat="1" applyFont="1" applyFill="1" applyBorder="1" applyAlignment="1">
      <alignment horizontal="center" vertical="center" textRotation="255"/>
    </xf>
    <xf numFmtId="180" fontId="7" fillId="0" borderId="277" xfId="0" applyNumberFormat="1" applyFont="1" applyFill="1" applyBorder="1" applyAlignment="1">
      <alignment horizontal="center" vertical="center" textRotation="255"/>
    </xf>
    <xf numFmtId="180" fontId="7" fillId="0" borderId="285" xfId="0" applyNumberFormat="1" applyFont="1" applyFill="1" applyBorder="1" applyAlignment="1">
      <alignment horizontal="center" vertical="center" textRotation="255"/>
    </xf>
    <xf numFmtId="179" fontId="7" fillId="0" borderId="113" xfId="0" applyNumberFormat="1" applyFont="1" applyFill="1" applyBorder="1" applyAlignment="1">
      <alignment horizontal="distributed" vertical="center"/>
    </xf>
    <xf numFmtId="40" fontId="7" fillId="0" borderId="189" xfId="14" applyNumberFormat="1" applyFont="1" applyFill="1" applyBorder="1" applyAlignment="1">
      <alignment horizontal="right" vertical="center" shrinkToFit="1"/>
    </xf>
    <xf numFmtId="40" fontId="7" fillId="0" borderId="178" xfId="14" applyNumberFormat="1" applyFont="1" applyFill="1" applyBorder="1" applyAlignment="1">
      <alignment horizontal="right" vertical="center" shrinkToFit="1"/>
    </xf>
    <xf numFmtId="180" fontId="7" fillId="0" borderId="188" xfId="14" applyNumberFormat="1" applyFont="1" applyFill="1" applyBorder="1" applyAlignment="1">
      <alignment horizontal="right" vertical="center" shrinkToFit="1"/>
    </xf>
    <xf numFmtId="180" fontId="7" fillId="0" borderId="179" xfId="14" applyNumberFormat="1" applyFont="1" applyFill="1" applyBorder="1" applyAlignment="1">
      <alignment horizontal="right" vertical="center" shrinkToFit="1"/>
    </xf>
    <xf numFmtId="40" fontId="7" fillId="0" borderId="283" xfId="14" applyNumberFormat="1" applyFont="1" applyFill="1" applyBorder="1" applyAlignment="1">
      <alignment horizontal="right" vertical="center" shrinkToFit="1"/>
    </xf>
    <xf numFmtId="40" fontId="7" fillId="0" borderId="172" xfId="14" applyNumberFormat="1" applyFont="1" applyFill="1" applyBorder="1" applyAlignment="1">
      <alignment horizontal="right" vertical="center" shrinkToFit="1"/>
    </xf>
    <xf numFmtId="180" fontId="7" fillId="0" borderId="278" xfId="0" applyNumberFormat="1" applyFont="1" applyFill="1" applyBorder="1" applyAlignment="1">
      <alignment horizontal="center" vertical="center" textRotation="255"/>
    </xf>
    <xf numFmtId="180" fontId="7" fillId="0" borderId="0" xfId="0" applyNumberFormat="1" applyFont="1" applyFill="1" applyBorder="1" applyAlignment="1">
      <alignment horizontal="distributed" vertical="center"/>
    </xf>
    <xf numFmtId="180" fontId="7" fillId="0" borderId="101" xfId="0" applyNumberFormat="1" applyFont="1" applyFill="1" applyBorder="1" applyAlignment="1">
      <alignment horizontal="distributed" vertical="center"/>
    </xf>
    <xf numFmtId="40" fontId="7" fillId="0" borderId="178" xfId="14" applyNumberFormat="1" applyFont="1" applyFill="1" applyBorder="1" applyAlignment="1">
      <alignment horizontal="right" vertical="center"/>
    </xf>
    <xf numFmtId="0" fontId="0" fillId="0" borderId="104" xfId="0" applyBorder="1" applyAlignment="1">
      <alignment horizontal="distributed" vertical="center"/>
    </xf>
    <xf numFmtId="0" fontId="0" fillId="0" borderId="107" xfId="0" applyBorder="1" applyAlignment="1">
      <alignment horizontal="distributed" vertical="center"/>
    </xf>
    <xf numFmtId="40" fontId="7" fillId="0" borderId="189" xfId="14" applyNumberFormat="1" applyFont="1" applyFill="1" applyBorder="1" applyAlignment="1">
      <alignment horizontal="right" vertical="center"/>
    </xf>
    <xf numFmtId="40" fontId="7" fillId="0" borderId="283" xfId="14" applyNumberFormat="1" applyFont="1" applyFill="1" applyBorder="1" applyAlignment="1">
      <alignment horizontal="right" vertical="center"/>
    </xf>
    <xf numFmtId="180" fontId="7" fillId="0" borderId="104" xfId="0" applyNumberFormat="1" applyFont="1" applyFill="1" applyBorder="1" applyAlignment="1">
      <alignment horizontal="distributed" vertical="center" wrapText="1"/>
    </xf>
    <xf numFmtId="180" fontId="7" fillId="0" borderId="107" xfId="0" applyNumberFormat="1" applyFont="1" applyFill="1" applyBorder="1" applyAlignment="1">
      <alignment horizontal="distributed" vertical="center" wrapText="1"/>
    </xf>
    <xf numFmtId="180" fontId="7" fillId="0" borderId="112" xfId="0" applyNumberFormat="1" applyFont="1" applyFill="1" applyBorder="1" applyAlignment="1">
      <alignment horizontal="distributed" vertical="center" wrapText="1"/>
    </xf>
    <xf numFmtId="0" fontId="0" fillId="0" borderId="112" xfId="0" applyBorder="1" applyAlignment="1">
      <alignment horizontal="distributed" vertical="center"/>
    </xf>
    <xf numFmtId="180" fontId="36" fillId="0" borderId="104" xfId="0" applyNumberFormat="1" applyFont="1" applyFill="1" applyBorder="1" applyAlignment="1">
      <alignment horizontal="distributed" vertical="center" wrapText="1"/>
    </xf>
    <xf numFmtId="49" fontId="21" fillId="0" borderId="0" xfId="0" applyNumberFormat="1" applyFont="1" applyFill="1" applyAlignment="1">
      <alignment horizontal="center" vertical="center"/>
    </xf>
    <xf numFmtId="180" fontId="7" fillId="0" borderId="298" xfId="0" applyNumberFormat="1" applyFont="1" applyFill="1" applyBorder="1" applyAlignment="1">
      <alignment horizontal="center" vertical="center" textRotation="255"/>
    </xf>
    <xf numFmtId="0" fontId="0" fillId="0" borderId="101" xfId="0" applyBorder="1" applyAlignment="1">
      <alignment horizontal="distributed" vertical="center"/>
    </xf>
    <xf numFmtId="0" fontId="0" fillId="0" borderId="154" xfId="0" applyBorder="1" applyAlignment="1">
      <alignment horizontal="distributed" vertical="center"/>
    </xf>
    <xf numFmtId="40" fontId="7" fillId="0" borderId="140" xfId="1" applyNumberFormat="1" applyFont="1" applyFill="1" applyBorder="1" applyAlignment="1">
      <alignment horizontal="right" vertical="center"/>
    </xf>
    <xf numFmtId="40" fontId="7" fillId="0" borderId="134" xfId="1" applyNumberFormat="1" applyFont="1" applyFill="1" applyBorder="1" applyAlignment="1">
      <alignment horizontal="right" vertical="center"/>
    </xf>
    <xf numFmtId="180" fontId="7" fillId="0" borderId="112" xfId="0" applyNumberFormat="1" applyFont="1" applyFill="1" applyBorder="1" applyAlignment="1">
      <alignment horizontal="distributed" vertical="center"/>
    </xf>
    <xf numFmtId="40" fontId="7" fillId="0" borderId="317" xfId="14" applyNumberFormat="1" applyFont="1" applyFill="1" applyBorder="1" applyAlignment="1">
      <alignment horizontal="right" vertical="center"/>
    </xf>
    <xf numFmtId="40" fontId="7" fillId="0" borderId="319" xfId="14" applyNumberFormat="1" applyFont="1" applyFill="1" applyBorder="1" applyAlignment="1">
      <alignment horizontal="right" vertical="center"/>
    </xf>
    <xf numFmtId="180" fontId="7" fillId="0" borderId="188" xfId="14" applyNumberFormat="1" applyFont="1" applyFill="1" applyBorder="1" applyAlignment="1">
      <alignment horizontal="center" vertical="center"/>
    </xf>
    <xf numFmtId="180" fontId="7" fillId="0" borderId="179" xfId="14" applyNumberFormat="1" applyFont="1" applyFill="1" applyBorder="1" applyAlignment="1">
      <alignment horizontal="center" vertical="center"/>
    </xf>
    <xf numFmtId="180" fontId="27" fillId="0" borderId="104" xfId="0" applyNumberFormat="1" applyFont="1" applyFill="1" applyBorder="1" applyAlignment="1">
      <alignment horizontal="distributed" vertical="center"/>
    </xf>
    <xf numFmtId="180" fontId="7" fillId="0" borderId="0" xfId="0" applyNumberFormat="1" applyFont="1" applyFill="1" applyBorder="1" applyAlignment="1">
      <alignment horizontal="distributed" vertical="center" wrapText="1"/>
    </xf>
    <xf numFmtId="180" fontId="7" fillId="0" borderId="106" xfId="0" applyNumberFormat="1" applyFont="1" applyFill="1" applyBorder="1" applyAlignment="1">
      <alignment horizontal="distributed" vertical="center"/>
    </xf>
    <xf numFmtId="180" fontId="7" fillId="0" borderId="126" xfId="0" applyNumberFormat="1" applyFont="1" applyFill="1" applyBorder="1" applyAlignment="1">
      <alignment horizontal="center" vertical="center" shrinkToFit="1"/>
    </xf>
    <xf numFmtId="180" fontId="7" fillId="0" borderId="117" xfId="0" applyNumberFormat="1" applyFont="1" applyFill="1" applyBorder="1" applyAlignment="1">
      <alignment horizontal="center" vertical="center" shrinkToFit="1"/>
    </xf>
    <xf numFmtId="180" fontId="7" fillId="0" borderId="129" xfId="0" applyNumberFormat="1" applyFont="1" applyFill="1" applyBorder="1" applyAlignment="1">
      <alignment horizontal="center" vertical="center" shrinkToFit="1"/>
    </xf>
    <xf numFmtId="180" fontId="7" fillId="0" borderId="120" xfId="0" applyNumberFormat="1" applyFont="1" applyFill="1" applyBorder="1" applyAlignment="1">
      <alignment horizontal="center" vertical="center"/>
    </xf>
    <xf numFmtId="180" fontId="7" fillId="0" borderId="104" xfId="0" applyNumberFormat="1" applyFont="1" applyFill="1" applyBorder="1" applyAlignment="1">
      <alignment horizontal="center" vertical="center"/>
    </xf>
    <xf numFmtId="180" fontId="7" fillId="0" borderId="154" xfId="0" applyNumberFormat="1" applyFont="1" applyFill="1" applyBorder="1" applyAlignment="1">
      <alignment horizontal="distributed" vertical="center" shrinkToFit="1"/>
    </xf>
    <xf numFmtId="180" fontId="7" fillId="0" borderId="300" xfId="0" applyNumberFormat="1" applyFont="1" applyFill="1" applyBorder="1" applyAlignment="1">
      <alignment horizontal="distributed" vertical="center"/>
    </xf>
    <xf numFmtId="0" fontId="0" fillId="0" borderId="300" xfId="0" applyBorder="1" applyAlignment="1">
      <alignment horizontal="distributed" vertical="center"/>
    </xf>
    <xf numFmtId="0" fontId="2" fillId="0" borderId="114"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31" xfId="0" applyFont="1" applyBorder="1" applyAlignment="1">
      <alignment horizontal="center" vertical="center"/>
    </xf>
    <xf numFmtId="0" fontId="2" fillId="0" borderId="130" xfId="0" applyFont="1" applyBorder="1" applyAlignment="1">
      <alignment horizontal="center" vertical="center"/>
    </xf>
    <xf numFmtId="0" fontId="2" fillId="0" borderId="117" xfId="0" applyFont="1" applyBorder="1" applyAlignment="1">
      <alignment horizontal="center" vertical="center"/>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33" xfId="0" applyFont="1" applyBorder="1" applyAlignment="1">
      <alignment horizontal="center" vertical="center"/>
    </xf>
    <xf numFmtId="0" fontId="3" fillId="0" borderId="131" xfId="0" applyFont="1" applyBorder="1" applyAlignment="1">
      <alignment horizontal="center" vertical="center"/>
    </xf>
    <xf numFmtId="0" fontId="3" fillId="0" borderId="130" xfId="0" applyFont="1" applyBorder="1" applyAlignment="1">
      <alignment horizontal="center" vertical="center"/>
    </xf>
    <xf numFmtId="0" fontId="2" fillId="0" borderId="237" xfId="0" applyFont="1" applyBorder="1" applyAlignment="1">
      <alignment horizontal="distributed" vertical="center"/>
    </xf>
    <xf numFmtId="0" fontId="2" fillId="0" borderId="112" xfId="0" applyFont="1" applyBorder="1" applyAlignment="1">
      <alignment horizontal="distributed" vertical="center"/>
    </xf>
    <xf numFmtId="0" fontId="2" fillId="0" borderId="150" xfId="0" applyFont="1" applyBorder="1" applyAlignment="1">
      <alignment horizontal="right" vertical="center"/>
    </xf>
    <xf numFmtId="0" fontId="2" fillId="0" borderId="43" xfId="0" applyFont="1" applyBorder="1" applyAlignment="1">
      <alignment horizontal="center" vertical="center"/>
    </xf>
    <xf numFmtId="0" fontId="2" fillId="0" borderId="120" xfId="0" applyFont="1" applyBorder="1" applyAlignment="1">
      <alignment horizontal="center" vertical="center"/>
    </xf>
    <xf numFmtId="0" fontId="0" fillId="0" borderId="115" xfId="0" applyBorder="1" applyAlignment="1">
      <alignment horizontal="center" vertical="center"/>
    </xf>
    <xf numFmtId="0" fontId="0" fillId="0" borderId="115" xfId="0" applyBorder="1" applyAlignment="1">
      <alignment vertical="center"/>
    </xf>
    <xf numFmtId="0" fontId="0" fillId="0" borderId="116" xfId="0" applyBorder="1" applyAlignment="1">
      <alignment vertical="center" shrinkToFit="1"/>
    </xf>
    <xf numFmtId="0" fontId="0" fillId="0" borderId="133" xfId="0" applyBorder="1" applyAlignment="1">
      <alignment horizontal="center" vertical="center"/>
    </xf>
    <xf numFmtId="0" fontId="0" fillId="0" borderId="130" xfId="0" applyBorder="1" applyAlignment="1">
      <alignment horizontal="center" vertical="center"/>
    </xf>
    <xf numFmtId="0" fontId="2" fillId="0" borderId="107" xfId="0" applyFont="1" applyBorder="1" applyAlignment="1">
      <alignment horizontal="distributed" vertical="center"/>
    </xf>
    <xf numFmtId="0" fontId="2" fillId="0" borderId="104" xfId="0" applyFont="1" applyBorder="1" applyAlignment="1">
      <alignment horizontal="distributed" vertical="center"/>
    </xf>
    <xf numFmtId="0" fontId="2" fillId="0" borderId="106" xfId="0" applyFont="1" applyBorder="1" applyAlignment="1">
      <alignment horizontal="distributed" vertical="center"/>
    </xf>
    <xf numFmtId="0" fontId="2" fillId="0" borderId="279" xfId="0" applyFont="1" applyBorder="1" applyAlignment="1">
      <alignment horizontal="center" vertical="center"/>
    </xf>
    <xf numFmtId="0" fontId="2" fillId="0" borderId="221" xfId="0" applyFont="1" applyBorder="1" applyAlignment="1">
      <alignment horizontal="center" vertical="center"/>
    </xf>
    <xf numFmtId="0" fontId="2" fillId="0" borderId="0" xfId="0" applyFont="1" applyBorder="1" applyAlignment="1">
      <alignment horizontal="right" vertical="center"/>
    </xf>
    <xf numFmtId="0" fontId="2" fillId="0" borderId="113" xfId="0" applyFont="1" applyBorder="1" applyAlignment="1">
      <alignment horizontal="distributed" vertical="center"/>
    </xf>
    <xf numFmtId="0" fontId="0" fillId="0" borderId="150" xfId="0" applyBorder="1" applyAlignment="1">
      <alignment horizontal="distributed" vertical="center"/>
    </xf>
    <xf numFmtId="0" fontId="0" fillId="0" borderId="221" xfId="0" applyBorder="1" applyAlignment="1">
      <alignment horizontal="center" vertical="center"/>
    </xf>
    <xf numFmtId="38" fontId="2" fillId="0" borderId="221" xfId="3" applyFont="1" applyBorder="1" applyAlignment="1">
      <alignment horizontal="center" vertical="center"/>
    </xf>
    <xf numFmtId="0" fontId="0" fillId="0" borderId="43" xfId="0"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vertical="center"/>
    </xf>
    <xf numFmtId="0" fontId="0" fillId="0" borderId="130" xfId="0" applyBorder="1" applyAlignment="1">
      <alignment vertical="center"/>
    </xf>
    <xf numFmtId="0" fontId="34" fillId="0" borderId="0" xfId="10" applyFont="1" applyAlignment="1">
      <alignment vertical="center" shrinkToFit="1"/>
    </xf>
    <xf numFmtId="0" fontId="28" fillId="0" borderId="0" xfId="10" applyFont="1" applyBorder="1" applyAlignment="1">
      <alignment horizontal="right" vertical="center" shrinkToFit="1"/>
    </xf>
    <xf numFmtId="0" fontId="32" fillId="0" borderId="281" xfId="10" applyFont="1" applyBorder="1" applyAlignment="1">
      <alignment horizontal="center" vertical="center" shrinkToFit="1"/>
    </xf>
    <xf numFmtId="0" fontId="32" fillId="0" borderId="280" xfId="10" applyFont="1" applyBorder="1" applyAlignment="1">
      <alignment horizontal="center" vertical="center" shrinkToFit="1"/>
    </xf>
    <xf numFmtId="0" fontId="33" fillId="0" borderId="196" xfId="10" applyFont="1" applyBorder="1" applyAlignment="1">
      <alignment horizontal="center" vertical="center" shrinkToFit="1"/>
    </xf>
    <xf numFmtId="0" fontId="32" fillId="0" borderId="280" xfId="15" applyFont="1" applyBorder="1" applyAlignment="1">
      <alignment horizontal="center" vertical="center" shrinkToFit="1"/>
    </xf>
    <xf numFmtId="0" fontId="33" fillId="0" borderId="196" xfId="15" applyFont="1" applyBorder="1" applyAlignment="1">
      <alignment horizontal="center" vertical="center" shrinkToFit="1"/>
    </xf>
    <xf numFmtId="0" fontId="33" fillId="0" borderId="282" xfId="10" applyFont="1" applyBorder="1" applyAlignment="1">
      <alignment horizontal="center" vertical="center" shrinkToFit="1"/>
    </xf>
    <xf numFmtId="0" fontId="32" fillId="0" borderId="106" xfId="6" applyFont="1" applyBorder="1" applyAlignment="1">
      <alignment horizontal="distributed" vertical="center" shrinkToFit="1"/>
    </xf>
    <xf numFmtId="0" fontId="33" fillId="0" borderId="106" xfId="6" applyFont="1" applyBorder="1" applyAlignment="1">
      <alignment horizontal="distributed" vertical="center" shrinkToFit="1"/>
    </xf>
    <xf numFmtId="0" fontId="32" fillId="0" borderId="113" xfId="6" applyFont="1" applyBorder="1" applyAlignment="1">
      <alignment horizontal="distributed" vertical="center" shrinkToFit="1"/>
    </xf>
    <xf numFmtId="0" fontId="33" fillId="0" borderId="113" xfId="6" applyFont="1" applyBorder="1" applyAlignment="1">
      <alignment horizontal="distributed" vertical="center" shrinkToFit="1"/>
    </xf>
    <xf numFmtId="0" fontId="32" fillId="0" borderId="104" xfId="6" applyFont="1" applyBorder="1" applyAlignment="1">
      <alignment horizontal="distributed" vertical="center" shrinkToFit="1"/>
    </xf>
    <xf numFmtId="0" fontId="33" fillId="0" borderId="104" xfId="6" applyFont="1" applyBorder="1" applyAlignment="1">
      <alignment horizontal="distributed" vertical="center" shrinkToFit="1"/>
    </xf>
    <xf numFmtId="0" fontId="32" fillId="0" borderId="107" xfId="6" applyFont="1" applyBorder="1" applyAlignment="1">
      <alignment horizontal="distributed" vertical="center" wrapText="1" shrinkToFit="1"/>
    </xf>
    <xf numFmtId="0" fontId="32" fillId="0" borderId="107" xfId="6" applyFont="1" applyBorder="1" applyAlignment="1">
      <alignment horizontal="distributed" vertical="center" shrinkToFit="1"/>
    </xf>
    <xf numFmtId="0" fontId="32" fillId="0" borderId="117" xfId="6" applyFont="1" applyBorder="1" applyAlignment="1">
      <alignment horizontal="center" vertical="center" shrinkToFit="1"/>
    </xf>
  </cellXfs>
  <cellStyles count="16">
    <cellStyle name="桁区切り" xfId="1" builtinId="6"/>
    <cellStyle name="桁区切り 2" xfId="2"/>
    <cellStyle name="桁区切り 3" xfId="3"/>
    <cellStyle name="桁区切り 3 2" xfId="14"/>
    <cellStyle name="桁区切り 4" xfId="4"/>
    <cellStyle name="標準" xfId="0" builtinId="0"/>
    <cellStyle name="標準 2" xfId="5"/>
    <cellStyle name="標準 3" xfId="6"/>
    <cellStyle name="標準 4" xfId="7"/>
    <cellStyle name="標準 4 2" xfId="8"/>
    <cellStyle name="標準 4 3" xfId="9"/>
    <cellStyle name="標準 4 3 2" xfId="15"/>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a16="http://schemas.microsoft.com/office/drawing/2014/main" id="{1967DA28-1C25-41DB-901E-978EE972C3B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7:K67"/>
  <sheetViews>
    <sheetView tabSelected="1" view="pageBreakPreview" zoomScale="115" zoomScaleNormal="100" zoomScaleSheetLayoutView="115" workbookViewId="0"/>
  </sheetViews>
  <sheetFormatPr defaultRowHeight="13.5" x14ac:dyDescent="0.1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x14ac:dyDescent="0.15">
      <c r="A7" s="662" t="s">
        <v>440</v>
      </c>
      <c r="B7" s="662"/>
      <c r="C7" s="662"/>
      <c r="D7" s="662"/>
      <c r="E7" s="662"/>
      <c r="F7" s="662"/>
      <c r="G7" s="662"/>
      <c r="H7" s="662"/>
      <c r="I7" s="662"/>
      <c r="J7" s="662"/>
      <c r="K7" s="662"/>
    </row>
    <row r="8" spans="1:11" x14ac:dyDescent="0.15">
      <c r="A8" s="662"/>
      <c r="B8" s="662"/>
      <c r="C8" s="662"/>
      <c r="D8" s="662"/>
      <c r="E8" s="662"/>
      <c r="F8" s="662"/>
      <c r="G8" s="662"/>
      <c r="H8" s="662"/>
      <c r="I8" s="662"/>
      <c r="J8" s="662"/>
      <c r="K8" s="662"/>
    </row>
    <row r="9" spans="1:11" x14ac:dyDescent="0.15">
      <c r="A9" s="662"/>
      <c r="B9" s="662"/>
      <c r="C9" s="662"/>
      <c r="D9" s="662"/>
      <c r="E9" s="662"/>
      <c r="F9" s="662"/>
      <c r="G9" s="662"/>
      <c r="H9" s="662"/>
      <c r="I9" s="662"/>
      <c r="J9" s="662"/>
      <c r="K9" s="662"/>
    </row>
    <row r="11" spans="1:11" ht="48" customHeight="1" x14ac:dyDescent="0.15">
      <c r="A11" s="663" t="s">
        <v>173</v>
      </c>
      <c r="B11" s="663"/>
      <c r="C11" s="663"/>
      <c r="D11" s="663"/>
      <c r="E11" s="663"/>
      <c r="F11" s="663"/>
      <c r="G11" s="663"/>
      <c r="H11" s="663"/>
      <c r="I11" s="663"/>
      <c r="J11" s="663"/>
      <c r="K11" s="663"/>
    </row>
    <row r="12" spans="1:11" x14ac:dyDescent="0.15">
      <c r="A12" s="663"/>
      <c r="B12" s="663"/>
      <c r="C12" s="663"/>
      <c r="D12" s="663"/>
      <c r="E12" s="663"/>
      <c r="F12" s="663"/>
      <c r="G12" s="663"/>
      <c r="H12" s="663"/>
      <c r="I12" s="663"/>
      <c r="J12" s="663"/>
      <c r="K12" s="663"/>
    </row>
    <row r="13" spans="1:11" x14ac:dyDescent="0.15">
      <c r="A13" s="663"/>
      <c r="B13" s="663"/>
      <c r="C13" s="663"/>
      <c r="D13" s="663"/>
      <c r="E13" s="663"/>
      <c r="F13" s="663"/>
      <c r="G13" s="663"/>
      <c r="H13" s="663"/>
      <c r="I13" s="663"/>
      <c r="J13" s="663"/>
      <c r="K13" s="663"/>
    </row>
    <row r="16" spans="1:11" ht="13.5" customHeight="1" x14ac:dyDescent="0.15">
      <c r="A16" s="330"/>
      <c r="B16" s="382"/>
      <c r="C16" s="382"/>
      <c r="D16" s="382"/>
      <c r="E16" s="382"/>
      <c r="F16" s="382"/>
      <c r="G16" s="382"/>
      <c r="H16" s="382"/>
      <c r="I16" s="382"/>
      <c r="J16" s="382"/>
      <c r="K16" s="330"/>
    </row>
    <row r="17" spans="1:11" x14ac:dyDescent="0.15">
      <c r="A17" s="330"/>
      <c r="B17" s="382"/>
      <c r="C17" s="382"/>
      <c r="D17" s="382"/>
      <c r="E17" s="382"/>
      <c r="F17" s="382"/>
      <c r="G17" s="382"/>
      <c r="H17" s="382"/>
      <c r="I17" s="382"/>
      <c r="J17" s="382"/>
      <c r="K17" s="330"/>
    </row>
    <row r="18" spans="1:11" x14ac:dyDescent="0.15">
      <c r="A18" s="330"/>
      <c r="B18" s="382"/>
      <c r="C18" s="382"/>
      <c r="D18" s="382"/>
      <c r="E18" s="382"/>
      <c r="F18" s="382"/>
      <c r="G18" s="382"/>
      <c r="H18" s="382"/>
      <c r="I18" s="382"/>
      <c r="J18" s="382"/>
      <c r="K18" s="330"/>
    </row>
    <row r="19" spans="1:11" x14ac:dyDescent="0.15">
      <c r="A19" s="330"/>
      <c r="B19" s="382"/>
      <c r="C19" s="382"/>
      <c r="D19" s="382"/>
      <c r="E19" s="382"/>
      <c r="F19" s="382"/>
      <c r="G19" s="382"/>
      <c r="H19" s="382"/>
      <c r="I19" s="382"/>
      <c r="J19" s="382"/>
      <c r="K19" s="330"/>
    </row>
    <row r="20" spans="1:11" x14ac:dyDescent="0.15">
      <c r="A20" s="330"/>
      <c r="B20" s="382"/>
      <c r="C20" s="382"/>
      <c r="D20" s="382"/>
      <c r="E20" s="382"/>
      <c r="F20" s="382"/>
      <c r="G20" s="382"/>
      <c r="H20" s="382"/>
      <c r="I20" s="382"/>
      <c r="J20" s="382"/>
      <c r="K20" s="330"/>
    </row>
    <row r="21" spans="1:11" x14ac:dyDescent="0.15">
      <c r="A21" s="330"/>
      <c r="B21" s="382"/>
      <c r="C21" s="382"/>
      <c r="D21" s="382"/>
      <c r="E21" s="382"/>
      <c r="F21" s="382"/>
      <c r="G21" s="382"/>
      <c r="H21" s="382"/>
      <c r="I21" s="382"/>
      <c r="J21" s="382"/>
      <c r="K21" s="330"/>
    </row>
    <row r="22" spans="1:11" x14ac:dyDescent="0.15">
      <c r="A22" s="330"/>
      <c r="B22" s="382"/>
      <c r="C22" s="382"/>
      <c r="D22" s="382"/>
      <c r="E22" s="382"/>
      <c r="F22" s="382"/>
      <c r="G22" s="382"/>
      <c r="H22" s="382"/>
      <c r="I22" s="382"/>
      <c r="J22" s="382"/>
      <c r="K22" s="330"/>
    </row>
    <row r="23" spans="1:11" x14ac:dyDescent="0.15">
      <c r="A23" s="330"/>
      <c r="B23" s="382"/>
      <c r="C23" s="382"/>
      <c r="D23" s="382"/>
      <c r="E23" s="382"/>
      <c r="F23" s="382"/>
      <c r="G23" s="382"/>
      <c r="H23" s="382"/>
      <c r="I23" s="382"/>
      <c r="J23" s="382"/>
      <c r="K23" s="330"/>
    </row>
    <row r="24" spans="1:11" x14ac:dyDescent="0.15">
      <c r="A24" s="330"/>
      <c r="B24" s="382"/>
      <c r="C24" s="382"/>
      <c r="D24" s="382"/>
      <c r="E24" s="382"/>
      <c r="F24" s="382"/>
      <c r="G24" s="382"/>
      <c r="H24" s="382"/>
      <c r="I24" s="382"/>
      <c r="J24" s="382"/>
      <c r="K24" s="330"/>
    </row>
    <row r="25" spans="1:11" x14ac:dyDescent="0.15">
      <c r="A25" s="330"/>
      <c r="B25" s="382"/>
      <c r="C25" s="382"/>
      <c r="D25" s="382"/>
      <c r="E25" s="382"/>
      <c r="F25" s="382"/>
      <c r="G25" s="382"/>
      <c r="H25" s="382"/>
      <c r="I25" s="382"/>
      <c r="J25" s="382"/>
      <c r="K25" s="330"/>
    </row>
    <row r="26" spans="1:11" x14ac:dyDescent="0.15">
      <c r="A26" s="330"/>
      <c r="B26" s="382"/>
      <c r="C26" s="382"/>
      <c r="D26" s="382"/>
      <c r="E26" s="382"/>
      <c r="F26" s="382"/>
      <c r="G26" s="382"/>
      <c r="H26" s="382"/>
      <c r="I26" s="382"/>
      <c r="J26" s="382"/>
      <c r="K26" s="330"/>
    </row>
    <row r="27" spans="1:11" ht="13.5" customHeight="1" x14ac:dyDescent="0.15">
      <c r="A27" s="145"/>
      <c r="B27" s="145"/>
      <c r="C27" s="145"/>
      <c r="D27" s="145"/>
      <c r="E27" s="145"/>
      <c r="F27" s="145"/>
      <c r="G27" s="145"/>
      <c r="H27" s="145"/>
      <c r="I27" s="145"/>
      <c r="J27" s="145"/>
      <c r="K27" s="330"/>
    </row>
    <row r="28" spans="1:11" ht="13.5" customHeight="1" x14ac:dyDescent="0.15">
      <c r="A28" s="145"/>
      <c r="B28" s="145"/>
      <c r="C28" s="145"/>
      <c r="D28" s="145"/>
      <c r="E28" s="145"/>
      <c r="F28" s="145"/>
      <c r="G28" s="145"/>
      <c r="H28" s="145"/>
      <c r="I28" s="145"/>
      <c r="J28" s="145"/>
      <c r="K28" s="330"/>
    </row>
    <row r="29" spans="1:11" ht="13.5" customHeight="1" x14ac:dyDescent="0.15">
      <c r="A29" s="145"/>
      <c r="B29" s="145"/>
      <c r="C29" s="145"/>
      <c r="D29" s="145"/>
      <c r="E29" s="145"/>
      <c r="F29" s="145"/>
      <c r="G29" s="145"/>
      <c r="H29" s="145"/>
      <c r="I29" s="145"/>
      <c r="J29" s="145"/>
      <c r="K29" s="330"/>
    </row>
    <row r="30" spans="1:11" ht="13.5" customHeight="1" x14ac:dyDescent="0.15">
      <c r="A30" s="145"/>
      <c r="B30" s="145"/>
      <c r="C30" s="145"/>
      <c r="D30" s="145"/>
      <c r="E30" s="145"/>
      <c r="F30" s="145"/>
      <c r="G30" s="145"/>
      <c r="H30" s="145"/>
      <c r="I30" s="145"/>
      <c r="J30" s="145"/>
      <c r="K30" s="330"/>
    </row>
    <row r="31" spans="1:11" ht="13.5" customHeight="1" x14ac:dyDescent="0.15">
      <c r="A31" s="145"/>
      <c r="B31" s="145"/>
      <c r="C31" s="145"/>
      <c r="D31" s="145"/>
      <c r="E31" s="145"/>
      <c r="F31" s="145"/>
      <c r="G31" s="145"/>
      <c r="H31" s="145"/>
      <c r="I31" s="145"/>
      <c r="J31" s="145"/>
      <c r="K31" s="330"/>
    </row>
    <row r="32" spans="1:11" ht="13.5" customHeight="1" x14ac:dyDescent="0.15">
      <c r="A32" s="145"/>
      <c r="B32" s="145"/>
      <c r="C32" s="145"/>
      <c r="D32" s="145"/>
      <c r="E32" s="145"/>
      <c r="F32" s="145"/>
      <c r="G32" s="145"/>
      <c r="H32" s="145"/>
      <c r="I32" s="145"/>
      <c r="J32" s="145"/>
      <c r="K32" s="330"/>
    </row>
    <row r="33" spans="1:11" ht="13.5" customHeight="1" x14ac:dyDescent="0.15">
      <c r="A33" s="145"/>
      <c r="B33" s="145"/>
      <c r="C33" s="145"/>
      <c r="D33" s="145"/>
      <c r="E33" s="145"/>
      <c r="F33" s="145"/>
      <c r="G33" s="145"/>
      <c r="H33" s="145"/>
      <c r="I33" s="145"/>
      <c r="J33" s="145"/>
      <c r="K33" s="330"/>
    </row>
    <row r="34" spans="1:11" ht="13.5" customHeight="1" x14ac:dyDescent="0.15"/>
    <row r="35" spans="1:11" x14ac:dyDescent="0.15">
      <c r="A35" s="330"/>
      <c r="B35" s="382"/>
      <c r="C35" s="382"/>
      <c r="D35" s="382"/>
      <c r="E35" s="382"/>
      <c r="F35" s="382"/>
      <c r="G35" s="382"/>
      <c r="H35" s="382"/>
      <c r="I35" s="382"/>
      <c r="J35" s="382"/>
      <c r="K35" s="330"/>
    </row>
    <row r="36" spans="1:11" x14ac:dyDescent="0.15">
      <c r="A36" s="330"/>
      <c r="B36" s="382"/>
      <c r="C36" s="382"/>
      <c r="D36" s="382"/>
      <c r="E36" s="382"/>
      <c r="F36" s="382"/>
      <c r="G36" s="382"/>
      <c r="H36" s="382"/>
      <c r="I36" s="382"/>
      <c r="J36" s="382"/>
      <c r="K36" s="330"/>
    </row>
    <row r="37" spans="1:11" x14ac:dyDescent="0.15">
      <c r="A37" s="330"/>
      <c r="B37" s="382"/>
      <c r="C37" s="382"/>
      <c r="D37" s="382"/>
      <c r="E37" s="382"/>
      <c r="F37" s="382"/>
      <c r="G37" s="382"/>
      <c r="H37" s="382"/>
      <c r="I37" s="382"/>
      <c r="J37" s="382"/>
      <c r="K37" s="330"/>
    </row>
    <row r="38" spans="1:11" x14ac:dyDescent="0.15">
      <c r="A38" s="330"/>
      <c r="B38" s="382"/>
      <c r="C38" s="382"/>
      <c r="D38" s="382"/>
      <c r="E38" s="382"/>
      <c r="F38" s="382"/>
      <c r="G38" s="382"/>
      <c r="H38" s="382"/>
      <c r="I38" s="382"/>
      <c r="J38" s="382"/>
      <c r="K38" s="330"/>
    </row>
    <row r="39" spans="1:11" x14ac:dyDescent="0.15">
      <c r="A39" s="330"/>
      <c r="B39" s="382"/>
      <c r="C39" s="382"/>
      <c r="D39" s="382"/>
      <c r="E39" s="382"/>
      <c r="F39" s="382"/>
      <c r="G39" s="382"/>
      <c r="H39" s="382"/>
      <c r="I39" s="382"/>
      <c r="J39" s="382"/>
      <c r="K39" s="330"/>
    </row>
    <row r="40" spans="1:11" x14ac:dyDescent="0.15">
      <c r="A40" s="330"/>
      <c r="B40" s="382"/>
      <c r="C40" s="382"/>
      <c r="D40" s="382"/>
      <c r="E40" s="382"/>
      <c r="F40" s="382"/>
      <c r="G40" s="382"/>
      <c r="H40" s="382"/>
      <c r="I40" s="382"/>
      <c r="J40" s="382"/>
      <c r="K40" s="330"/>
    </row>
    <row r="41" spans="1:11" x14ac:dyDescent="0.15">
      <c r="A41" s="330"/>
      <c r="B41" s="567"/>
      <c r="C41" s="567"/>
      <c r="D41" s="567"/>
      <c r="E41" s="567"/>
      <c r="F41" s="567"/>
      <c r="G41" s="567"/>
      <c r="H41" s="567"/>
      <c r="I41" s="567"/>
      <c r="J41" s="567"/>
      <c r="K41" s="330"/>
    </row>
    <row r="42" spans="1:11" ht="14.25" thickBot="1" x14ac:dyDescent="0.2">
      <c r="A42" s="139"/>
      <c r="B42" s="139"/>
      <c r="C42" s="144"/>
      <c r="D42" s="144"/>
      <c r="E42" s="144"/>
      <c r="F42" s="144"/>
      <c r="G42" s="144"/>
      <c r="H42" s="145"/>
      <c r="I42" s="145"/>
      <c r="J42" s="145"/>
    </row>
    <row r="43" spans="1:11" x14ac:dyDescent="0.15">
      <c r="A43" s="141"/>
      <c r="B43" s="147"/>
      <c r="C43" s="146"/>
      <c r="D43" s="146"/>
      <c r="E43" s="146"/>
      <c r="F43" s="146"/>
      <c r="G43" s="146"/>
      <c r="H43" s="147"/>
      <c r="I43" s="147"/>
      <c r="J43" s="147"/>
      <c r="K43" s="148"/>
    </row>
    <row r="44" spans="1:11" x14ac:dyDescent="0.15">
      <c r="A44" s="142"/>
      <c r="B44" s="664" t="s">
        <v>442</v>
      </c>
      <c r="C44" s="665"/>
      <c r="D44" s="665"/>
      <c r="E44" s="665"/>
      <c r="F44" s="665"/>
      <c r="G44" s="665"/>
      <c r="H44" s="665"/>
      <c r="I44" s="665"/>
      <c r="J44" s="665"/>
      <c r="K44" s="149"/>
    </row>
    <row r="45" spans="1:11" x14ac:dyDescent="0.15">
      <c r="A45" s="142"/>
      <c r="B45" s="665"/>
      <c r="C45" s="665"/>
      <c r="D45" s="665"/>
      <c r="E45" s="665"/>
      <c r="F45" s="665"/>
      <c r="G45" s="665"/>
      <c r="H45" s="665"/>
      <c r="I45" s="665"/>
      <c r="J45" s="665"/>
      <c r="K45" s="149"/>
    </row>
    <row r="46" spans="1:11" x14ac:dyDescent="0.15">
      <c r="A46" s="142"/>
      <c r="B46" s="665"/>
      <c r="C46" s="665"/>
      <c r="D46" s="665"/>
      <c r="E46" s="665"/>
      <c r="F46" s="665"/>
      <c r="G46" s="665"/>
      <c r="H46" s="665"/>
      <c r="I46" s="665"/>
      <c r="J46" s="665"/>
      <c r="K46" s="149"/>
    </row>
    <row r="47" spans="1:11" ht="14.25" thickBot="1" x14ac:dyDescent="0.2">
      <c r="A47" s="143"/>
      <c r="B47" s="140"/>
      <c r="C47" s="140"/>
      <c r="D47" s="140"/>
      <c r="E47" s="140"/>
      <c r="F47" s="140"/>
      <c r="G47" s="140"/>
      <c r="H47" s="140"/>
      <c r="I47" s="140"/>
      <c r="J47" s="140"/>
      <c r="K47" s="150"/>
    </row>
    <row r="48" spans="1:11" ht="26.25" customHeight="1" x14ac:dyDescent="0.15">
      <c r="A48" s="145"/>
      <c r="B48" s="145"/>
      <c r="C48" s="145"/>
      <c r="D48" s="145"/>
      <c r="E48" s="145"/>
      <c r="F48" s="145"/>
      <c r="G48" s="145"/>
      <c r="H48" s="145"/>
      <c r="I48" s="145"/>
      <c r="J48" s="145"/>
      <c r="K48" s="330"/>
    </row>
    <row r="49" spans="1:11" ht="34.5" customHeight="1" x14ac:dyDescent="0.15">
      <c r="A49" s="667" t="s">
        <v>441</v>
      </c>
      <c r="B49" s="667"/>
      <c r="C49" s="667"/>
      <c r="D49" s="667"/>
      <c r="E49" s="667"/>
      <c r="F49" s="667"/>
      <c r="G49" s="667"/>
      <c r="H49" s="667"/>
      <c r="I49" s="667"/>
      <c r="J49" s="667"/>
      <c r="K49" s="667"/>
    </row>
    <row r="50" spans="1:11" ht="34.5" customHeight="1" x14ac:dyDescent="0.15">
      <c r="A50" s="666" t="s">
        <v>174</v>
      </c>
      <c r="B50" s="666"/>
      <c r="C50" s="666"/>
      <c r="D50" s="666"/>
      <c r="E50" s="666"/>
      <c r="F50" s="666"/>
      <c r="G50" s="666"/>
      <c r="H50" s="666"/>
      <c r="I50" s="666"/>
      <c r="J50" s="666"/>
      <c r="K50" s="666"/>
    </row>
    <row r="51" spans="1:11" ht="13.5" customHeight="1" x14ac:dyDescent="0.15">
      <c r="A51" s="666"/>
      <c r="B51" s="666"/>
      <c r="C51" s="666"/>
      <c r="D51" s="666"/>
      <c r="E51" s="666"/>
      <c r="F51" s="666"/>
      <c r="G51" s="666"/>
      <c r="H51" s="666"/>
      <c r="I51" s="666"/>
      <c r="J51" s="666"/>
      <c r="K51" s="666"/>
    </row>
    <row r="52" spans="1:11" ht="24.75" customHeight="1" x14ac:dyDescent="0.15">
      <c r="A52" s="666"/>
      <c r="B52" s="666"/>
      <c r="C52" s="666"/>
      <c r="D52" s="666"/>
      <c r="E52" s="666"/>
      <c r="F52" s="666"/>
      <c r="G52" s="666"/>
      <c r="H52" s="666"/>
      <c r="I52" s="666"/>
      <c r="J52" s="666"/>
      <c r="K52" s="666"/>
    </row>
    <row r="53" spans="1:11" ht="13.5" customHeight="1" x14ac:dyDescent="0.15"/>
    <row r="54" spans="1:11" ht="13.5" customHeight="1" x14ac:dyDescent="0.15"/>
    <row r="55" spans="1:11" ht="13.5" customHeight="1" x14ac:dyDescent="0.15"/>
    <row r="56" spans="1:11" ht="13.5" customHeight="1" x14ac:dyDescent="0.15"/>
    <row r="61" spans="1:11" ht="16.5" customHeight="1" x14ac:dyDescent="0.15"/>
    <row r="67" ht="45" customHeight="1" x14ac:dyDescent="0.15"/>
  </sheetData>
  <mergeCells count="5">
    <mergeCell ref="A7:K9"/>
    <mergeCell ref="A11:K13"/>
    <mergeCell ref="B44:J46"/>
    <mergeCell ref="A50:K52"/>
    <mergeCell ref="A49:K49"/>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64"/>
  <sheetViews>
    <sheetView showOutlineSymbols="0" view="pageBreakPreview" zoomScaleNormal="100" zoomScaleSheetLayoutView="100" workbookViewId="0">
      <selection sqref="A1:H1"/>
    </sheetView>
  </sheetViews>
  <sheetFormatPr defaultColWidth="10.75" defaultRowHeight="14.25" x14ac:dyDescent="0.15"/>
  <cols>
    <col min="1" max="1" width="4.625" style="10" customWidth="1"/>
    <col min="2" max="3" width="11.625" style="10" customWidth="1"/>
    <col min="4" max="4" width="1.75" style="10" customWidth="1"/>
    <col min="5" max="6" width="16.625" style="10" customWidth="1"/>
    <col min="7" max="8" width="12.625" style="10" customWidth="1"/>
    <col min="9" max="16384" width="10.75" style="11"/>
  </cols>
  <sheetData>
    <row r="1" spans="1:8" s="1" customFormat="1" ht="24" customHeight="1" x14ac:dyDescent="0.15">
      <c r="A1" s="669" t="s">
        <v>443</v>
      </c>
      <c r="B1" s="669"/>
      <c r="C1" s="669"/>
      <c r="D1" s="669"/>
      <c r="E1" s="669"/>
      <c r="F1" s="669"/>
      <c r="G1" s="669"/>
      <c r="H1" s="669"/>
    </row>
    <row r="2" spans="1:8" s="1" customFormat="1" ht="23.25" customHeight="1" x14ac:dyDescent="0.15">
      <c r="A2" s="137" t="s">
        <v>41</v>
      </c>
      <c r="B2" s="44"/>
      <c r="C2" s="2"/>
      <c r="D2" s="2"/>
      <c r="E2" s="2"/>
      <c r="F2" s="2"/>
      <c r="G2" s="2"/>
      <c r="H2" s="2"/>
    </row>
    <row r="3" spans="1:8" s="1" customFormat="1" ht="20.100000000000001" customHeight="1" thickBot="1" x14ac:dyDescent="0.2">
      <c r="A3" s="12" t="s">
        <v>1</v>
      </c>
      <c r="B3" s="12"/>
      <c r="C3" s="12"/>
      <c r="D3" s="12"/>
      <c r="E3" s="13"/>
      <c r="F3" s="13"/>
      <c r="G3" s="13"/>
      <c r="H3" s="14" t="s">
        <v>40</v>
      </c>
    </row>
    <row r="4" spans="1:8" s="1" customFormat="1" ht="18" customHeight="1" x14ac:dyDescent="0.15">
      <c r="A4" s="670" t="s">
        <v>2</v>
      </c>
      <c r="B4" s="671"/>
      <c r="C4" s="671"/>
      <c r="D4" s="671"/>
      <c r="E4" s="682" t="s">
        <v>36</v>
      </c>
      <c r="F4" s="674" t="s">
        <v>37</v>
      </c>
      <c r="G4" s="679" t="s">
        <v>39</v>
      </c>
      <c r="H4" s="677" t="s">
        <v>38</v>
      </c>
    </row>
    <row r="5" spans="1:8" s="1" customFormat="1" ht="18" customHeight="1" x14ac:dyDescent="0.15">
      <c r="A5" s="672"/>
      <c r="B5" s="673"/>
      <c r="C5" s="673"/>
      <c r="D5" s="673"/>
      <c r="E5" s="683"/>
      <c r="F5" s="675"/>
      <c r="G5" s="680"/>
      <c r="H5" s="678"/>
    </row>
    <row r="6" spans="1:8" s="1" customFormat="1" ht="18" customHeight="1" x14ac:dyDescent="0.15">
      <c r="A6" s="15">
        <v>1</v>
      </c>
      <c r="B6" s="685" t="s">
        <v>21</v>
      </c>
      <c r="C6" s="685"/>
      <c r="D6" s="16"/>
      <c r="E6" s="17">
        <v>769455</v>
      </c>
      <c r="F6" s="18">
        <v>444668</v>
      </c>
      <c r="G6" s="19">
        <f>ROUND(F6/$E$6*100,1)</f>
        <v>57.8</v>
      </c>
      <c r="H6" s="113">
        <f t="shared" ref="H6:H27" si="0">ROUND(E6/$E$28*100,1)</f>
        <v>8.6999999999999993</v>
      </c>
    </row>
    <row r="7" spans="1:8" s="1" customFormat="1" ht="18" customHeight="1" x14ac:dyDescent="0.15">
      <c r="A7" s="20">
        <v>2</v>
      </c>
      <c r="B7" s="668" t="s">
        <v>22</v>
      </c>
      <c r="C7" s="668"/>
      <c r="D7" s="22"/>
      <c r="E7" s="17">
        <v>91800</v>
      </c>
      <c r="F7" s="18">
        <v>24849</v>
      </c>
      <c r="G7" s="19">
        <f>ROUND(F7/$E$7*100,1)</f>
        <v>27.1</v>
      </c>
      <c r="H7" s="113">
        <f t="shared" si="0"/>
        <v>1</v>
      </c>
    </row>
    <row r="8" spans="1:8" s="1" customFormat="1" ht="18" customHeight="1" x14ac:dyDescent="0.15">
      <c r="A8" s="23">
        <v>3</v>
      </c>
      <c r="B8" s="668" t="s">
        <v>23</v>
      </c>
      <c r="C8" s="668"/>
      <c r="D8" s="22"/>
      <c r="E8" s="17">
        <v>1000</v>
      </c>
      <c r="F8" s="18">
        <v>293</v>
      </c>
      <c r="G8" s="19">
        <f>ROUND(F8/$E$8*100,1)</f>
        <v>29.3</v>
      </c>
      <c r="H8" s="113">
        <f t="shared" si="0"/>
        <v>0</v>
      </c>
    </row>
    <row r="9" spans="1:8" s="1" customFormat="1" ht="18" customHeight="1" x14ac:dyDescent="0.15">
      <c r="A9" s="15">
        <v>4</v>
      </c>
      <c r="B9" s="668" t="s">
        <v>4</v>
      </c>
      <c r="C9" s="668"/>
      <c r="D9" s="22"/>
      <c r="E9" s="17">
        <v>1000</v>
      </c>
      <c r="F9" s="18">
        <v>389</v>
      </c>
      <c r="G9" s="19">
        <f>ROUND(F9/$E$9*100,1)</f>
        <v>38.9</v>
      </c>
      <c r="H9" s="113">
        <f t="shared" si="0"/>
        <v>0</v>
      </c>
    </row>
    <row r="10" spans="1:8" s="1" customFormat="1" ht="18" customHeight="1" x14ac:dyDescent="0.15">
      <c r="A10" s="20">
        <v>5</v>
      </c>
      <c r="B10" s="676" t="s">
        <v>5</v>
      </c>
      <c r="C10" s="676"/>
      <c r="D10" s="22"/>
      <c r="E10" s="17">
        <v>1000</v>
      </c>
      <c r="F10" s="18">
        <v>0</v>
      </c>
      <c r="G10" s="19">
        <f>ROUND(F10/$E$10*100,1)</f>
        <v>0</v>
      </c>
      <c r="H10" s="113">
        <f t="shared" si="0"/>
        <v>0</v>
      </c>
    </row>
    <row r="11" spans="1:8" s="1" customFormat="1" ht="18" customHeight="1" x14ac:dyDescent="0.15">
      <c r="A11" s="20">
        <v>6</v>
      </c>
      <c r="B11" s="668" t="s">
        <v>456</v>
      </c>
      <c r="C11" s="668"/>
      <c r="D11" s="22"/>
      <c r="E11" s="17">
        <v>1000</v>
      </c>
      <c r="F11" s="18">
        <v>2197</v>
      </c>
      <c r="G11" s="19">
        <f>ROUND(F11/$E$11*100,1)</f>
        <v>219.7</v>
      </c>
      <c r="H11" s="113">
        <f t="shared" si="0"/>
        <v>0</v>
      </c>
    </row>
    <row r="12" spans="1:8" s="1" customFormat="1" ht="18" customHeight="1" x14ac:dyDescent="0.15">
      <c r="A12" s="23">
        <v>7</v>
      </c>
      <c r="B12" s="668" t="s">
        <v>9</v>
      </c>
      <c r="C12" s="668"/>
      <c r="D12" s="22"/>
      <c r="E12" s="17">
        <v>180000</v>
      </c>
      <c r="F12" s="18">
        <v>97994</v>
      </c>
      <c r="G12" s="19">
        <f>ROUND(F12/$E$12*100,1)</f>
        <v>54.4</v>
      </c>
      <c r="H12" s="113">
        <f t="shared" si="0"/>
        <v>2</v>
      </c>
    </row>
    <row r="13" spans="1:8" s="1" customFormat="1" ht="18" customHeight="1" x14ac:dyDescent="0.15">
      <c r="A13" s="15">
        <v>8</v>
      </c>
      <c r="B13" s="668" t="s">
        <v>24</v>
      </c>
      <c r="C13" s="668"/>
      <c r="D13" s="22"/>
      <c r="E13" s="17">
        <v>4000</v>
      </c>
      <c r="F13" s="18">
        <v>1451</v>
      </c>
      <c r="G13" s="19">
        <f>ROUND(F13/$E$13*100,1)</f>
        <v>36.299999999999997</v>
      </c>
      <c r="H13" s="113">
        <f>ROUND(E13/$E$28*100,1)+0.1</f>
        <v>0.1</v>
      </c>
    </row>
    <row r="14" spans="1:8" s="1" customFormat="1" ht="18" customHeight="1" x14ac:dyDescent="0.15">
      <c r="A14" s="15">
        <v>9</v>
      </c>
      <c r="B14" s="668" t="s">
        <v>423</v>
      </c>
      <c r="C14" s="668"/>
      <c r="D14" s="22"/>
      <c r="E14" s="17">
        <v>9000</v>
      </c>
      <c r="F14" s="18">
        <v>1931</v>
      </c>
      <c r="G14" s="19">
        <f>ROUND(F14/$E$14*100,1)</f>
        <v>21.5</v>
      </c>
      <c r="H14" s="113">
        <f t="shared" si="0"/>
        <v>0.1</v>
      </c>
    </row>
    <row r="15" spans="1:8" s="1" customFormat="1" ht="18" customHeight="1" x14ac:dyDescent="0.15">
      <c r="A15" s="20">
        <v>10</v>
      </c>
      <c r="B15" s="668" t="s">
        <v>6</v>
      </c>
      <c r="C15" s="668"/>
      <c r="D15" s="22"/>
      <c r="E15" s="17">
        <v>5726</v>
      </c>
      <c r="F15" s="18">
        <v>5726</v>
      </c>
      <c r="G15" s="19">
        <f>ROUND(F15/$E$15*100,1)</f>
        <v>100</v>
      </c>
      <c r="H15" s="113">
        <f t="shared" si="0"/>
        <v>0.1</v>
      </c>
    </row>
    <row r="16" spans="1:8" s="1" customFormat="1" ht="18" customHeight="1" x14ac:dyDescent="0.15">
      <c r="A16" s="15">
        <v>11</v>
      </c>
      <c r="B16" s="668" t="s">
        <v>10</v>
      </c>
      <c r="C16" s="668"/>
      <c r="D16" s="22"/>
      <c r="E16" s="17">
        <v>2447583</v>
      </c>
      <c r="F16" s="18">
        <v>1543555</v>
      </c>
      <c r="G16" s="19">
        <f>ROUND(F16/$E$16*100,1)</f>
        <v>63.1</v>
      </c>
      <c r="H16" s="113">
        <f t="shared" si="0"/>
        <v>27.7</v>
      </c>
    </row>
    <row r="17" spans="1:8" s="1" customFormat="1" ht="18" customHeight="1" x14ac:dyDescent="0.15">
      <c r="A17" s="20">
        <v>12</v>
      </c>
      <c r="B17" s="676" t="s">
        <v>25</v>
      </c>
      <c r="C17" s="676"/>
      <c r="D17" s="22"/>
      <c r="E17" s="17">
        <v>1000</v>
      </c>
      <c r="F17" s="18">
        <v>450</v>
      </c>
      <c r="G17" s="19">
        <f>ROUND(F17/$E$17*100,1)</f>
        <v>45</v>
      </c>
      <c r="H17" s="113">
        <f t="shared" si="0"/>
        <v>0</v>
      </c>
    </row>
    <row r="18" spans="1:8" s="1" customFormat="1" ht="18" customHeight="1" x14ac:dyDescent="0.15">
      <c r="A18" s="15">
        <v>13</v>
      </c>
      <c r="B18" s="668" t="s">
        <v>11</v>
      </c>
      <c r="C18" s="668"/>
      <c r="D18" s="22"/>
      <c r="E18" s="17">
        <v>9610</v>
      </c>
      <c r="F18" s="18">
        <v>2473</v>
      </c>
      <c r="G18" s="19">
        <f>ROUND(F18/$E$18*100,1)</f>
        <v>25.7</v>
      </c>
      <c r="H18" s="113">
        <f t="shared" si="0"/>
        <v>0.1</v>
      </c>
    </row>
    <row r="19" spans="1:8" s="1" customFormat="1" ht="18" customHeight="1" x14ac:dyDescent="0.15">
      <c r="A19" s="20">
        <v>14</v>
      </c>
      <c r="B19" s="668" t="s">
        <v>12</v>
      </c>
      <c r="C19" s="668"/>
      <c r="D19" s="22"/>
      <c r="E19" s="17">
        <v>36666</v>
      </c>
      <c r="F19" s="18">
        <v>19151</v>
      </c>
      <c r="G19" s="19">
        <f>ROUND(F19/$E$19*100,1)</f>
        <v>52.2</v>
      </c>
      <c r="H19" s="113">
        <f t="shared" si="0"/>
        <v>0.4</v>
      </c>
    </row>
    <row r="20" spans="1:8" s="1" customFormat="1" ht="18" customHeight="1" x14ac:dyDescent="0.15">
      <c r="A20" s="15">
        <v>15</v>
      </c>
      <c r="B20" s="668" t="s">
        <v>13</v>
      </c>
      <c r="C20" s="668"/>
      <c r="D20" s="22"/>
      <c r="E20" s="17">
        <v>2087796</v>
      </c>
      <c r="F20" s="18">
        <v>918471</v>
      </c>
      <c r="G20" s="19">
        <f>ROUND(F20/$E$20*100,1)</f>
        <v>44</v>
      </c>
      <c r="H20" s="113">
        <f>ROUND(E20/$E$28*100,1)+0.1</f>
        <v>23.700000000000003</v>
      </c>
    </row>
    <row r="21" spans="1:8" s="1" customFormat="1" ht="18" customHeight="1" x14ac:dyDescent="0.15">
      <c r="A21" s="20">
        <v>16</v>
      </c>
      <c r="B21" s="668" t="s">
        <v>14</v>
      </c>
      <c r="C21" s="668"/>
      <c r="D21" s="22"/>
      <c r="E21" s="17">
        <v>739109</v>
      </c>
      <c r="F21" s="18">
        <v>210787</v>
      </c>
      <c r="G21" s="19">
        <f>ROUND(F21/$E$21*100,1)</f>
        <v>28.5</v>
      </c>
      <c r="H21" s="113">
        <f t="shared" si="0"/>
        <v>8.4</v>
      </c>
    </row>
    <row r="22" spans="1:8" s="1" customFormat="1" ht="18" customHeight="1" x14ac:dyDescent="0.15">
      <c r="A22" s="15">
        <v>17</v>
      </c>
      <c r="B22" s="668" t="s">
        <v>15</v>
      </c>
      <c r="C22" s="668"/>
      <c r="D22" s="22"/>
      <c r="E22" s="17">
        <v>59991</v>
      </c>
      <c r="F22" s="18">
        <v>49084</v>
      </c>
      <c r="G22" s="19">
        <f>ROUND(F22/$E$22*100,1)</f>
        <v>81.8</v>
      </c>
      <c r="H22" s="113">
        <f t="shared" si="0"/>
        <v>0.7</v>
      </c>
    </row>
    <row r="23" spans="1:8" s="1" customFormat="1" ht="18" customHeight="1" x14ac:dyDescent="0.15">
      <c r="A23" s="20">
        <v>18</v>
      </c>
      <c r="B23" s="668" t="s">
        <v>16</v>
      </c>
      <c r="C23" s="668"/>
      <c r="D23" s="22"/>
      <c r="E23" s="17">
        <v>80210</v>
      </c>
      <c r="F23" s="18">
        <v>52792</v>
      </c>
      <c r="G23" s="19">
        <f>ROUND(F23/$E$23*100,1)</f>
        <v>65.8</v>
      </c>
      <c r="H23" s="113">
        <f t="shared" si="0"/>
        <v>0.9</v>
      </c>
    </row>
    <row r="24" spans="1:8" s="1" customFormat="1" ht="18" customHeight="1" x14ac:dyDescent="0.15">
      <c r="A24" s="15">
        <v>19</v>
      </c>
      <c r="B24" s="668" t="s">
        <v>17</v>
      </c>
      <c r="C24" s="668"/>
      <c r="D24" s="22"/>
      <c r="E24" s="17">
        <v>452979</v>
      </c>
      <c r="F24" s="18">
        <v>0</v>
      </c>
      <c r="G24" s="19">
        <f>ROUND(F24/$E$24*100,1)</f>
        <v>0</v>
      </c>
      <c r="H24" s="113">
        <f t="shared" si="0"/>
        <v>5.0999999999999996</v>
      </c>
    </row>
    <row r="25" spans="1:8" s="1" customFormat="1" ht="18" customHeight="1" x14ac:dyDescent="0.15">
      <c r="A25" s="20">
        <v>20</v>
      </c>
      <c r="B25" s="668" t="s">
        <v>18</v>
      </c>
      <c r="C25" s="668"/>
      <c r="D25" s="22"/>
      <c r="E25" s="17">
        <v>112102</v>
      </c>
      <c r="F25" s="18">
        <v>112102</v>
      </c>
      <c r="G25" s="19">
        <f>ROUND(F25/$E$25*100,1)</f>
        <v>100</v>
      </c>
      <c r="H25" s="113">
        <f t="shared" si="0"/>
        <v>1.3</v>
      </c>
    </row>
    <row r="26" spans="1:8" s="1" customFormat="1" ht="18" customHeight="1" x14ac:dyDescent="0.15">
      <c r="A26" s="15">
        <v>21</v>
      </c>
      <c r="B26" s="668" t="s">
        <v>19</v>
      </c>
      <c r="C26" s="668"/>
      <c r="D26" s="22"/>
      <c r="E26" s="17">
        <v>281038</v>
      </c>
      <c r="F26" s="18">
        <v>43950</v>
      </c>
      <c r="G26" s="19">
        <f>ROUND(F26/$E$26*100,1)</f>
        <v>15.6</v>
      </c>
      <c r="H26" s="113">
        <f t="shared" si="0"/>
        <v>3.2</v>
      </c>
    </row>
    <row r="27" spans="1:8" s="1" customFormat="1" ht="18" customHeight="1" thickBot="1" x14ac:dyDescent="0.2">
      <c r="A27" s="20">
        <v>22</v>
      </c>
      <c r="B27" s="692" t="s">
        <v>20</v>
      </c>
      <c r="C27" s="692"/>
      <c r="D27" s="22"/>
      <c r="E27" s="17">
        <v>1460014</v>
      </c>
      <c r="F27" s="18">
        <v>0</v>
      </c>
      <c r="G27" s="25">
        <f>ROUND(F27/$E$27*100,1)</f>
        <v>0</v>
      </c>
      <c r="H27" s="113">
        <f t="shared" si="0"/>
        <v>16.5</v>
      </c>
    </row>
    <row r="28" spans="1:8" s="1" customFormat="1" ht="18" customHeight="1" thickTop="1" thickBot="1" x14ac:dyDescent="0.2">
      <c r="A28" s="689" t="s">
        <v>35</v>
      </c>
      <c r="B28" s="690"/>
      <c r="C28" s="690"/>
      <c r="D28" s="691"/>
      <c r="E28" s="26">
        <f>SUM(E6:E27)</f>
        <v>8832079</v>
      </c>
      <c r="F28" s="27">
        <f>SUM(F6:F27)</f>
        <v>3532313</v>
      </c>
      <c r="G28" s="28">
        <f>ROUND(F28/$E$28*100,1)</f>
        <v>40</v>
      </c>
      <c r="H28" s="121">
        <f>SUM(H6:H27)</f>
        <v>100</v>
      </c>
    </row>
    <row r="29" spans="1:8" s="1" customFormat="1" ht="18" customHeight="1" x14ac:dyDescent="0.15">
      <c r="A29" s="569" t="s">
        <v>455</v>
      </c>
      <c r="B29" s="29"/>
      <c r="C29" s="29"/>
      <c r="D29" s="29"/>
      <c r="E29" s="29"/>
      <c r="F29" s="29"/>
      <c r="G29" s="29"/>
      <c r="H29" s="29"/>
    </row>
    <row r="30" spans="1:8" s="1" customFormat="1" ht="18" customHeight="1" thickBot="1" x14ac:dyDescent="0.2">
      <c r="A30" s="30" t="s">
        <v>3</v>
      </c>
      <c r="B30" s="30"/>
      <c r="C30" s="30"/>
      <c r="D30" s="30"/>
      <c r="E30" s="305"/>
      <c r="F30" s="12"/>
      <c r="G30" s="12"/>
      <c r="H30" s="129" t="s">
        <v>40</v>
      </c>
    </row>
    <row r="31" spans="1:8" s="1" customFormat="1" ht="18" customHeight="1" x14ac:dyDescent="0.15">
      <c r="A31" s="693" t="s">
        <v>2</v>
      </c>
      <c r="B31" s="694"/>
      <c r="C31" s="694"/>
      <c r="D31" s="694"/>
      <c r="E31" s="686" t="s">
        <v>36</v>
      </c>
      <c r="F31" s="684" t="s">
        <v>96</v>
      </c>
      <c r="G31" s="681" t="s">
        <v>39</v>
      </c>
      <c r="H31" s="687" t="s">
        <v>38</v>
      </c>
    </row>
    <row r="32" spans="1:8" s="1" customFormat="1" ht="18" customHeight="1" x14ac:dyDescent="0.15">
      <c r="A32" s="695"/>
      <c r="B32" s="696"/>
      <c r="C32" s="696"/>
      <c r="D32" s="696"/>
      <c r="E32" s="683"/>
      <c r="F32" s="675"/>
      <c r="G32" s="680"/>
      <c r="H32" s="688"/>
    </row>
    <row r="33" spans="1:8" s="1" customFormat="1" ht="18" customHeight="1" x14ac:dyDescent="0.15">
      <c r="A33" s="31">
        <v>1</v>
      </c>
      <c r="B33" s="685" t="s">
        <v>27</v>
      </c>
      <c r="C33" s="685"/>
      <c r="D33" s="32"/>
      <c r="E33" s="33">
        <v>53400</v>
      </c>
      <c r="F33" s="34">
        <v>24000</v>
      </c>
      <c r="G33" s="19">
        <f>ROUND(F33/$E$33*100,1)</f>
        <v>44.9</v>
      </c>
      <c r="H33" s="130">
        <f>ROUND(E33/$E$45*100,1)</f>
        <v>0.6</v>
      </c>
    </row>
    <row r="34" spans="1:8" s="1" customFormat="1" ht="18" customHeight="1" x14ac:dyDescent="0.15">
      <c r="A34" s="35">
        <v>2</v>
      </c>
      <c r="B34" s="668" t="s">
        <v>28</v>
      </c>
      <c r="C34" s="668"/>
      <c r="D34" s="36"/>
      <c r="E34" s="33">
        <v>3547041</v>
      </c>
      <c r="F34" s="34">
        <v>1401673</v>
      </c>
      <c r="G34" s="19">
        <f>ROUND(F34/$E$34*100,1)</f>
        <v>39.5</v>
      </c>
      <c r="H34" s="130">
        <f>ROUND(E34/$E$45*100,1)</f>
        <v>40.200000000000003</v>
      </c>
    </row>
    <row r="35" spans="1:8" s="1" customFormat="1" ht="18" customHeight="1" x14ac:dyDescent="0.15">
      <c r="A35" s="35">
        <v>3</v>
      </c>
      <c r="B35" s="668" t="s">
        <v>29</v>
      </c>
      <c r="C35" s="668"/>
      <c r="D35" s="36"/>
      <c r="E35" s="33">
        <v>1108424</v>
      </c>
      <c r="F35" s="34">
        <v>378349</v>
      </c>
      <c r="G35" s="19">
        <f>ROUND(F35/$E$35*100,1)</f>
        <v>34.1</v>
      </c>
      <c r="H35" s="130">
        <f>ROUND(E35/$E$45*100,1)+0.1</f>
        <v>12.6</v>
      </c>
    </row>
    <row r="36" spans="1:8" s="1" customFormat="1" ht="18" customHeight="1" x14ac:dyDescent="0.15">
      <c r="A36" s="35">
        <v>4</v>
      </c>
      <c r="B36" s="668" t="s">
        <v>30</v>
      </c>
      <c r="C36" s="668"/>
      <c r="D36" s="36"/>
      <c r="E36" s="33">
        <v>1024470</v>
      </c>
      <c r="F36" s="34">
        <v>385366</v>
      </c>
      <c r="G36" s="19">
        <f>ROUND(F36/$E$36*100,1)</f>
        <v>37.6</v>
      </c>
      <c r="H36" s="130">
        <f t="shared" ref="H36:H44" si="1">ROUND(E36/$E$45*100,1)</f>
        <v>11.6</v>
      </c>
    </row>
    <row r="37" spans="1:8" s="1" customFormat="1" ht="18" customHeight="1" x14ac:dyDescent="0.15">
      <c r="A37" s="35">
        <v>5</v>
      </c>
      <c r="B37" s="668" t="s">
        <v>26</v>
      </c>
      <c r="C37" s="668"/>
      <c r="D37" s="36"/>
      <c r="E37" s="33">
        <v>832273</v>
      </c>
      <c r="F37" s="34">
        <v>274164</v>
      </c>
      <c r="G37" s="19">
        <f>ROUND(F37/$E$37*100,1)</f>
        <v>32.9</v>
      </c>
      <c r="H37" s="130">
        <f t="shared" si="1"/>
        <v>9.4</v>
      </c>
    </row>
    <row r="38" spans="1:8" s="1" customFormat="1" ht="18" customHeight="1" x14ac:dyDescent="0.15">
      <c r="A38" s="35">
        <v>6</v>
      </c>
      <c r="B38" s="668" t="s">
        <v>31</v>
      </c>
      <c r="C38" s="668"/>
      <c r="D38" s="36"/>
      <c r="E38" s="33">
        <v>178497</v>
      </c>
      <c r="F38" s="34">
        <v>88709</v>
      </c>
      <c r="G38" s="19">
        <f>ROUND(F38/$E$38*100,1)</f>
        <v>49.7</v>
      </c>
      <c r="H38" s="130">
        <f t="shared" si="1"/>
        <v>2</v>
      </c>
    </row>
    <row r="39" spans="1:8" s="1" customFormat="1" ht="18" customHeight="1" x14ac:dyDescent="0.15">
      <c r="A39" s="35">
        <v>7</v>
      </c>
      <c r="B39" s="668" t="s">
        <v>32</v>
      </c>
      <c r="C39" s="668"/>
      <c r="D39" s="36"/>
      <c r="E39" s="33">
        <v>620904</v>
      </c>
      <c r="F39" s="34">
        <v>157943</v>
      </c>
      <c r="G39" s="19">
        <f>ROUND(F39/$E$39*100,1)</f>
        <v>25.4</v>
      </c>
      <c r="H39" s="130">
        <f>ROUND(E39/$E$45*100,1)</f>
        <v>7</v>
      </c>
    </row>
    <row r="40" spans="1:8" s="1" customFormat="1" ht="18" customHeight="1" x14ac:dyDescent="0.15">
      <c r="A40" s="35">
        <v>8</v>
      </c>
      <c r="B40" s="668" t="s">
        <v>33</v>
      </c>
      <c r="C40" s="668"/>
      <c r="D40" s="36"/>
      <c r="E40" s="33">
        <v>325294</v>
      </c>
      <c r="F40" s="34">
        <v>149804</v>
      </c>
      <c r="G40" s="19">
        <f>ROUND(F40/$E$40*100,1)</f>
        <v>46.1</v>
      </c>
      <c r="H40" s="130">
        <f t="shared" si="1"/>
        <v>3.7</v>
      </c>
    </row>
    <row r="41" spans="1:8" s="1" customFormat="1" ht="18" customHeight="1" x14ac:dyDescent="0.15">
      <c r="A41" s="35">
        <v>9</v>
      </c>
      <c r="B41" s="668" t="s">
        <v>34</v>
      </c>
      <c r="C41" s="668"/>
      <c r="D41" s="36"/>
      <c r="E41" s="33">
        <v>564030</v>
      </c>
      <c r="F41" s="34">
        <v>138942</v>
      </c>
      <c r="G41" s="19">
        <f>ROUND(F41/$E$41*100,1)</f>
        <v>24.6</v>
      </c>
      <c r="H41" s="130">
        <f t="shared" si="1"/>
        <v>6.4</v>
      </c>
    </row>
    <row r="42" spans="1:8" s="1" customFormat="1" ht="18" customHeight="1" x14ac:dyDescent="0.15">
      <c r="A42" s="35">
        <v>10</v>
      </c>
      <c r="B42" s="668" t="s">
        <v>7</v>
      </c>
      <c r="C42" s="668"/>
      <c r="D42" s="36"/>
      <c r="E42" s="33">
        <v>576746</v>
      </c>
      <c r="F42" s="159">
        <v>237624</v>
      </c>
      <c r="G42" s="19">
        <f>ROUND(F42/$E$42*100,1)</f>
        <v>41.2</v>
      </c>
      <c r="H42" s="130">
        <f>ROUND(E42/$E$45*100,1)</f>
        <v>6.5</v>
      </c>
    </row>
    <row r="43" spans="1:8" s="1" customFormat="1" ht="18" customHeight="1" thickBot="1" x14ac:dyDescent="0.2">
      <c r="A43" s="35">
        <v>11</v>
      </c>
      <c r="B43" s="697" t="s">
        <v>8</v>
      </c>
      <c r="C43" s="697"/>
      <c r="D43" s="48"/>
      <c r="E43" s="49">
        <v>1000</v>
      </c>
      <c r="F43" s="502">
        <v>0</v>
      </c>
      <c r="G43" s="25">
        <f>ROUND(F43/$E$42*100,1)</f>
        <v>0</v>
      </c>
      <c r="H43" s="134">
        <f>ROUND(E43/$E$45*100,1)</f>
        <v>0</v>
      </c>
    </row>
    <row r="44" spans="1:8" s="1" customFormat="1" ht="18" hidden="1" customHeight="1" thickBot="1" x14ac:dyDescent="0.2">
      <c r="A44" s="38">
        <v>12</v>
      </c>
      <c r="B44" s="701" t="s">
        <v>362</v>
      </c>
      <c r="C44" s="701"/>
      <c r="D44" s="497"/>
      <c r="E44" s="498">
        <v>0</v>
      </c>
      <c r="F44" s="499">
        <v>0</v>
      </c>
      <c r="G44" s="500" t="e">
        <f>ROUND(F44/$E$44*100,1)</f>
        <v>#DIV/0!</v>
      </c>
      <c r="H44" s="501">
        <f t="shared" si="1"/>
        <v>0</v>
      </c>
    </row>
    <row r="45" spans="1:8" s="1" customFormat="1" ht="18" customHeight="1" thickTop="1" thickBot="1" x14ac:dyDescent="0.2">
      <c r="A45" s="702" t="s">
        <v>35</v>
      </c>
      <c r="B45" s="703"/>
      <c r="C45" s="703"/>
      <c r="D45" s="703"/>
      <c r="E45" s="42">
        <f>SUM(E33:E44)</f>
        <v>8832079</v>
      </c>
      <c r="F45" s="43">
        <f>SUM(F33:F44)</f>
        <v>3236574</v>
      </c>
      <c r="G45" s="132">
        <f>ROUND(F45/$E$28*100,1)</f>
        <v>36.6</v>
      </c>
      <c r="H45" s="133">
        <f>SUM(H33:H44)</f>
        <v>100.00000000000001</v>
      </c>
    </row>
    <row r="46" spans="1:8" s="1" customFormat="1" ht="24" customHeight="1" x14ac:dyDescent="0.15">
      <c r="A46" s="569" t="s">
        <v>455</v>
      </c>
      <c r="B46" s="3"/>
      <c r="C46" s="3"/>
      <c r="D46" s="3"/>
      <c r="E46" s="3"/>
      <c r="F46" s="3"/>
      <c r="G46" s="3"/>
      <c r="H46" s="3"/>
    </row>
    <row r="47" spans="1:8" s="1" customFormat="1" ht="24" customHeight="1" x14ac:dyDescent="0.15">
      <c r="A47" s="3"/>
      <c r="B47" s="3"/>
      <c r="C47" s="3"/>
      <c r="D47" s="3"/>
      <c r="E47" s="3"/>
      <c r="F47" s="3"/>
      <c r="G47" s="3"/>
      <c r="H47" s="3"/>
    </row>
    <row r="48" spans="1:8" s="1" customFormat="1" ht="15.95" customHeight="1" x14ac:dyDescent="0.15">
      <c r="A48" s="3"/>
      <c r="B48" s="3"/>
      <c r="C48" s="3"/>
      <c r="D48" s="3"/>
      <c r="E48" s="2"/>
      <c r="F48" s="2"/>
      <c r="G48" s="2"/>
      <c r="H48" s="2"/>
    </row>
    <row r="49" spans="1:8" s="1" customFormat="1" ht="15.95" customHeight="1" x14ac:dyDescent="0.15">
      <c r="A49" s="3"/>
      <c r="B49" s="3"/>
      <c r="C49" s="3"/>
      <c r="D49" s="3"/>
      <c r="E49" s="2"/>
      <c r="F49" s="2"/>
      <c r="G49" s="2"/>
      <c r="H49" s="2"/>
    </row>
    <row r="50" spans="1:8" s="1" customFormat="1" ht="15.95" customHeight="1" x14ac:dyDescent="0.15">
      <c r="A50" s="3"/>
      <c r="B50" s="3"/>
      <c r="C50" s="3"/>
      <c r="D50" s="3"/>
      <c r="E50" s="2"/>
      <c r="F50" s="2"/>
      <c r="G50" s="2"/>
      <c r="H50" s="2"/>
    </row>
    <row r="51" spans="1:8" s="1" customFormat="1" ht="15.95" customHeight="1" x14ac:dyDescent="0.15">
      <c r="A51" s="3"/>
      <c r="B51" s="3"/>
      <c r="C51" s="3"/>
      <c r="D51" s="3"/>
      <c r="E51" s="2"/>
      <c r="F51" s="2"/>
      <c r="G51" s="2"/>
      <c r="H51" s="2"/>
    </row>
    <row r="52" spans="1:8" s="1" customFormat="1" ht="15.95" customHeight="1" x14ac:dyDescent="0.15">
      <c r="A52" s="3"/>
      <c r="B52" s="3"/>
      <c r="C52" s="3"/>
      <c r="D52" s="3"/>
      <c r="E52" s="3"/>
      <c r="F52" s="3"/>
      <c r="G52" s="3"/>
      <c r="H52" s="3"/>
    </row>
    <row r="53" spans="1:8" s="1" customFormat="1" ht="15.95" customHeight="1" x14ac:dyDescent="0.15">
      <c r="A53" s="3"/>
      <c r="B53" s="3"/>
      <c r="C53" s="3"/>
      <c r="D53" s="3"/>
      <c r="E53" s="3"/>
      <c r="F53" s="3"/>
      <c r="G53" s="3"/>
      <c r="H53" s="3"/>
    </row>
    <row r="54" spans="1:8" s="1" customFormat="1" ht="15.95" customHeight="1" x14ac:dyDescent="0.15">
      <c r="A54" s="698"/>
      <c r="B54" s="700"/>
      <c r="C54" s="700"/>
      <c r="D54" s="5"/>
      <c r="E54" s="4"/>
      <c r="F54" s="4"/>
      <c r="G54" s="4"/>
      <c r="H54" s="4"/>
    </row>
    <row r="55" spans="1:8" s="1" customFormat="1" ht="15.95" customHeight="1" x14ac:dyDescent="0.15">
      <c r="A55" s="6"/>
      <c r="B55" s="6"/>
      <c r="C55" s="7"/>
      <c r="D55" s="7"/>
      <c r="E55" s="8"/>
      <c r="F55" s="8"/>
      <c r="G55" s="8"/>
      <c r="H55" s="8"/>
    </row>
    <row r="56" spans="1:8" s="1" customFormat="1" ht="15.95" customHeight="1" x14ac:dyDescent="0.15">
      <c r="A56" s="6"/>
      <c r="B56" s="6"/>
      <c r="C56" s="7"/>
      <c r="D56" s="7"/>
      <c r="E56" s="3"/>
      <c r="F56" s="3"/>
      <c r="G56" s="3"/>
      <c r="H56" s="3"/>
    </row>
    <row r="57" spans="1:8" s="1" customFormat="1" ht="15.95" customHeight="1" x14ac:dyDescent="0.15">
      <c r="A57" s="3"/>
      <c r="B57" s="6"/>
      <c r="C57" s="3"/>
      <c r="D57" s="3"/>
      <c r="E57" s="3"/>
      <c r="F57" s="3"/>
      <c r="G57" s="3"/>
      <c r="H57" s="3"/>
    </row>
    <row r="58" spans="1:8" s="1" customFormat="1" ht="15.95" customHeight="1" x14ac:dyDescent="0.15">
      <c r="A58" s="3"/>
      <c r="B58" s="6"/>
      <c r="C58" s="3"/>
      <c r="D58" s="3"/>
      <c r="E58" s="3"/>
      <c r="F58" s="3"/>
      <c r="G58" s="3"/>
      <c r="H58" s="3"/>
    </row>
    <row r="59" spans="1:8" s="1" customFormat="1" ht="15.95" customHeight="1" x14ac:dyDescent="0.15">
      <c r="A59" s="3"/>
      <c r="B59" s="6"/>
      <c r="C59" s="3"/>
      <c r="D59" s="3"/>
      <c r="E59" s="8"/>
      <c r="F59" s="8"/>
      <c r="G59" s="8"/>
      <c r="H59" s="8"/>
    </row>
    <row r="60" spans="1:8" s="1" customFormat="1" ht="15.95" customHeight="1" x14ac:dyDescent="0.15">
      <c r="A60" s="3"/>
      <c r="B60" s="6"/>
      <c r="C60" s="3"/>
      <c r="D60" s="3"/>
      <c r="E60" s="8"/>
      <c r="F60" s="8"/>
      <c r="G60" s="8"/>
      <c r="H60" s="8"/>
    </row>
    <row r="61" spans="1:8" s="1" customFormat="1" ht="15.95" customHeight="1" x14ac:dyDescent="0.15">
      <c r="A61" s="698"/>
      <c r="B61" s="699"/>
      <c r="C61" s="699"/>
      <c r="D61" s="9"/>
      <c r="E61" s="3"/>
      <c r="F61" s="3"/>
      <c r="G61" s="3"/>
      <c r="H61" s="3"/>
    </row>
    <row r="62" spans="1:8" s="1" customFormat="1" ht="15.95" customHeight="1" x14ac:dyDescent="0.15">
      <c r="A62" s="3"/>
      <c r="B62" s="3"/>
      <c r="C62" s="3"/>
      <c r="D62" s="3"/>
      <c r="E62" s="3"/>
      <c r="F62" s="3"/>
      <c r="G62" s="3"/>
      <c r="H62" s="3"/>
    </row>
    <row r="63" spans="1:8" s="1" customFormat="1" ht="15.95" customHeight="1" x14ac:dyDescent="0.15">
      <c r="A63" s="3"/>
      <c r="B63" s="6"/>
      <c r="C63" s="3"/>
      <c r="D63" s="3"/>
      <c r="E63" s="3"/>
      <c r="F63" s="3"/>
      <c r="G63" s="3"/>
      <c r="H63" s="3"/>
    </row>
    <row r="64" spans="1:8" s="1" customFormat="1" ht="15.95" customHeight="1" x14ac:dyDescent="0.15">
      <c r="A64" s="3"/>
      <c r="B64" s="3"/>
      <c r="C64" s="3"/>
      <c r="D64" s="3"/>
      <c r="E64" s="3"/>
      <c r="F64" s="3"/>
      <c r="G64" s="3"/>
      <c r="H64" s="3"/>
    </row>
  </sheetData>
  <mergeCells count="49">
    <mergeCell ref="B43:C43"/>
    <mergeCell ref="B22:C22"/>
    <mergeCell ref="B19:C19"/>
    <mergeCell ref="B20:C20"/>
    <mergeCell ref="A61:C61"/>
    <mergeCell ref="A54:C54"/>
    <mergeCell ref="B35:C35"/>
    <mergeCell ref="B36:C36"/>
    <mergeCell ref="B37:C37"/>
    <mergeCell ref="B44:C44"/>
    <mergeCell ref="A45:D45"/>
    <mergeCell ref="B39:C39"/>
    <mergeCell ref="B41:C41"/>
    <mergeCell ref="B38:C38"/>
    <mergeCell ref="B42:C42"/>
    <mergeCell ref="B40:C40"/>
    <mergeCell ref="B33:C33"/>
    <mergeCell ref="E31:E32"/>
    <mergeCell ref="H31:H32"/>
    <mergeCell ref="B24:C24"/>
    <mergeCell ref="B25:C25"/>
    <mergeCell ref="A28:D28"/>
    <mergeCell ref="B26:C26"/>
    <mergeCell ref="B27:C27"/>
    <mergeCell ref="A31:D32"/>
    <mergeCell ref="B34:C34"/>
    <mergeCell ref="G4:G5"/>
    <mergeCell ref="G31:G32"/>
    <mergeCell ref="B7:C7"/>
    <mergeCell ref="B8:C8"/>
    <mergeCell ref="B12:C12"/>
    <mergeCell ref="E4:E5"/>
    <mergeCell ref="B23:C23"/>
    <mergeCell ref="B16:C16"/>
    <mergeCell ref="B17:C17"/>
    <mergeCell ref="B18:C18"/>
    <mergeCell ref="B21:C21"/>
    <mergeCell ref="F31:F32"/>
    <mergeCell ref="B6:C6"/>
    <mergeCell ref="B9:C9"/>
    <mergeCell ref="B13:C13"/>
    <mergeCell ref="B14:C14"/>
    <mergeCell ref="B15:C15"/>
    <mergeCell ref="A1:H1"/>
    <mergeCell ref="A4:D5"/>
    <mergeCell ref="F4:F5"/>
    <mergeCell ref="B10:C10"/>
    <mergeCell ref="H4:H5"/>
    <mergeCell ref="B11:C11"/>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23"/>
  <sheetViews>
    <sheetView view="pageBreakPreview" zoomScaleNormal="100" zoomScaleSheetLayoutView="100" workbookViewId="0">
      <selection sqref="A1:H1"/>
    </sheetView>
  </sheetViews>
  <sheetFormatPr defaultColWidth="10.75" defaultRowHeight="14.25" x14ac:dyDescent="0.15"/>
  <cols>
    <col min="1" max="1" width="4.625" style="10" customWidth="1"/>
    <col min="2" max="3" width="11.625" style="10" customWidth="1"/>
    <col min="4" max="4" width="1.75" style="10" customWidth="1"/>
    <col min="5" max="6" width="16.625" style="10" customWidth="1"/>
    <col min="7" max="8" width="12.625" style="10" customWidth="1"/>
    <col min="9" max="16384" width="10.75" style="11"/>
  </cols>
  <sheetData>
    <row r="1" spans="1:8" s="1" customFormat="1" ht="24" customHeight="1" x14ac:dyDescent="0.15">
      <c r="A1" s="707" t="s">
        <v>444</v>
      </c>
      <c r="B1" s="707"/>
      <c r="C1" s="707"/>
      <c r="D1" s="707"/>
      <c r="E1" s="707"/>
      <c r="F1" s="707"/>
      <c r="G1" s="707"/>
      <c r="H1" s="707"/>
    </row>
    <row r="2" spans="1:8" s="1" customFormat="1" ht="20.100000000000001" customHeight="1" thickBot="1" x14ac:dyDescent="0.2">
      <c r="A2" s="12" t="s">
        <v>1</v>
      </c>
      <c r="B2" s="12"/>
      <c r="C2" s="12"/>
      <c r="D2" s="12"/>
      <c r="E2" s="13"/>
      <c r="F2" s="13"/>
      <c r="G2" s="13"/>
      <c r="H2" s="14" t="s">
        <v>40</v>
      </c>
    </row>
    <row r="3" spans="1:8" s="1" customFormat="1" ht="18" customHeight="1" x14ac:dyDescent="0.15">
      <c r="A3" s="670" t="s">
        <v>152</v>
      </c>
      <c r="B3" s="671"/>
      <c r="C3" s="671"/>
      <c r="D3" s="671"/>
      <c r="E3" s="682" t="s">
        <v>36</v>
      </c>
      <c r="F3" s="674" t="s">
        <v>37</v>
      </c>
      <c r="G3" s="679" t="s">
        <v>39</v>
      </c>
      <c r="H3" s="677" t="s">
        <v>38</v>
      </c>
    </row>
    <row r="4" spans="1:8" s="1" customFormat="1" ht="18" customHeight="1" x14ac:dyDescent="0.15">
      <c r="A4" s="672"/>
      <c r="B4" s="673"/>
      <c r="C4" s="673"/>
      <c r="D4" s="673"/>
      <c r="E4" s="683"/>
      <c r="F4" s="675"/>
      <c r="G4" s="680"/>
      <c r="H4" s="678"/>
    </row>
    <row r="5" spans="1:8" s="1" customFormat="1" ht="18" customHeight="1" x14ac:dyDescent="0.15">
      <c r="A5" s="15">
        <v>1</v>
      </c>
      <c r="B5" s="685" t="s">
        <v>42</v>
      </c>
      <c r="C5" s="685"/>
      <c r="D5" s="16"/>
      <c r="E5" s="17">
        <v>198921</v>
      </c>
      <c r="F5" s="18">
        <v>81952</v>
      </c>
      <c r="G5" s="19">
        <f>ROUND(F5/$E$5*100,1)</f>
        <v>41.2</v>
      </c>
      <c r="H5" s="113">
        <f>ROUND(E5/$E$13*100,1)</f>
        <v>19.399999999999999</v>
      </c>
    </row>
    <row r="6" spans="1:8" s="1" customFormat="1" ht="18" customHeight="1" x14ac:dyDescent="0.15">
      <c r="A6" s="15">
        <v>2</v>
      </c>
      <c r="B6" s="668" t="s">
        <v>43</v>
      </c>
      <c r="C6" s="668"/>
      <c r="D6" s="22"/>
      <c r="E6" s="17">
        <v>1</v>
      </c>
      <c r="F6" s="18">
        <v>0</v>
      </c>
      <c r="G6" s="19">
        <f>ROUND(F6/$E$6*100,1)</f>
        <v>0</v>
      </c>
      <c r="H6" s="113">
        <f t="shared" ref="H6:H12" si="0">ROUND(E6/$E$13*100,1)</f>
        <v>0</v>
      </c>
    </row>
    <row r="7" spans="1:8" s="1" customFormat="1" ht="18" customHeight="1" x14ac:dyDescent="0.15">
      <c r="A7" s="15">
        <v>3</v>
      </c>
      <c r="B7" s="668" t="s">
        <v>44</v>
      </c>
      <c r="C7" s="668"/>
      <c r="D7" s="22"/>
      <c r="E7" s="17">
        <v>3365</v>
      </c>
      <c r="F7" s="18">
        <v>0</v>
      </c>
      <c r="G7" s="19">
        <f>ROUND(F7/$E$7*100,1)</f>
        <v>0</v>
      </c>
      <c r="H7" s="113">
        <f t="shared" si="0"/>
        <v>0.3</v>
      </c>
    </row>
    <row r="8" spans="1:8" s="1" customFormat="1" ht="18" customHeight="1" x14ac:dyDescent="0.15">
      <c r="A8" s="15">
        <v>4</v>
      </c>
      <c r="B8" s="668" t="s">
        <v>45</v>
      </c>
      <c r="C8" s="668"/>
      <c r="D8" s="22"/>
      <c r="E8" s="17">
        <v>722192</v>
      </c>
      <c r="F8" s="18">
        <v>266061</v>
      </c>
      <c r="G8" s="19">
        <f>ROUND(F8/$E$8*100,1)</f>
        <v>36.799999999999997</v>
      </c>
      <c r="H8" s="113">
        <f t="shared" si="0"/>
        <v>70.599999999999994</v>
      </c>
    </row>
    <row r="9" spans="1:8" s="1" customFormat="1" ht="18" customHeight="1" x14ac:dyDescent="0.15">
      <c r="A9" s="15">
        <v>5</v>
      </c>
      <c r="B9" s="668" t="s">
        <v>46</v>
      </c>
      <c r="C9" s="668"/>
      <c r="D9" s="22"/>
      <c r="E9" s="17">
        <v>18</v>
      </c>
      <c r="F9" s="18">
        <v>9</v>
      </c>
      <c r="G9" s="19">
        <f>ROUND(F9/$E$9*100,1)</f>
        <v>50</v>
      </c>
      <c r="H9" s="113">
        <f t="shared" si="0"/>
        <v>0</v>
      </c>
    </row>
    <row r="10" spans="1:8" s="1" customFormat="1" ht="18" customHeight="1" x14ac:dyDescent="0.15">
      <c r="A10" s="15">
        <v>6</v>
      </c>
      <c r="B10" s="668" t="s">
        <v>47</v>
      </c>
      <c r="C10" s="668"/>
      <c r="D10" s="22"/>
      <c r="E10" s="17">
        <v>73353</v>
      </c>
      <c r="F10" s="18">
        <v>20000</v>
      </c>
      <c r="G10" s="19">
        <f>ROUND(F10/$E$10*100,1)</f>
        <v>27.3</v>
      </c>
      <c r="H10" s="113">
        <f t="shared" si="0"/>
        <v>7.2</v>
      </c>
    </row>
    <row r="11" spans="1:8" s="1" customFormat="1" ht="18" customHeight="1" x14ac:dyDescent="0.15">
      <c r="A11" s="15">
        <v>7</v>
      </c>
      <c r="B11" s="676" t="s">
        <v>48</v>
      </c>
      <c r="C11" s="676"/>
      <c r="D11" s="22"/>
      <c r="E11" s="17">
        <v>25075</v>
      </c>
      <c r="F11" s="18">
        <v>25075</v>
      </c>
      <c r="G11" s="19">
        <f>ROUND(F11/$E$11*100,1)</f>
        <v>100</v>
      </c>
      <c r="H11" s="113">
        <f t="shared" si="0"/>
        <v>2.5</v>
      </c>
    </row>
    <row r="12" spans="1:8" s="1" customFormat="1" ht="18" customHeight="1" thickBot="1" x14ac:dyDescent="0.2">
      <c r="A12" s="15">
        <v>8</v>
      </c>
      <c r="B12" s="668" t="s">
        <v>49</v>
      </c>
      <c r="C12" s="668"/>
      <c r="D12" s="22"/>
      <c r="E12" s="17">
        <v>399</v>
      </c>
      <c r="F12" s="18">
        <v>3643</v>
      </c>
      <c r="G12" s="46">
        <f>ROUND(F12/$E$12*100,1)</f>
        <v>913</v>
      </c>
      <c r="H12" s="113">
        <f t="shared" si="0"/>
        <v>0</v>
      </c>
    </row>
    <row r="13" spans="1:8" s="1" customFormat="1" ht="18" customHeight="1" thickTop="1" thickBot="1" x14ac:dyDescent="0.2">
      <c r="A13" s="689" t="s">
        <v>35</v>
      </c>
      <c r="B13" s="690"/>
      <c r="C13" s="690"/>
      <c r="D13" s="691"/>
      <c r="E13" s="26">
        <f>SUM(E5:E12)</f>
        <v>1023324</v>
      </c>
      <c r="F13" s="27">
        <f>SUM(F5:F12)</f>
        <v>396740</v>
      </c>
      <c r="G13" s="28">
        <f>ROUND(F13/$E$13*100,1)</f>
        <v>38.799999999999997</v>
      </c>
      <c r="H13" s="121">
        <f>SUM(H5:H12)</f>
        <v>100</v>
      </c>
    </row>
    <row r="14" spans="1:8" s="1" customFormat="1" ht="18" customHeight="1" x14ac:dyDescent="0.15">
      <c r="A14" s="29"/>
      <c r="B14" s="29"/>
      <c r="C14" s="29"/>
      <c r="D14" s="29"/>
      <c r="E14" s="29"/>
      <c r="F14" s="29"/>
      <c r="G14" s="29"/>
      <c r="H14" s="29"/>
    </row>
    <row r="15" spans="1:8" s="1" customFormat="1" ht="18" customHeight="1" thickBot="1" x14ac:dyDescent="0.2">
      <c r="A15" s="30" t="s">
        <v>3</v>
      </c>
      <c r="B15" s="30"/>
      <c r="C15" s="30"/>
      <c r="D15" s="30"/>
      <c r="E15" s="12"/>
      <c r="F15" s="12"/>
      <c r="G15" s="12"/>
      <c r="H15" s="129" t="s">
        <v>40</v>
      </c>
    </row>
    <row r="16" spans="1:8" s="1" customFormat="1" ht="18" customHeight="1" x14ac:dyDescent="0.15">
      <c r="A16" s="693" t="s">
        <v>2</v>
      </c>
      <c r="B16" s="694"/>
      <c r="C16" s="694"/>
      <c r="D16" s="694"/>
      <c r="E16" s="686" t="s">
        <v>36</v>
      </c>
      <c r="F16" s="684" t="s">
        <v>96</v>
      </c>
      <c r="G16" s="681" t="s">
        <v>39</v>
      </c>
      <c r="H16" s="687" t="s">
        <v>38</v>
      </c>
    </row>
    <row r="17" spans="1:8" s="1" customFormat="1" ht="18" customHeight="1" x14ac:dyDescent="0.15">
      <c r="A17" s="695"/>
      <c r="B17" s="696"/>
      <c r="C17" s="696"/>
      <c r="D17" s="696"/>
      <c r="E17" s="683"/>
      <c r="F17" s="675"/>
      <c r="G17" s="680"/>
      <c r="H17" s="688"/>
    </row>
    <row r="18" spans="1:8" s="1" customFormat="1" ht="18" customHeight="1" x14ac:dyDescent="0.15">
      <c r="A18" s="31">
        <v>1</v>
      </c>
      <c r="B18" s="685" t="s">
        <v>50</v>
      </c>
      <c r="C18" s="685"/>
      <c r="D18" s="32"/>
      <c r="E18" s="33">
        <v>11740</v>
      </c>
      <c r="F18" s="34">
        <v>2346</v>
      </c>
      <c r="G18" s="19">
        <f>ROUND(F18/$E$18*100,1)</f>
        <v>20</v>
      </c>
      <c r="H18" s="130">
        <f>ROUND(E18/$E$28*100,1)+0.1</f>
        <v>1.2000000000000002</v>
      </c>
    </row>
    <row r="19" spans="1:8" s="1" customFormat="1" ht="18" customHeight="1" x14ac:dyDescent="0.15">
      <c r="A19" s="35">
        <v>2</v>
      </c>
      <c r="B19" s="668" t="s">
        <v>51</v>
      </c>
      <c r="C19" s="668"/>
      <c r="D19" s="36"/>
      <c r="E19" s="37">
        <v>656611</v>
      </c>
      <c r="F19" s="34">
        <v>266072</v>
      </c>
      <c r="G19" s="19">
        <f>ROUND(F19/$E$19*100,1)</f>
        <v>40.5</v>
      </c>
      <c r="H19" s="130">
        <f t="shared" ref="H19:H26" si="1">ROUND(E19/$E$28*100,1)</f>
        <v>64.2</v>
      </c>
    </row>
    <row r="20" spans="1:8" s="1" customFormat="1" ht="18" customHeight="1" x14ac:dyDescent="0.15">
      <c r="A20" s="35">
        <v>3</v>
      </c>
      <c r="B20" s="676" t="s">
        <v>363</v>
      </c>
      <c r="C20" s="676"/>
      <c r="D20" s="36"/>
      <c r="E20" s="37">
        <v>289740</v>
      </c>
      <c r="F20" s="34">
        <v>86926</v>
      </c>
      <c r="G20" s="19">
        <f>ROUND(F20/$E$20*100,1)</f>
        <v>30</v>
      </c>
      <c r="H20" s="130">
        <f t="shared" si="1"/>
        <v>28.3</v>
      </c>
    </row>
    <row r="21" spans="1:8" s="1" customFormat="1" ht="18" customHeight="1" x14ac:dyDescent="0.15">
      <c r="A21" s="35">
        <v>4</v>
      </c>
      <c r="B21" s="668" t="s">
        <v>52</v>
      </c>
      <c r="C21" s="668"/>
      <c r="D21" s="36"/>
      <c r="E21" s="37">
        <v>1</v>
      </c>
      <c r="F21" s="34">
        <v>0</v>
      </c>
      <c r="G21" s="19">
        <f>ROUND(F21/$E$21*100,1)</f>
        <v>0</v>
      </c>
      <c r="H21" s="130">
        <f t="shared" si="1"/>
        <v>0</v>
      </c>
    </row>
    <row r="22" spans="1:8" s="1" customFormat="1" ht="18" customHeight="1" x14ac:dyDescent="0.15">
      <c r="A22" s="35">
        <v>5</v>
      </c>
      <c r="B22" s="668" t="s">
        <v>58</v>
      </c>
      <c r="C22" s="668"/>
      <c r="D22" s="36"/>
      <c r="E22" s="37">
        <v>1</v>
      </c>
      <c r="F22" s="34">
        <v>0</v>
      </c>
      <c r="G22" s="19">
        <f>ROUND(F22/$E$22*100,1)</f>
        <v>0</v>
      </c>
      <c r="H22" s="130">
        <f t="shared" si="1"/>
        <v>0</v>
      </c>
    </row>
    <row r="23" spans="1:8" s="1" customFormat="1" ht="18" customHeight="1" x14ac:dyDescent="0.15">
      <c r="A23" s="35">
        <v>6</v>
      </c>
      <c r="B23" s="668" t="s">
        <v>53</v>
      </c>
      <c r="C23" s="668"/>
      <c r="D23" s="36"/>
      <c r="E23" s="37">
        <v>18657</v>
      </c>
      <c r="F23" s="34">
        <v>2719</v>
      </c>
      <c r="G23" s="19">
        <f>ROUND(F23/$E$23*100,1)</f>
        <v>14.6</v>
      </c>
      <c r="H23" s="130">
        <f>ROUND(E23/$E$28*100,1)</f>
        <v>1.8</v>
      </c>
    </row>
    <row r="24" spans="1:8" s="1" customFormat="1" ht="18" customHeight="1" x14ac:dyDescent="0.15">
      <c r="A24" s="35">
        <v>7</v>
      </c>
      <c r="B24" s="668" t="s">
        <v>54</v>
      </c>
      <c r="C24" s="668"/>
      <c r="D24" s="36"/>
      <c r="E24" s="37">
        <v>18</v>
      </c>
      <c r="F24" s="34">
        <v>9</v>
      </c>
      <c r="G24" s="19">
        <f>ROUND(F24/$E$24*100,1)</f>
        <v>50</v>
      </c>
      <c r="H24" s="130">
        <f>ROUND(E24/$E$28*100,1)</f>
        <v>0</v>
      </c>
    </row>
    <row r="25" spans="1:8" s="1" customFormat="1" ht="18" customHeight="1" x14ac:dyDescent="0.15">
      <c r="A25" s="35">
        <v>8</v>
      </c>
      <c r="B25" s="668" t="s">
        <v>7</v>
      </c>
      <c r="C25" s="668"/>
      <c r="D25" s="36"/>
      <c r="E25" s="37">
        <v>1</v>
      </c>
      <c r="F25" s="34">
        <v>0</v>
      </c>
      <c r="G25" s="19">
        <f>ROUND(F25/$E$25*100,1)</f>
        <v>0</v>
      </c>
      <c r="H25" s="130">
        <f t="shared" si="1"/>
        <v>0</v>
      </c>
    </row>
    <row r="26" spans="1:8" s="1" customFormat="1" ht="18" customHeight="1" x14ac:dyDescent="0.15">
      <c r="A26" s="35">
        <v>9</v>
      </c>
      <c r="B26" s="668" t="s">
        <v>55</v>
      </c>
      <c r="C26" s="668"/>
      <c r="D26" s="36"/>
      <c r="E26" s="37">
        <v>45055</v>
      </c>
      <c r="F26" s="34">
        <v>475</v>
      </c>
      <c r="G26" s="19">
        <f>ROUND(F26/$E$26*100,1)</f>
        <v>1.1000000000000001</v>
      </c>
      <c r="H26" s="130">
        <f t="shared" si="1"/>
        <v>4.4000000000000004</v>
      </c>
    </row>
    <row r="27" spans="1:8" s="1" customFormat="1" ht="18" customHeight="1" thickBot="1" x14ac:dyDescent="0.2">
      <c r="A27" s="38">
        <v>10</v>
      </c>
      <c r="B27" s="709" t="s">
        <v>8</v>
      </c>
      <c r="C27" s="709"/>
      <c r="D27" s="39"/>
      <c r="E27" s="40">
        <v>1500</v>
      </c>
      <c r="F27" s="41">
        <v>0</v>
      </c>
      <c r="G27" s="25">
        <f>ROUND(F27/$E$27*100,1)</f>
        <v>0</v>
      </c>
      <c r="H27" s="131">
        <f>ROUND(E27/$E$28*100,1)</f>
        <v>0.1</v>
      </c>
    </row>
    <row r="28" spans="1:8" s="1" customFormat="1" ht="18" customHeight="1" thickTop="1" thickBot="1" x14ac:dyDescent="0.2">
      <c r="A28" s="702" t="s">
        <v>35</v>
      </c>
      <c r="B28" s="703"/>
      <c r="C28" s="703"/>
      <c r="D28" s="703"/>
      <c r="E28" s="42">
        <f>SUM(E18:E27)</f>
        <v>1023324</v>
      </c>
      <c r="F28" s="43">
        <f>SUM(F18:F27)</f>
        <v>358547</v>
      </c>
      <c r="G28" s="132">
        <f>ROUND(F28/$E$28*100,1)</f>
        <v>35</v>
      </c>
      <c r="H28" s="133">
        <f>SUM(H18:H27)</f>
        <v>100</v>
      </c>
    </row>
    <row r="29" spans="1:8" s="1" customFormat="1" ht="18" customHeight="1" x14ac:dyDescent="0.15">
      <c r="A29" s="53"/>
      <c r="B29" s="53"/>
      <c r="C29" s="53"/>
      <c r="D29" s="53"/>
      <c r="E29" s="54"/>
      <c r="F29" s="54"/>
      <c r="G29" s="55"/>
      <c r="H29" s="56"/>
    </row>
    <row r="30" spans="1:8" s="1" customFormat="1" ht="18" customHeight="1" x14ac:dyDescent="0.15">
      <c r="A30" s="53"/>
      <c r="B30" s="53"/>
      <c r="C30" s="53"/>
      <c r="D30" s="53"/>
      <c r="E30" s="54"/>
      <c r="F30" s="54"/>
      <c r="G30" s="55"/>
      <c r="H30" s="56"/>
    </row>
    <row r="31" spans="1:8" s="1" customFormat="1" ht="18" customHeight="1" x14ac:dyDescent="0.15">
      <c r="A31" s="53"/>
      <c r="B31" s="53"/>
      <c r="C31" s="53"/>
      <c r="D31" s="53"/>
      <c r="E31" s="54"/>
      <c r="F31" s="54"/>
      <c r="G31" s="55"/>
      <c r="H31" s="56"/>
    </row>
    <row r="32" spans="1:8" s="1" customFormat="1" ht="18" customHeight="1" x14ac:dyDescent="0.15">
      <c r="A32" s="53"/>
      <c r="B32" s="53"/>
      <c r="C32" s="53"/>
      <c r="D32" s="53"/>
      <c r="E32" s="54"/>
      <c r="F32" s="54"/>
      <c r="G32" s="55"/>
      <c r="H32" s="56"/>
    </row>
    <row r="33" spans="1:8" s="1" customFormat="1" ht="18" customHeight="1" x14ac:dyDescent="0.15">
      <c r="A33" s="53"/>
      <c r="B33" s="53"/>
      <c r="C33" s="53"/>
      <c r="D33" s="53"/>
      <c r="E33" s="54"/>
      <c r="F33" s="54"/>
      <c r="G33" s="55"/>
      <c r="H33" s="56"/>
    </row>
    <row r="34" spans="1:8" s="1" customFormat="1" ht="18" customHeight="1" x14ac:dyDescent="0.15">
      <c r="A34" s="53"/>
      <c r="B34" s="53"/>
      <c r="C34" s="53"/>
      <c r="D34" s="53"/>
      <c r="E34" s="54"/>
      <c r="F34" s="54"/>
      <c r="G34" s="55"/>
      <c r="H34" s="56"/>
    </row>
    <row r="35" spans="1:8" s="1" customFormat="1" ht="18" customHeight="1" x14ac:dyDescent="0.15">
      <c r="A35" s="53"/>
      <c r="B35" s="53"/>
      <c r="C35" s="53"/>
      <c r="D35" s="53"/>
      <c r="E35" s="54"/>
      <c r="F35" s="54"/>
      <c r="G35" s="55"/>
      <c r="H35" s="56"/>
    </row>
    <row r="36" spans="1:8" s="1" customFormat="1" ht="18" customHeight="1" x14ac:dyDescent="0.15">
      <c r="A36" s="53"/>
      <c r="B36" s="53"/>
      <c r="C36" s="53"/>
      <c r="D36" s="53"/>
      <c r="E36" s="54"/>
      <c r="F36" s="54"/>
      <c r="G36" s="55"/>
      <c r="H36" s="56"/>
    </row>
    <row r="37" spans="1:8" s="1" customFormat="1" ht="18" customHeight="1" x14ac:dyDescent="0.15">
      <c r="A37" s="53"/>
      <c r="B37" s="53"/>
      <c r="C37" s="53"/>
      <c r="D37" s="53"/>
      <c r="E37" s="54"/>
      <c r="F37" s="54"/>
      <c r="G37" s="55"/>
      <c r="H37" s="56"/>
    </row>
    <row r="38" spans="1:8" s="1" customFormat="1" ht="18" customHeight="1" x14ac:dyDescent="0.15">
      <c r="A38" s="57"/>
      <c r="B38" s="57"/>
      <c r="C38" s="57"/>
      <c r="D38" s="57"/>
      <c r="E38" s="57"/>
      <c r="F38" s="57"/>
      <c r="G38" s="57"/>
      <c r="H38" s="57"/>
    </row>
    <row r="39" spans="1:8" s="1" customFormat="1" ht="24" customHeight="1" x14ac:dyDescent="0.15">
      <c r="A39" s="707" t="s">
        <v>445</v>
      </c>
      <c r="B39" s="707"/>
      <c r="C39" s="707"/>
      <c r="D39" s="707"/>
      <c r="E39" s="707"/>
      <c r="F39" s="707"/>
      <c r="G39" s="707"/>
      <c r="H39" s="707"/>
    </row>
    <row r="40" spans="1:8" s="1" customFormat="1" ht="20.100000000000001" customHeight="1" thickBot="1" x14ac:dyDescent="0.2">
      <c r="A40" s="12" t="s">
        <v>1</v>
      </c>
      <c r="B40" s="12"/>
      <c r="C40" s="12"/>
      <c r="D40" s="12"/>
      <c r="E40" s="13"/>
      <c r="F40" s="13"/>
      <c r="G40" s="13"/>
      <c r="H40" s="14" t="s">
        <v>40</v>
      </c>
    </row>
    <row r="41" spans="1:8" s="1" customFormat="1" ht="18" customHeight="1" x14ac:dyDescent="0.15">
      <c r="A41" s="670" t="s">
        <v>2</v>
      </c>
      <c r="B41" s="671"/>
      <c r="C41" s="671"/>
      <c r="D41" s="671"/>
      <c r="E41" s="682" t="s">
        <v>292</v>
      </c>
      <c r="F41" s="674" t="s">
        <v>37</v>
      </c>
      <c r="G41" s="679" t="s">
        <v>39</v>
      </c>
      <c r="H41" s="677" t="s">
        <v>38</v>
      </c>
    </row>
    <row r="42" spans="1:8" s="1" customFormat="1" ht="18" customHeight="1" x14ac:dyDescent="0.15">
      <c r="A42" s="672"/>
      <c r="B42" s="673"/>
      <c r="C42" s="673"/>
      <c r="D42" s="673"/>
      <c r="E42" s="683"/>
      <c r="F42" s="675"/>
      <c r="G42" s="680"/>
      <c r="H42" s="678"/>
    </row>
    <row r="43" spans="1:8" s="1" customFormat="1" ht="18" customHeight="1" x14ac:dyDescent="0.15">
      <c r="A43" s="15">
        <v>1</v>
      </c>
      <c r="B43" s="685" t="s">
        <v>56</v>
      </c>
      <c r="C43" s="685"/>
      <c r="D43" s="16"/>
      <c r="E43" s="17">
        <v>146480</v>
      </c>
      <c r="F43" s="18">
        <v>80661</v>
      </c>
      <c r="G43" s="19">
        <f>ROUND(F43/$E$43*100,1)</f>
        <v>55.1</v>
      </c>
      <c r="H43" s="113">
        <f>ROUND(E43/$E$51*100,1)+0.1</f>
        <v>17.400000000000002</v>
      </c>
    </row>
    <row r="44" spans="1:8" s="1" customFormat="1" ht="18" customHeight="1" x14ac:dyDescent="0.15">
      <c r="A44" s="20">
        <v>2</v>
      </c>
      <c r="B44" s="668" t="s">
        <v>44</v>
      </c>
      <c r="C44" s="668"/>
      <c r="D44" s="22"/>
      <c r="E44" s="17">
        <v>195706</v>
      </c>
      <c r="F44" s="18">
        <v>84219</v>
      </c>
      <c r="G44" s="19">
        <f>ROUND(F44/$E$44*100,1)</f>
        <v>43</v>
      </c>
      <c r="H44" s="113">
        <f>ROUND(E44/$E$51*100,1)</f>
        <v>23.2</v>
      </c>
    </row>
    <row r="45" spans="1:8" s="1" customFormat="1" ht="18" customHeight="1" x14ac:dyDescent="0.15">
      <c r="A45" s="23">
        <v>3</v>
      </c>
      <c r="B45" s="668" t="s">
        <v>57</v>
      </c>
      <c r="C45" s="668"/>
      <c r="D45" s="22"/>
      <c r="E45" s="17">
        <v>209536</v>
      </c>
      <c r="F45" s="18">
        <v>85087</v>
      </c>
      <c r="G45" s="19">
        <f>ROUND(F45/$E$45*100,1)</f>
        <v>40.6</v>
      </c>
      <c r="H45" s="113">
        <f t="shared" ref="H45:H48" si="2">ROUND(E45/$E$51*100,1)</f>
        <v>24.8</v>
      </c>
    </row>
    <row r="46" spans="1:8" s="1" customFormat="1" ht="18" customHeight="1" x14ac:dyDescent="0.15">
      <c r="A46" s="15">
        <v>4</v>
      </c>
      <c r="B46" s="668" t="s">
        <v>45</v>
      </c>
      <c r="C46" s="668"/>
      <c r="D46" s="22"/>
      <c r="E46" s="17">
        <v>116303</v>
      </c>
      <c r="F46" s="18">
        <v>49661</v>
      </c>
      <c r="G46" s="19">
        <f>ROUND(F46/$E$46*100,1)</f>
        <v>42.7</v>
      </c>
      <c r="H46" s="113">
        <f t="shared" si="2"/>
        <v>13.8</v>
      </c>
    </row>
    <row r="47" spans="1:8" s="1" customFormat="1" ht="18" customHeight="1" x14ac:dyDescent="0.15">
      <c r="A47" s="20">
        <v>5</v>
      </c>
      <c r="B47" s="676" t="s">
        <v>46</v>
      </c>
      <c r="C47" s="676"/>
      <c r="D47" s="22"/>
      <c r="E47" s="17">
        <v>2</v>
      </c>
      <c r="F47" s="18">
        <v>2</v>
      </c>
      <c r="G47" s="19">
        <f>ROUND(F47/$E$47*100,1)</f>
        <v>100</v>
      </c>
      <c r="H47" s="113">
        <f t="shared" si="2"/>
        <v>0</v>
      </c>
    </row>
    <row r="48" spans="1:8" s="1" customFormat="1" ht="18" customHeight="1" x14ac:dyDescent="0.15">
      <c r="A48" s="23">
        <v>6</v>
      </c>
      <c r="B48" s="668" t="s">
        <v>47</v>
      </c>
      <c r="C48" s="668"/>
      <c r="D48" s="22"/>
      <c r="E48" s="17">
        <v>120332</v>
      </c>
      <c r="F48" s="18">
        <v>0</v>
      </c>
      <c r="G48" s="19">
        <f>ROUND(F48/$E$48*100,1)</f>
        <v>0</v>
      </c>
      <c r="H48" s="113">
        <f t="shared" si="2"/>
        <v>14.2</v>
      </c>
    </row>
    <row r="49" spans="1:8" s="1" customFormat="1" ht="18" customHeight="1" x14ac:dyDescent="0.15">
      <c r="A49" s="15">
        <v>7</v>
      </c>
      <c r="B49" s="668" t="s">
        <v>48</v>
      </c>
      <c r="C49" s="668"/>
      <c r="D49" s="22"/>
      <c r="E49" s="17">
        <v>56067</v>
      </c>
      <c r="F49" s="18">
        <v>56067</v>
      </c>
      <c r="G49" s="19">
        <f>ROUND(F49/$E$49*100,1)</f>
        <v>100</v>
      </c>
      <c r="H49" s="113">
        <f>ROUND(E49/$E$51*100,1)</f>
        <v>6.6</v>
      </c>
    </row>
    <row r="50" spans="1:8" s="1" customFormat="1" ht="18" customHeight="1" thickBot="1" x14ac:dyDescent="0.2">
      <c r="A50" s="20">
        <v>8</v>
      </c>
      <c r="B50" s="668" t="s">
        <v>49</v>
      </c>
      <c r="C50" s="668"/>
      <c r="D50" s="22"/>
      <c r="E50" s="17">
        <v>58</v>
      </c>
      <c r="F50" s="18">
        <v>46</v>
      </c>
      <c r="G50" s="46">
        <f>ROUND(F50/$E$50*100,1)</f>
        <v>79.3</v>
      </c>
      <c r="H50" s="113">
        <f>ROUND(E50/$E$51*100,1)</f>
        <v>0</v>
      </c>
    </row>
    <row r="51" spans="1:8" s="1" customFormat="1" ht="18" customHeight="1" thickTop="1" thickBot="1" x14ac:dyDescent="0.2">
      <c r="A51" s="689" t="s">
        <v>35</v>
      </c>
      <c r="B51" s="690"/>
      <c r="C51" s="690"/>
      <c r="D51" s="691"/>
      <c r="E51" s="26">
        <f>SUM(E43:E50)</f>
        <v>844484</v>
      </c>
      <c r="F51" s="27">
        <f>SUM(F43:F50)</f>
        <v>355743</v>
      </c>
      <c r="G51" s="28">
        <f>ROUND(F51/$E$51*100,1)</f>
        <v>42.1</v>
      </c>
      <c r="H51" s="121">
        <f>SUM(H43:H50)</f>
        <v>100</v>
      </c>
    </row>
    <row r="52" spans="1:8" s="1" customFormat="1" ht="7.5" customHeight="1" x14ac:dyDescent="0.15">
      <c r="A52" s="29"/>
      <c r="B52" s="29"/>
      <c r="C52" s="29"/>
      <c r="D52" s="29"/>
      <c r="E52" s="29"/>
      <c r="F52" s="29"/>
      <c r="G52" s="29"/>
      <c r="H52" s="29"/>
    </row>
    <row r="53" spans="1:8" s="1" customFormat="1" ht="18" customHeight="1" thickBot="1" x14ac:dyDescent="0.2">
      <c r="A53" s="30" t="s">
        <v>3</v>
      </c>
      <c r="B53" s="30"/>
      <c r="C53" s="30"/>
      <c r="D53" s="30"/>
      <c r="E53" s="12"/>
      <c r="F53" s="12"/>
      <c r="G53" s="12"/>
      <c r="H53" s="129" t="s">
        <v>40</v>
      </c>
    </row>
    <row r="54" spans="1:8" s="1" customFormat="1" ht="18" customHeight="1" x14ac:dyDescent="0.15">
      <c r="A54" s="693" t="s">
        <v>2</v>
      </c>
      <c r="B54" s="694"/>
      <c r="C54" s="694"/>
      <c r="D54" s="694"/>
      <c r="E54" s="686" t="s">
        <v>292</v>
      </c>
      <c r="F54" s="684" t="s">
        <v>96</v>
      </c>
      <c r="G54" s="681" t="s">
        <v>39</v>
      </c>
      <c r="H54" s="687" t="s">
        <v>38</v>
      </c>
    </row>
    <row r="55" spans="1:8" s="1" customFormat="1" ht="18" customHeight="1" x14ac:dyDescent="0.15">
      <c r="A55" s="695"/>
      <c r="B55" s="696"/>
      <c r="C55" s="696"/>
      <c r="D55" s="696"/>
      <c r="E55" s="683"/>
      <c r="F55" s="675"/>
      <c r="G55" s="680"/>
      <c r="H55" s="688"/>
    </row>
    <row r="56" spans="1:8" s="1" customFormat="1" ht="18" customHeight="1" x14ac:dyDescent="0.15">
      <c r="A56" s="31">
        <v>1</v>
      </c>
      <c r="B56" s="685" t="s">
        <v>50</v>
      </c>
      <c r="C56" s="685"/>
      <c r="D56" s="32"/>
      <c r="E56" s="33">
        <v>10492</v>
      </c>
      <c r="F56" s="34">
        <v>4949</v>
      </c>
      <c r="G56" s="19">
        <f>ROUND(F56/$E$56*100,1)</f>
        <v>47.2</v>
      </c>
      <c r="H56" s="130">
        <f>ROUND(E56/$E$63*100,1)</f>
        <v>1.2</v>
      </c>
    </row>
    <row r="57" spans="1:8" s="1" customFormat="1" ht="18" customHeight="1" x14ac:dyDescent="0.15">
      <c r="A57" s="35">
        <v>2</v>
      </c>
      <c r="B57" s="668" t="s">
        <v>51</v>
      </c>
      <c r="C57" s="668"/>
      <c r="D57" s="36"/>
      <c r="E57" s="37">
        <v>760161</v>
      </c>
      <c r="F57" s="34">
        <v>277376</v>
      </c>
      <c r="G57" s="19">
        <f>ROUND(F57/$E$57*100,1)</f>
        <v>36.5</v>
      </c>
      <c r="H57" s="130">
        <f t="shared" ref="H57:H62" si="3">ROUND(E57/$E$63*100,1)</f>
        <v>90</v>
      </c>
    </row>
    <row r="58" spans="1:8" s="1" customFormat="1" ht="18" customHeight="1" x14ac:dyDescent="0.15">
      <c r="A58" s="35">
        <v>3</v>
      </c>
      <c r="B58" s="668" t="s">
        <v>58</v>
      </c>
      <c r="C58" s="668"/>
      <c r="D58" s="36"/>
      <c r="E58" s="37">
        <v>1</v>
      </c>
      <c r="F58" s="34">
        <v>0</v>
      </c>
      <c r="G58" s="19">
        <f>ROUND(F58/$E$58*100,1)</f>
        <v>0</v>
      </c>
      <c r="H58" s="130">
        <f t="shared" si="3"/>
        <v>0</v>
      </c>
    </row>
    <row r="59" spans="1:8" s="1" customFormat="1" ht="18" customHeight="1" x14ac:dyDescent="0.15">
      <c r="A59" s="35">
        <v>4</v>
      </c>
      <c r="B59" s="668" t="s">
        <v>59</v>
      </c>
      <c r="C59" s="668"/>
      <c r="D59" s="36"/>
      <c r="E59" s="37">
        <v>28390</v>
      </c>
      <c r="F59" s="34">
        <v>9409</v>
      </c>
      <c r="G59" s="19">
        <f>ROUND(F59/$E$59*100,1)</f>
        <v>33.1</v>
      </c>
      <c r="H59" s="130">
        <f t="shared" si="3"/>
        <v>3.4</v>
      </c>
    </row>
    <row r="60" spans="1:8" s="1" customFormat="1" ht="18" customHeight="1" x14ac:dyDescent="0.15">
      <c r="A60" s="35">
        <v>5</v>
      </c>
      <c r="B60" s="668" t="s">
        <v>54</v>
      </c>
      <c r="C60" s="668"/>
      <c r="D60" s="36"/>
      <c r="E60" s="37">
        <v>2187</v>
      </c>
      <c r="F60" s="34">
        <v>2</v>
      </c>
      <c r="G60" s="19">
        <f>ROUND(F60/$E$60*100,1)</f>
        <v>0.1</v>
      </c>
      <c r="H60" s="130">
        <f t="shared" si="3"/>
        <v>0.3</v>
      </c>
    </row>
    <row r="61" spans="1:8" s="1" customFormat="1" ht="18" customHeight="1" x14ac:dyDescent="0.15">
      <c r="A61" s="35">
        <v>6</v>
      </c>
      <c r="B61" s="668" t="s">
        <v>55</v>
      </c>
      <c r="C61" s="668"/>
      <c r="D61" s="36"/>
      <c r="E61" s="37">
        <v>42253</v>
      </c>
      <c r="F61" s="34">
        <v>13</v>
      </c>
      <c r="G61" s="19">
        <f>ROUND(F61/$E$61*100,1)</f>
        <v>0</v>
      </c>
      <c r="H61" s="130">
        <f>ROUND(E61/$E$63*100,1)</f>
        <v>5</v>
      </c>
    </row>
    <row r="62" spans="1:8" s="1" customFormat="1" ht="18" customHeight="1" thickBot="1" x14ac:dyDescent="0.2">
      <c r="A62" s="47">
        <v>7</v>
      </c>
      <c r="B62" s="697" t="s">
        <v>8</v>
      </c>
      <c r="C62" s="697"/>
      <c r="D62" s="48"/>
      <c r="E62" s="49">
        <v>1000</v>
      </c>
      <c r="F62" s="50">
        <v>0</v>
      </c>
      <c r="G62" s="25">
        <f>ROUND(F62/$E$62*100,1)</f>
        <v>0</v>
      </c>
      <c r="H62" s="134">
        <f t="shared" si="3"/>
        <v>0.1</v>
      </c>
    </row>
    <row r="63" spans="1:8" s="1" customFormat="1" ht="18" customHeight="1" thickTop="1" thickBot="1" x14ac:dyDescent="0.2">
      <c r="A63" s="706" t="s">
        <v>35</v>
      </c>
      <c r="B63" s="703"/>
      <c r="C63" s="703"/>
      <c r="D63" s="703"/>
      <c r="E63" s="42">
        <f>SUM(E56:E62)</f>
        <v>844484</v>
      </c>
      <c r="F63" s="43">
        <f>SUM(F56:F62)</f>
        <v>291749</v>
      </c>
      <c r="G63" s="132">
        <f>ROUND(F63/$E$63*100,1)</f>
        <v>34.5</v>
      </c>
      <c r="H63" s="133">
        <f>SUM(H56:H62)</f>
        <v>100</v>
      </c>
    </row>
    <row r="65" spans="1:8" s="1" customFormat="1" ht="24" customHeight="1" x14ac:dyDescent="0.15">
      <c r="A65" s="707" t="s">
        <v>446</v>
      </c>
      <c r="B65" s="707"/>
      <c r="C65" s="707"/>
      <c r="D65" s="707"/>
      <c r="E65" s="707"/>
      <c r="F65" s="707"/>
      <c r="G65" s="707"/>
      <c r="H65" s="707"/>
    </row>
    <row r="66" spans="1:8" s="1" customFormat="1" ht="20.100000000000001" customHeight="1" thickBot="1" x14ac:dyDescent="0.2">
      <c r="A66" s="12" t="s">
        <v>1</v>
      </c>
      <c r="B66" s="12"/>
      <c r="C66" s="12"/>
      <c r="D66" s="12"/>
      <c r="E66" s="13"/>
      <c r="F66" s="13"/>
      <c r="G66" s="13"/>
      <c r="H66" s="14" t="s">
        <v>40</v>
      </c>
    </row>
    <row r="67" spans="1:8" s="1" customFormat="1" ht="18" customHeight="1" x14ac:dyDescent="0.15">
      <c r="A67" s="670" t="s">
        <v>2</v>
      </c>
      <c r="B67" s="671"/>
      <c r="C67" s="671"/>
      <c r="D67" s="671"/>
      <c r="E67" s="682" t="s">
        <v>292</v>
      </c>
      <c r="F67" s="674" t="s">
        <v>37</v>
      </c>
      <c r="G67" s="679" t="s">
        <v>39</v>
      </c>
      <c r="H67" s="677" t="s">
        <v>38</v>
      </c>
    </row>
    <row r="68" spans="1:8" s="1" customFormat="1" ht="18" customHeight="1" x14ac:dyDescent="0.15">
      <c r="A68" s="672"/>
      <c r="B68" s="673"/>
      <c r="C68" s="673"/>
      <c r="D68" s="673"/>
      <c r="E68" s="683"/>
      <c r="F68" s="675"/>
      <c r="G68" s="680"/>
      <c r="H68" s="678"/>
    </row>
    <row r="69" spans="1:8" s="1" customFormat="1" ht="18" customHeight="1" x14ac:dyDescent="0.15">
      <c r="A69" s="15">
        <v>1</v>
      </c>
      <c r="B69" s="685" t="s">
        <v>60</v>
      </c>
      <c r="C69" s="685"/>
      <c r="D69" s="16"/>
      <c r="E69" s="17">
        <v>71556</v>
      </c>
      <c r="F69" s="18">
        <v>32920</v>
      </c>
      <c r="G69" s="19">
        <f>ROUND(F69/$E$69*100,1)</f>
        <v>46</v>
      </c>
      <c r="H69" s="113">
        <f t="shared" ref="H69:H74" si="4">ROUND(E69/$E$75*100,1)</f>
        <v>66.8</v>
      </c>
    </row>
    <row r="70" spans="1:8" s="1" customFormat="1" ht="18" customHeight="1" x14ac:dyDescent="0.15">
      <c r="A70" s="20">
        <v>2</v>
      </c>
      <c r="B70" s="668" t="s">
        <v>43</v>
      </c>
      <c r="C70" s="668"/>
      <c r="D70" s="22"/>
      <c r="E70" s="17">
        <v>1</v>
      </c>
      <c r="F70" s="18">
        <v>0</v>
      </c>
      <c r="G70" s="19">
        <f>ROUND(F70/$E$70*100,1)</f>
        <v>0</v>
      </c>
      <c r="H70" s="113">
        <f t="shared" si="4"/>
        <v>0</v>
      </c>
    </row>
    <row r="71" spans="1:8" s="1" customFormat="1" ht="18" hidden="1" customHeight="1" x14ac:dyDescent="0.15">
      <c r="A71" s="23">
        <v>3</v>
      </c>
      <c r="B71" s="668" t="s">
        <v>44</v>
      </c>
      <c r="C71" s="668"/>
      <c r="D71" s="22"/>
      <c r="E71" s="17"/>
      <c r="F71" s="18"/>
      <c r="G71" s="19">
        <f>ROUND(F71/$E$72*100,1)</f>
        <v>0</v>
      </c>
      <c r="H71" s="113">
        <f t="shared" si="4"/>
        <v>0</v>
      </c>
    </row>
    <row r="72" spans="1:8" s="1" customFormat="1" ht="18" customHeight="1" x14ac:dyDescent="0.15">
      <c r="A72" s="23">
        <v>3</v>
      </c>
      <c r="B72" s="668" t="s">
        <v>47</v>
      </c>
      <c r="C72" s="668"/>
      <c r="D72" s="22"/>
      <c r="E72" s="17">
        <v>35390</v>
      </c>
      <c r="F72" s="18">
        <v>1892</v>
      </c>
      <c r="G72" s="19">
        <f>ROUND(F72/$E$72*100,1)</f>
        <v>5.3</v>
      </c>
      <c r="H72" s="113">
        <f t="shared" si="4"/>
        <v>33.1</v>
      </c>
    </row>
    <row r="73" spans="1:8" s="1" customFormat="1" ht="18" customHeight="1" x14ac:dyDescent="0.15">
      <c r="A73" s="15">
        <v>4</v>
      </c>
      <c r="B73" s="668" t="s">
        <v>48</v>
      </c>
      <c r="C73" s="668"/>
      <c r="D73" s="22"/>
      <c r="E73" s="17">
        <v>1</v>
      </c>
      <c r="F73" s="18">
        <v>363</v>
      </c>
      <c r="G73" s="19">
        <f>ROUND(F73/$E$73*100,1)</f>
        <v>36300</v>
      </c>
      <c r="H73" s="113">
        <f t="shared" si="4"/>
        <v>0</v>
      </c>
    </row>
    <row r="74" spans="1:8" s="1" customFormat="1" ht="18" customHeight="1" thickBot="1" x14ac:dyDescent="0.2">
      <c r="A74" s="20">
        <v>5</v>
      </c>
      <c r="B74" s="676" t="s">
        <v>49</v>
      </c>
      <c r="C74" s="676"/>
      <c r="D74" s="22"/>
      <c r="E74" s="17">
        <v>120</v>
      </c>
      <c r="F74" s="41">
        <v>0</v>
      </c>
      <c r="G74" s="46">
        <f>ROUND(F74/$E$74*100,1)</f>
        <v>0</v>
      </c>
      <c r="H74" s="52">
        <f t="shared" si="4"/>
        <v>0.1</v>
      </c>
    </row>
    <row r="75" spans="1:8" s="1" customFormat="1" ht="18" customHeight="1" thickTop="1" thickBot="1" x14ac:dyDescent="0.2">
      <c r="A75" s="689" t="s">
        <v>35</v>
      </c>
      <c r="B75" s="690"/>
      <c r="C75" s="690"/>
      <c r="D75" s="691"/>
      <c r="E75" s="26">
        <f>SUM(E69:E74)</f>
        <v>107068</v>
      </c>
      <c r="F75" s="51">
        <f>SUM(F69:F74)</f>
        <v>35175</v>
      </c>
      <c r="G75" s="28">
        <f>ROUND(F75/$E$75*100,1)</f>
        <v>32.9</v>
      </c>
      <c r="H75" s="116">
        <f>SUM(H69:H74)</f>
        <v>100</v>
      </c>
    </row>
    <row r="76" spans="1:8" s="1" customFormat="1" ht="7.5" customHeight="1" x14ac:dyDescent="0.15">
      <c r="A76" s="29"/>
      <c r="B76" s="29"/>
      <c r="C76" s="29"/>
      <c r="D76" s="29"/>
      <c r="E76" s="29"/>
      <c r="F76" s="29"/>
      <c r="G76" s="29"/>
      <c r="H76" s="29"/>
    </row>
    <row r="77" spans="1:8" s="1" customFormat="1" ht="18" customHeight="1" thickBot="1" x14ac:dyDescent="0.2">
      <c r="A77" s="30" t="s">
        <v>3</v>
      </c>
      <c r="B77" s="30"/>
      <c r="C77" s="30"/>
      <c r="D77" s="30"/>
      <c r="E77" s="12"/>
      <c r="F77" s="12"/>
      <c r="G77" s="12"/>
      <c r="H77" s="129" t="s">
        <v>40</v>
      </c>
    </row>
    <row r="78" spans="1:8" s="1" customFormat="1" ht="18" customHeight="1" x14ac:dyDescent="0.15">
      <c r="A78" s="693" t="s">
        <v>2</v>
      </c>
      <c r="B78" s="694"/>
      <c r="C78" s="694"/>
      <c r="D78" s="694"/>
      <c r="E78" s="686" t="s">
        <v>292</v>
      </c>
      <c r="F78" s="684" t="s">
        <v>96</v>
      </c>
      <c r="G78" s="681" t="s">
        <v>39</v>
      </c>
      <c r="H78" s="687" t="s">
        <v>38</v>
      </c>
    </row>
    <row r="79" spans="1:8" s="1" customFormat="1" ht="18" customHeight="1" x14ac:dyDescent="0.15">
      <c r="A79" s="695"/>
      <c r="B79" s="696"/>
      <c r="C79" s="696"/>
      <c r="D79" s="696"/>
      <c r="E79" s="683"/>
      <c r="F79" s="675"/>
      <c r="G79" s="680"/>
      <c r="H79" s="688"/>
    </row>
    <row r="80" spans="1:8" s="1" customFormat="1" ht="18" customHeight="1" x14ac:dyDescent="0.15">
      <c r="A80" s="31">
        <v>1</v>
      </c>
      <c r="B80" s="685" t="s">
        <v>50</v>
      </c>
      <c r="C80" s="685"/>
      <c r="D80" s="32"/>
      <c r="E80" s="33">
        <v>1704</v>
      </c>
      <c r="F80" s="34">
        <v>730</v>
      </c>
      <c r="G80" s="19">
        <f>ROUND(F80/$E$80*100,1)</f>
        <v>42.8</v>
      </c>
      <c r="H80" s="130">
        <f>ROUND(E80/$E$84*100,1)</f>
        <v>1.6</v>
      </c>
    </row>
    <row r="81" spans="1:8" s="1" customFormat="1" ht="18" customHeight="1" x14ac:dyDescent="0.15">
      <c r="A81" s="35">
        <v>2</v>
      </c>
      <c r="B81" s="708" t="s">
        <v>61</v>
      </c>
      <c r="C81" s="708"/>
      <c r="D81" s="36"/>
      <c r="E81" s="37">
        <v>105144</v>
      </c>
      <c r="F81" s="34">
        <v>32883</v>
      </c>
      <c r="G81" s="19">
        <f>ROUND(F81/$E$81*100,1)</f>
        <v>31.3</v>
      </c>
      <c r="H81" s="130">
        <f>ROUND(E81/$E$84*100,1)</f>
        <v>98.2</v>
      </c>
    </row>
    <row r="82" spans="1:8" s="1" customFormat="1" ht="18" customHeight="1" x14ac:dyDescent="0.15">
      <c r="A82" s="35">
        <v>3</v>
      </c>
      <c r="B82" s="668" t="s">
        <v>55</v>
      </c>
      <c r="C82" s="668"/>
      <c r="D82" s="36"/>
      <c r="E82" s="37">
        <v>120</v>
      </c>
      <c r="F82" s="34">
        <v>4</v>
      </c>
      <c r="G82" s="19">
        <f>ROUND(F82/$E$82*100,1)</f>
        <v>3.3</v>
      </c>
      <c r="H82" s="130">
        <f>ROUND(E82/$E$84*100,1)</f>
        <v>0.1</v>
      </c>
    </row>
    <row r="83" spans="1:8" s="1" customFormat="1" ht="18" customHeight="1" thickBot="1" x14ac:dyDescent="0.2">
      <c r="A83" s="47">
        <v>4</v>
      </c>
      <c r="B83" s="697" t="s">
        <v>8</v>
      </c>
      <c r="C83" s="697"/>
      <c r="D83" s="48"/>
      <c r="E83" s="49">
        <v>100</v>
      </c>
      <c r="F83" s="50">
        <v>0</v>
      </c>
      <c r="G83" s="25">
        <f>ROUND(F83/$E$83*100,1)</f>
        <v>0</v>
      </c>
      <c r="H83" s="134">
        <f>ROUND(E83/$E$84*100,1)</f>
        <v>0.1</v>
      </c>
    </row>
    <row r="84" spans="1:8" s="1" customFormat="1" ht="18" customHeight="1" thickTop="1" thickBot="1" x14ac:dyDescent="0.2">
      <c r="A84" s="706" t="s">
        <v>35</v>
      </c>
      <c r="B84" s="703"/>
      <c r="C84" s="703"/>
      <c r="D84" s="703"/>
      <c r="E84" s="42">
        <f>SUM(E80:E83)</f>
        <v>107068</v>
      </c>
      <c r="F84" s="43">
        <f>SUM(F80:F83)</f>
        <v>33617</v>
      </c>
      <c r="G84" s="132">
        <f>ROUND(F84/$E$84*100,1)</f>
        <v>31.4</v>
      </c>
      <c r="H84" s="133">
        <f>SUM(H80:H83)</f>
        <v>99.999999999999986</v>
      </c>
    </row>
    <row r="86" spans="1:8" s="1" customFormat="1" ht="24" customHeight="1" x14ac:dyDescent="0.15">
      <c r="A86" s="707" t="s">
        <v>447</v>
      </c>
      <c r="B86" s="707"/>
      <c r="C86" s="707"/>
      <c r="D86" s="707"/>
      <c r="E86" s="707"/>
      <c r="F86" s="707"/>
      <c r="G86" s="707"/>
      <c r="H86" s="707"/>
    </row>
    <row r="87" spans="1:8" s="1" customFormat="1" ht="20.100000000000001" customHeight="1" thickBot="1" x14ac:dyDescent="0.2">
      <c r="A87" s="12" t="s">
        <v>1</v>
      </c>
      <c r="B87" s="12"/>
      <c r="C87" s="12"/>
      <c r="D87" s="12"/>
      <c r="E87" s="13"/>
      <c r="F87" s="13"/>
      <c r="G87" s="13"/>
      <c r="H87" s="14" t="s">
        <v>40</v>
      </c>
    </row>
    <row r="88" spans="1:8" s="1" customFormat="1" ht="18" customHeight="1" x14ac:dyDescent="0.15">
      <c r="A88" s="670" t="s">
        <v>2</v>
      </c>
      <c r="B88" s="671"/>
      <c r="C88" s="671"/>
      <c r="D88" s="671"/>
      <c r="E88" s="682" t="s">
        <v>292</v>
      </c>
      <c r="F88" s="674" t="s">
        <v>37</v>
      </c>
      <c r="G88" s="679" t="s">
        <v>39</v>
      </c>
      <c r="H88" s="677" t="s">
        <v>38</v>
      </c>
    </row>
    <row r="89" spans="1:8" s="1" customFormat="1" ht="18" customHeight="1" x14ac:dyDescent="0.15">
      <c r="A89" s="672"/>
      <c r="B89" s="673"/>
      <c r="C89" s="673"/>
      <c r="D89" s="673"/>
      <c r="E89" s="683"/>
      <c r="F89" s="675"/>
      <c r="G89" s="680"/>
      <c r="H89" s="678"/>
    </row>
    <row r="90" spans="1:8" s="1" customFormat="1" ht="18" customHeight="1" x14ac:dyDescent="0.15">
      <c r="A90" s="15">
        <v>1</v>
      </c>
      <c r="B90" s="685" t="s">
        <v>62</v>
      </c>
      <c r="C90" s="685"/>
      <c r="D90" s="16"/>
      <c r="E90" s="17">
        <v>9228</v>
      </c>
      <c r="F90" s="18">
        <v>4663</v>
      </c>
      <c r="G90" s="19">
        <f>ROUND(F90/$E$90*100,1)</f>
        <v>50.5</v>
      </c>
      <c r="H90" s="113">
        <f>ROUND(E90/$E$96*100,1)</f>
        <v>4.2</v>
      </c>
    </row>
    <row r="91" spans="1:8" s="1" customFormat="1" ht="18" customHeight="1" x14ac:dyDescent="0.15">
      <c r="A91" s="20">
        <v>2</v>
      </c>
      <c r="B91" s="668" t="s">
        <v>43</v>
      </c>
      <c r="C91" s="668"/>
      <c r="D91" s="22"/>
      <c r="E91" s="17">
        <v>108451</v>
      </c>
      <c r="F91" s="18">
        <v>41187</v>
      </c>
      <c r="G91" s="19">
        <f>ROUND(F91/$E$91*100,1)</f>
        <v>38</v>
      </c>
      <c r="H91" s="113">
        <f>ROUND(E91/$E$96*100,1)</f>
        <v>49.7</v>
      </c>
    </row>
    <row r="92" spans="1:8" s="1" customFormat="1" ht="18" customHeight="1" x14ac:dyDescent="0.15">
      <c r="A92" s="23">
        <v>3</v>
      </c>
      <c r="B92" s="668" t="s">
        <v>47</v>
      </c>
      <c r="C92" s="668"/>
      <c r="D92" s="22"/>
      <c r="E92" s="17">
        <v>70432</v>
      </c>
      <c r="F92" s="18">
        <v>20000</v>
      </c>
      <c r="G92" s="19">
        <f>ROUND(F92/$E$92*100,1)</f>
        <v>28.4</v>
      </c>
      <c r="H92" s="113">
        <f>ROUND(E92/$E$96*100,1)</f>
        <v>32.299999999999997</v>
      </c>
    </row>
    <row r="93" spans="1:8" s="1" customFormat="1" ht="18" customHeight="1" x14ac:dyDescent="0.15">
      <c r="A93" s="15">
        <v>4</v>
      </c>
      <c r="B93" s="668" t="s">
        <v>48</v>
      </c>
      <c r="C93" s="668"/>
      <c r="D93" s="22"/>
      <c r="E93" s="17">
        <v>100</v>
      </c>
      <c r="F93" s="18">
        <v>7408</v>
      </c>
      <c r="G93" s="19">
        <f>ROUND(F93/$E$93*100,1)</f>
        <v>7408</v>
      </c>
      <c r="H93" s="113">
        <f>ROUND(E93/$E$96*100,1)+0.1</f>
        <v>0.1</v>
      </c>
    </row>
    <row r="94" spans="1:8" s="1" customFormat="1" ht="18" customHeight="1" x14ac:dyDescent="0.15">
      <c r="A94" s="20">
        <v>5</v>
      </c>
      <c r="B94" s="676" t="s">
        <v>49</v>
      </c>
      <c r="C94" s="676"/>
      <c r="D94" s="22"/>
      <c r="E94" s="17">
        <v>2</v>
      </c>
      <c r="F94" s="18">
        <v>6</v>
      </c>
      <c r="G94" s="19">
        <f>ROUND(F94/$E$94*100,1)</f>
        <v>300</v>
      </c>
      <c r="H94" s="113">
        <f t="shared" ref="H94:H95" si="5">ROUND(E94/$E$96*100,1)</f>
        <v>0</v>
      </c>
    </row>
    <row r="95" spans="1:8" s="1" customFormat="1" ht="18" customHeight="1" thickBot="1" x14ac:dyDescent="0.2">
      <c r="A95" s="23">
        <v>6</v>
      </c>
      <c r="B95" s="668" t="s">
        <v>63</v>
      </c>
      <c r="C95" s="668"/>
      <c r="D95" s="22"/>
      <c r="E95" s="17">
        <v>29900</v>
      </c>
      <c r="F95" s="18">
        <v>0</v>
      </c>
      <c r="G95" s="19">
        <f>ROUND(F95/$E$95*100,1)</f>
        <v>0</v>
      </c>
      <c r="H95" s="113">
        <f t="shared" si="5"/>
        <v>13.7</v>
      </c>
    </row>
    <row r="96" spans="1:8" s="1" customFormat="1" ht="18" customHeight="1" thickTop="1" thickBot="1" x14ac:dyDescent="0.2">
      <c r="A96" s="689" t="s">
        <v>35</v>
      </c>
      <c r="B96" s="690"/>
      <c r="C96" s="690"/>
      <c r="D96" s="691"/>
      <c r="E96" s="26">
        <f>SUM(E90:E95)</f>
        <v>218113</v>
      </c>
      <c r="F96" s="27">
        <f>SUM(F90:F95)</f>
        <v>73264</v>
      </c>
      <c r="G96" s="58">
        <f>ROUND(F96/$E$96*100,1)</f>
        <v>33.6</v>
      </c>
      <c r="H96" s="121">
        <f>SUM(H90:H95)</f>
        <v>100</v>
      </c>
    </row>
    <row r="97" spans="1:8" s="1" customFormat="1" ht="7.5" customHeight="1" x14ac:dyDescent="0.15">
      <c r="A97" s="29"/>
      <c r="B97" s="29"/>
      <c r="C97" s="29"/>
      <c r="D97" s="29"/>
      <c r="E97" s="29"/>
      <c r="F97" s="29"/>
      <c r="G97" s="29"/>
      <c r="H97" s="29"/>
    </row>
    <row r="98" spans="1:8" s="1" customFormat="1" ht="18" customHeight="1" thickBot="1" x14ac:dyDescent="0.2">
      <c r="A98" s="30" t="s">
        <v>3</v>
      </c>
      <c r="B98" s="30"/>
      <c r="C98" s="30"/>
      <c r="D98" s="30"/>
      <c r="E98" s="12"/>
      <c r="F98" s="12"/>
      <c r="G98" s="12"/>
      <c r="H98" s="129" t="s">
        <v>40</v>
      </c>
    </row>
    <row r="99" spans="1:8" s="1" customFormat="1" ht="18" customHeight="1" x14ac:dyDescent="0.15">
      <c r="A99" s="693" t="s">
        <v>2</v>
      </c>
      <c r="B99" s="694"/>
      <c r="C99" s="694"/>
      <c r="D99" s="694"/>
      <c r="E99" s="686" t="s">
        <v>292</v>
      </c>
      <c r="F99" s="684" t="s">
        <v>96</v>
      </c>
      <c r="G99" s="681" t="s">
        <v>39</v>
      </c>
      <c r="H99" s="687" t="s">
        <v>38</v>
      </c>
    </row>
    <row r="100" spans="1:8" s="1" customFormat="1" ht="18" customHeight="1" x14ac:dyDescent="0.15">
      <c r="A100" s="695"/>
      <c r="B100" s="696"/>
      <c r="C100" s="696"/>
      <c r="D100" s="696"/>
      <c r="E100" s="683"/>
      <c r="F100" s="675"/>
      <c r="G100" s="680"/>
      <c r="H100" s="688"/>
    </row>
    <row r="101" spans="1:8" s="1" customFormat="1" ht="18" customHeight="1" x14ac:dyDescent="0.15">
      <c r="A101" s="31">
        <v>1</v>
      </c>
      <c r="B101" s="685" t="s">
        <v>64</v>
      </c>
      <c r="C101" s="685"/>
      <c r="D101" s="32"/>
      <c r="E101" s="33">
        <v>151976</v>
      </c>
      <c r="F101" s="34">
        <v>42094</v>
      </c>
      <c r="G101" s="19">
        <f>ROUND(F101/$E$101*100,1)</f>
        <v>27.7</v>
      </c>
      <c r="H101" s="130">
        <f>ROUND(E101/$E$103*100,1)</f>
        <v>69.7</v>
      </c>
    </row>
    <row r="102" spans="1:8" s="1" customFormat="1" ht="18" customHeight="1" thickBot="1" x14ac:dyDescent="0.2">
      <c r="A102" s="38">
        <v>2</v>
      </c>
      <c r="B102" s="692" t="s">
        <v>7</v>
      </c>
      <c r="C102" s="692"/>
      <c r="D102" s="36"/>
      <c r="E102" s="17">
        <v>66137</v>
      </c>
      <c r="F102" s="18">
        <v>17268</v>
      </c>
      <c r="G102" s="19">
        <f>ROUND(F102/$E$102*100,1)</f>
        <v>26.1</v>
      </c>
      <c r="H102" s="130">
        <f>ROUND(E102/$E$103*100,1)</f>
        <v>30.3</v>
      </c>
    </row>
    <row r="103" spans="1:8" s="1" customFormat="1" ht="18" customHeight="1" thickTop="1" thickBot="1" x14ac:dyDescent="0.2">
      <c r="A103" s="704" t="s">
        <v>35</v>
      </c>
      <c r="B103" s="705"/>
      <c r="C103" s="705"/>
      <c r="D103" s="705"/>
      <c r="E103" s="59">
        <f>SUM(E101:E102)</f>
        <v>218113</v>
      </c>
      <c r="F103" s="60">
        <f>SUM(F101:F102)</f>
        <v>59362</v>
      </c>
      <c r="G103" s="135">
        <f>ROUND(F103/$E$103*100,1)</f>
        <v>27.2</v>
      </c>
      <c r="H103" s="136">
        <f>SUM(H101:H102)</f>
        <v>100</v>
      </c>
    </row>
    <row r="105" spans="1:8" s="1" customFormat="1" ht="24" customHeight="1" x14ac:dyDescent="0.15">
      <c r="A105" s="707" t="s">
        <v>448</v>
      </c>
      <c r="B105" s="707"/>
      <c r="C105" s="707"/>
      <c r="D105" s="707"/>
      <c r="E105" s="707"/>
      <c r="F105" s="707"/>
      <c r="G105" s="707"/>
      <c r="H105" s="707"/>
    </row>
    <row r="106" spans="1:8" s="1" customFormat="1" ht="20.100000000000001" customHeight="1" thickBot="1" x14ac:dyDescent="0.2">
      <c r="A106" s="12" t="s">
        <v>1</v>
      </c>
      <c r="B106" s="12"/>
      <c r="C106" s="12"/>
      <c r="D106" s="12"/>
      <c r="E106" s="13"/>
      <c r="F106" s="13"/>
      <c r="G106" s="13"/>
      <c r="H106" s="14" t="s">
        <v>40</v>
      </c>
    </row>
    <row r="107" spans="1:8" s="1" customFormat="1" ht="18" customHeight="1" x14ac:dyDescent="0.15">
      <c r="A107" s="670" t="s">
        <v>2</v>
      </c>
      <c r="B107" s="671"/>
      <c r="C107" s="671"/>
      <c r="D107" s="671"/>
      <c r="E107" s="682" t="s">
        <v>292</v>
      </c>
      <c r="F107" s="674" t="s">
        <v>37</v>
      </c>
      <c r="G107" s="679" t="s">
        <v>39</v>
      </c>
      <c r="H107" s="677" t="s">
        <v>38</v>
      </c>
    </row>
    <row r="108" spans="1:8" s="1" customFormat="1" ht="18" customHeight="1" x14ac:dyDescent="0.15">
      <c r="A108" s="672"/>
      <c r="B108" s="673"/>
      <c r="C108" s="673"/>
      <c r="D108" s="673"/>
      <c r="E108" s="683"/>
      <c r="F108" s="675"/>
      <c r="G108" s="680"/>
      <c r="H108" s="678"/>
    </row>
    <row r="109" spans="1:8" s="1" customFormat="1" ht="18" customHeight="1" x14ac:dyDescent="0.15">
      <c r="A109" s="15">
        <v>1</v>
      </c>
      <c r="B109" s="685" t="s">
        <v>62</v>
      </c>
      <c r="C109" s="685"/>
      <c r="D109" s="16"/>
      <c r="E109" s="17">
        <v>1</v>
      </c>
      <c r="F109" s="18">
        <v>343</v>
      </c>
      <c r="G109" s="19">
        <f>ROUND(F109/$E$109*100,1)</f>
        <v>34300</v>
      </c>
      <c r="H109" s="113">
        <f t="shared" ref="H109:H113" si="6">ROUND(E109/$E$116*100,1)</f>
        <v>0</v>
      </c>
    </row>
    <row r="110" spans="1:8" s="1" customFormat="1" ht="18" customHeight="1" x14ac:dyDescent="0.15">
      <c r="A110" s="20">
        <v>2</v>
      </c>
      <c r="B110" s="668" t="s">
        <v>43</v>
      </c>
      <c r="C110" s="668"/>
      <c r="D110" s="22"/>
      <c r="E110" s="17">
        <v>6822</v>
      </c>
      <c r="F110" s="18">
        <v>2756</v>
      </c>
      <c r="G110" s="19">
        <f>ROUND(F110/$E$110*100,1)</f>
        <v>40.4</v>
      </c>
      <c r="H110" s="113">
        <f t="shared" si="6"/>
        <v>40.200000000000003</v>
      </c>
    </row>
    <row r="111" spans="1:8" s="1" customFormat="1" ht="18" hidden="1" customHeight="1" x14ac:dyDescent="0.15">
      <c r="A111" s="15">
        <v>3</v>
      </c>
      <c r="B111" s="668" t="s">
        <v>45</v>
      </c>
      <c r="C111" s="668"/>
      <c r="D111" s="22"/>
      <c r="E111" s="17">
        <v>0</v>
      </c>
      <c r="F111" s="18"/>
      <c r="G111" s="19" t="e">
        <f>ROUND(F111/$E$111*100,1)</f>
        <v>#DIV/0!</v>
      </c>
      <c r="H111" s="113">
        <f t="shared" si="6"/>
        <v>0</v>
      </c>
    </row>
    <row r="112" spans="1:8" s="1" customFormat="1" ht="18" customHeight="1" x14ac:dyDescent="0.15">
      <c r="A112" s="20">
        <v>3</v>
      </c>
      <c r="B112" s="668" t="s">
        <v>47</v>
      </c>
      <c r="C112" s="668"/>
      <c r="D112" s="22"/>
      <c r="E112" s="17">
        <v>8528</v>
      </c>
      <c r="F112" s="18">
        <v>2000</v>
      </c>
      <c r="G112" s="19">
        <f>ROUND(F112/$E$112*100,1)</f>
        <v>23.5</v>
      </c>
      <c r="H112" s="113">
        <f t="shared" si="6"/>
        <v>50.3</v>
      </c>
    </row>
    <row r="113" spans="1:8" s="1" customFormat="1" ht="18" customHeight="1" x14ac:dyDescent="0.15">
      <c r="A113" s="15">
        <v>4</v>
      </c>
      <c r="B113" s="668" t="s">
        <v>48</v>
      </c>
      <c r="C113" s="668"/>
      <c r="D113" s="22"/>
      <c r="E113" s="17">
        <v>1</v>
      </c>
      <c r="F113" s="18">
        <v>1030</v>
      </c>
      <c r="G113" s="19">
        <f>ROUND(F113/$E$113*100,1)</f>
        <v>103000</v>
      </c>
      <c r="H113" s="113">
        <f t="shared" si="6"/>
        <v>0</v>
      </c>
    </row>
    <row r="114" spans="1:8" s="1" customFormat="1" ht="18" customHeight="1" x14ac:dyDescent="0.15">
      <c r="A114" s="20">
        <v>5</v>
      </c>
      <c r="B114" s="676" t="s">
        <v>49</v>
      </c>
      <c r="C114" s="676"/>
      <c r="D114" s="22"/>
      <c r="E114" s="17">
        <v>1</v>
      </c>
      <c r="F114" s="18">
        <v>0</v>
      </c>
      <c r="G114" s="19">
        <f>ROUND(F114/$E$115*100,1)</f>
        <v>0</v>
      </c>
      <c r="H114" s="113">
        <f t="shared" ref="H114" si="7">ROUND(E114/$E$116*100,1)</f>
        <v>0</v>
      </c>
    </row>
    <row r="115" spans="1:8" s="1" customFormat="1" ht="18" customHeight="1" thickBot="1" x14ac:dyDescent="0.2">
      <c r="A115" s="20">
        <v>6</v>
      </c>
      <c r="B115" s="676" t="s">
        <v>457</v>
      </c>
      <c r="C115" s="676"/>
      <c r="D115" s="22"/>
      <c r="E115" s="17">
        <v>1600</v>
      </c>
      <c r="F115" s="18">
        <v>0</v>
      </c>
      <c r="G115" s="19">
        <f>ROUND(F115/$E$115*100,1)</f>
        <v>0</v>
      </c>
      <c r="H115" s="113">
        <f>ROUND(E115/$E$116*100,1)+0.1</f>
        <v>9.5</v>
      </c>
    </row>
    <row r="116" spans="1:8" s="1" customFormat="1" ht="18" customHeight="1" thickTop="1" thickBot="1" x14ac:dyDescent="0.2">
      <c r="A116" s="689" t="s">
        <v>35</v>
      </c>
      <c r="B116" s="690"/>
      <c r="C116" s="690"/>
      <c r="D116" s="691"/>
      <c r="E116" s="26">
        <f>SUM(E109:E115)</f>
        <v>16953</v>
      </c>
      <c r="F116" s="27">
        <f>SUM(F109:F115)</f>
        <v>6129</v>
      </c>
      <c r="G116" s="58">
        <f>ROUND(F116/$E$116*100,1)</f>
        <v>36.200000000000003</v>
      </c>
      <c r="H116" s="121">
        <f>SUM(H109:H115)</f>
        <v>100</v>
      </c>
    </row>
    <row r="117" spans="1:8" s="1" customFormat="1" ht="7.5" customHeight="1" x14ac:dyDescent="0.15">
      <c r="A117" s="29"/>
      <c r="B117" s="29"/>
      <c r="C117" s="29"/>
      <c r="D117" s="29"/>
      <c r="E117" s="29"/>
      <c r="F117" s="29"/>
      <c r="G117" s="29"/>
      <c r="H117" s="29"/>
    </row>
    <row r="118" spans="1:8" s="1" customFormat="1" ht="18" customHeight="1" thickBot="1" x14ac:dyDescent="0.2">
      <c r="A118" s="30" t="s">
        <v>3</v>
      </c>
      <c r="B118" s="30"/>
      <c r="C118" s="30"/>
      <c r="D118" s="30"/>
      <c r="E118" s="12"/>
      <c r="F118" s="12"/>
      <c r="G118" s="12"/>
      <c r="H118" s="129" t="s">
        <v>40</v>
      </c>
    </row>
    <row r="119" spans="1:8" s="1" customFormat="1" ht="18" customHeight="1" x14ac:dyDescent="0.15">
      <c r="A119" s="693" t="s">
        <v>2</v>
      </c>
      <c r="B119" s="694"/>
      <c r="C119" s="694"/>
      <c r="D119" s="694"/>
      <c r="E119" s="686" t="s">
        <v>292</v>
      </c>
      <c r="F119" s="684" t="s">
        <v>96</v>
      </c>
      <c r="G119" s="681" t="s">
        <v>39</v>
      </c>
      <c r="H119" s="687" t="s">
        <v>38</v>
      </c>
    </row>
    <row r="120" spans="1:8" s="1" customFormat="1" ht="18" customHeight="1" x14ac:dyDescent="0.15">
      <c r="A120" s="695"/>
      <c r="B120" s="696"/>
      <c r="C120" s="696"/>
      <c r="D120" s="696"/>
      <c r="E120" s="683"/>
      <c r="F120" s="675"/>
      <c r="G120" s="680"/>
      <c r="H120" s="688"/>
    </row>
    <row r="121" spans="1:8" s="1" customFormat="1" ht="18" customHeight="1" x14ac:dyDescent="0.15">
      <c r="A121" s="31">
        <v>1</v>
      </c>
      <c r="B121" s="685" t="s">
        <v>65</v>
      </c>
      <c r="C121" s="685"/>
      <c r="D121" s="32"/>
      <c r="E121" s="33">
        <v>11655</v>
      </c>
      <c r="F121" s="34">
        <v>882</v>
      </c>
      <c r="G121" s="19">
        <f>ROUND(F121/$E$121*100,1)</f>
        <v>7.6</v>
      </c>
      <c r="H121" s="130">
        <f>ROUND(E121/$E$123*100,1)</f>
        <v>68.7</v>
      </c>
    </row>
    <row r="122" spans="1:8" s="1" customFormat="1" ht="18" customHeight="1" thickBot="1" x14ac:dyDescent="0.2">
      <c r="A122" s="38">
        <v>2</v>
      </c>
      <c r="B122" s="692" t="s">
        <v>7</v>
      </c>
      <c r="C122" s="692"/>
      <c r="D122" s="36"/>
      <c r="E122" s="17">
        <v>5298</v>
      </c>
      <c r="F122" s="18">
        <v>2648</v>
      </c>
      <c r="G122" s="19">
        <f>ROUND(F122/$E$122*100,1)</f>
        <v>50</v>
      </c>
      <c r="H122" s="130">
        <f>ROUND(E122/$E$123*100,1)</f>
        <v>31.3</v>
      </c>
    </row>
    <row r="123" spans="1:8" s="1" customFormat="1" ht="18" customHeight="1" thickTop="1" thickBot="1" x14ac:dyDescent="0.2">
      <c r="A123" s="704" t="s">
        <v>35</v>
      </c>
      <c r="B123" s="705"/>
      <c r="C123" s="705"/>
      <c r="D123" s="705"/>
      <c r="E123" s="59">
        <f>SUM(E121:E122)</f>
        <v>16953</v>
      </c>
      <c r="F123" s="60">
        <f>SUM(F121:F122)</f>
        <v>3530</v>
      </c>
      <c r="G123" s="135">
        <f>ROUND(F123/$E$123*100,1)</f>
        <v>20.8</v>
      </c>
      <c r="H123" s="136">
        <f>SUM(H121:H122)</f>
        <v>100</v>
      </c>
    </row>
  </sheetData>
  <mergeCells count="125">
    <mergeCell ref="A1:H1"/>
    <mergeCell ref="A3:D4"/>
    <mergeCell ref="E3:E4"/>
    <mergeCell ref="F3:F4"/>
    <mergeCell ref="G3:G4"/>
    <mergeCell ref="B8:C8"/>
    <mergeCell ref="B9:C9"/>
    <mergeCell ref="H3:H4"/>
    <mergeCell ref="B5:C5"/>
    <mergeCell ref="B6:C6"/>
    <mergeCell ref="B7:C7"/>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E99:E100"/>
    <mergeCell ref="G41:G42"/>
    <mergeCell ref="H41:H42"/>
    <mergeCell ref="B43:C43"/>
    <mergeCell ref="B44:C44"/>
    <mergeCell ref="B45:C45"/>
    <mergeCell ref="B46:C46"/>
    <mergeCell ref="A51:D51"/>
    <mergeCell ref="A54:D55"/>
    <mergeCell ref="F99:F100"/>
    <mergeCell ref="G99:G100"/>
    <mergeCell ref="H99:H100"/>
    <mergeCell ref="G54:G55"/>
    <mergeCell ref="E54:E55"/>
    <mergeCell ref="F54:F55"/>
    <mergeCell ref="B47:C47"/>
    <mergeCell ref="B48:C48"/>
    <mergeCell ref="B49:C49"/>
    <mergeCell ref="B50:C50"/>
    <mergeCell ref="B60:C60"/>
    <mergeCell ref="B69:C69"/>
    <mergeCell ref="B62:C62"/>
    <mergeCell ref="A63:D63"/>
    <mergeCell ref="A65:H65"/>
    <mergeCell ref="H54:H55"/>
    <mergeCell ref="A67:D68"/>
    <mergeCell ref="E67:E68"/>
    <mergeCell ref="F67:F68"/>
    <mergeCell ref="G67:G68"/>
    <mergeCell ref="H67:H68"/>
    <mergeCell ref="B70:C70"/>
    <mergeCell ref="B56:C56"/>
    <mergeCell ref="B57:C57"/>
    <mergeCell ref="B58:C58"/>
    <mergeCell ref="B59:C59"/>
    <mergeCell ref="B61:C61"/>
    <mergeCell ref="A86:H86"/>
    <mergeCell ref="E78:E79"/>
    <mergeCell ref="F78:F79"/>
    <mergeCell ref="B91:C91"/>
    <mergeCell ref="B92:C92"/>
    <mergeCell ref="G78:G79"/>
    <mergeCell ref="H78:H79"/>
    <mergeCell ref="B80:C80"/>
    <mergeCell ref="B81:C81"/>
    <mergeCell ref="B82:C82"/>
    <mergeCell ref="B90:C90"/>
    <mergeCell ref="A88:D89"/>
    <mergeCell ref="E88:E89"/>
    <mergeCell ref="F88:F89"/>
    <mergeCell ref="G88:G89"/>
    <mergeCell ref="H88:H89"/>
    <mergeCell ref="H119:H120"/>
    <mergeCell ref="B112:C112"/>
    <mergeCell ref="B113:C113"/>
    <mergeCell ref="B115:C115"/>
    <mergeCell ref="A105:H105"/>
    <mergeCell ref="A107:D108"/>
    <mergeCell ref="E107:E108"/>
    <mergeCell ref="F107:F108"/>
    <mergeCell ref="G107:G108"/>
    <mergeCell ref="H107:H108"/>
    <mergeCell ref="B109:C109"/>
    <mergeCell ref="B111:C111"/>
    <mergeCell ref="B110:C110"/>
    <mergeCell ref="B114:C114"/>
    <mergeCell ref="B71:C71"/>
    <mergeCell ref="B121:C121"/>
    <mergeCell ref="B122:C122"/>
    <mergeCell ref="A123:D123"/>
    <mergeCell ref="A116:D116"/>
    <mergeCell ref="A119:D120"/>
    <mergeCell ref="E119:E120"/>
    <mergeCell ref="F119:F120"/>
    <mergeCell ref="G119:G120"/>
    <mergeCell ref="A103:D103"/>
    <mergeCell ref="B95:C95"/>
    <mergeCell ref="A99:D100"/>
    <mergeCell ref="B94:C94"/>
    <mergeCell ref="B102:C102"/>
    <mergeCell ref="A96:D96"/>
    <mergeCell ref="B101:C101"/>
    <mergeCell ref="B72:C72"/>
    <mergeCell ref="B73:C73"/>
    <mergeCell ref="B74:C74"/>
    <mergeCell ref="B93:C93"/>
    <mergeCell ref="A75:D75"/>
    <mergeCell ref="A78:D79"/>
    <mergeCell ref="B83:C83"/>
    <mergeCell ref="A84:D84"/>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7"/>
  <sheetViews>
    <sheetView view="pageBreakPreview" zoomScale="80" zoomScaleNormal="100" zoomScaleSheetLayoutView="80" workbookViewId="0">
      <selection sqref="A1:H1"/>
    </sheetView>
  </sheetViews>
  <sheetFormatPr defaultRowHeight="13.5" x14ac:dyDescent="0.15"/>
  <cols>
    <col min="1" max="1" width="4.625" customWidth="1"/>
    <col min="2" max="3" width="11.625" customWidth="1"/>
    <col min="4" max="4" width="1.75" customWidth="1"/>
    <col min="5" max="6" width="16.625" customWidth="1"/>
    <col min="7" max="8" width="12.625" customWidth="1"/>
  </cols>
  <sheetData>
    <row r="1" spans="1:8" ht="17.25" x14ac:dyDescent="0.15">
      <c r="A1" s="707" t="s">
        <v>449</v>
      </c>
      <c r="B1" s="707"/>
      <c r="C1" s="707"/>
      <c r="D1" s="707"/>
      <c r="E1" s="707"/>
      <c r="F1" s="707"/>
      <c r="G1" s="707"/>
      <c r="H1" s="707"/>
    </row>
    <row r="2" spans="1:8" ht="17.25" x14ac:dyDescent="0.15">
      <c r="A2" s="45" t="s">
        <v>82</v>
      </c>
      <c r="B2" s="45"/>
      <c r="C2" s="45"/>
      <c r="D2" s="45"/>
      <c r="E2" s="45"/>
      <c r="F2" s="45"/>
      <c r="G2" s="45"/>
      <c r="H2" s="45"/>
    </row>
    <row r="3" spans="1:8" ht="15" thickBot="1" x14ac:dyDescent="0.2">
      <c r="A3" s="12" t="s">
        <v>70</v>
      </c>
      <c r="B3" s="12"/>
      <c r="C3" s="12"/>
      <c r="D3" s="12"/>
      <c r="E3" s="13"/>
      <c r="F3" s="161"/>
      <c r="G3" s="13"/>
      <c r="H3" s="14" t="s">
        <v>40</v>
      </c>
    </row>
    <row r="4" spans="1:8" ht="18" customHeight="1" x14ac:dyDescent="0.15">
      <c r="A4" s="670" t="s">
        <v>66</v>
      </c>
      <c r="B4" s="671"/>
      <c r="C4" s="671"/>
      <c r="D4" s="671"/>
      <c r="E4" s="682" t="s">
        <v>36</v>
      </c>
      <c r="F4" s="674" t="s">
        <v>37</v>
      </c>
      <c r="G4" s="679" t="s">
        <v>39</v>
      </c>
      <c r="H4" s="677" t="s">
        <v>73</v>
      </c>
    </row>
    <row r="5" spans="1:8" ht="18" customHeight="1" x14ac:dyDescent="0.15">
      <c r="A5" s="716"/>
      <c r="B5" s="673"/>
      <c r="C5" s="673"/>
      <c r="D5" s="673"/>
      <c r="E5" s="683"/>
      <c r="F5" s="675"/>
      <c r="G5" s="680"/>
      <c r="H5" s="678"/>
    </row>
    <row r="6" spans="1:8" ht="18" customHeight="1" x14ac:dyDescent="0.15">
      <c r="A6" s="710" t="s">
        <v>72</v>
      </c>
      <c r="B6" s="685" t="s">
        <v>67</v>
      </c>
      <c r="C6" s="685"/>
      <c r="D6" s="16"/>
      <c r="E6" s="17">
        <v>279152</v>
      </c>
      <c r="F6" s="18">
        <v>82453</v>
      </c>
      <c r="G6" s="19">
        <f>ROUND(F6/$E$6*100,1)</f>
        <v>29.5</v>
      </c>
      <c r="H6" s="113"/>
    </row>
    <row r="7" spans="1:8" ht="18" customHeight="1" x14ac:dyDescent="0.15">
      <c r="A7" s="711"/>
      <c r="B7" s="668" t="s">
        <v>68</v>
      </c>
      <c r="C7" s="668"/>
      <c r="D7" s="22"/>
      <c r="E7" s="17">
        <v>94280</v>
      </c>
      <c r="F7" s="18">
        <v>40326</v>
      </c>
      <c r="G7" s="19">
        <f>ROUND(F7/$E$7*100,1)</f>
        <v>42.8</v>
      </c>
      <c r="H7" s="113"/>
    </row>
    <row r="8" spans="1:8" ht="18" customHeight="1" x14ac:dyDescent="0.15">
      <c r="A8" s="711"/>
      <c r="B8" s="668" t="s">
        <v>69</v>
      </c>
      <c r="C8" s="668"/>
      <c r="D8" s="22"/>
      <c r="E8" s="17">
        <v>66367</v>
      </c>
      <c r="F8" s="18">
        <v>8818</v>
      </c>
      <c r="G8" s="19">
        <f>ROUND(F8/$E$8*100,1)</f>
        <v>13.3</v>
      </c>
      <c r="H8" s="113"/>
    </row>
    <row r="9" spans="1:8" ht="18" customHeight="1" x14ac:dyDescent="0.15">
      <c r="A9" s="711"/>
      <c r="B9" s="668"/>
      <c r="C9" s="668"/>
      <c r="D9" s="22"/>
      <c r="E9" s="17"/>
      <c r="F9" s="18"/>
      <c r="G9" s="19"/>
      <c r="H9" s="113"/>
    </row>
    <row r="10" spans="1:8" ht="18" customHeight="1" thickBot="1" x14ac:dyDescent="0.2">
      <c r="A10" s="712"/>
      <c r="B10" s="717" t="s">
        <v>71</v>
      </c>
      <c r="C10" s="717"/>
      <c r="D10" s="67"/>
      <c r="E10" s="68">
        <f>SUM(E6:E9)</f>
        <v>439799</v>
      </c>
      <c r="F10" s="69">
        <f>SUM(F6:F9)</f>
        <v>131597</v>
      </c>
      <c r="G10" s="70">
        <f>ROUND(F10/$E$10*100,1)</f>
        <v>29.9</v>
      </c>
      <c r="H10" s="114"/>
    </row>
    <row r="11" spans="1:8" ht="18" customHeight="1" x14ac:dyDescent="0.15">
      <c r="A11" s="718" t="s">
        <v>79</v>
      </c>
      <c r="B11" s="723" t="s">
        <v>74</v>
      </c>
      <c r="C11" s="723"/>
      <c r="D11" s="72"/>
      <c r="E11" s="73">
        <v>1</v>
      </c>
      <c r="F11" s="74">
        <v>0</v>
      </c>
      <c r="G11" s="75">
        <f>ROUND(F11/$E$11*100,1)</f>
        <v>0</v>
      </c>
      <c r="H11" s="115"/>
    </row>
    <row r="12" spans="1:8" ht="18" customHeight="1" x14ac:dyDescent="0.15">
      <c r="A12" s="711"/>
      <c r="B12" s="668" t="s">
        <v>75</v>
      </c>
      <c r="C12" s="668"/>
      <c r="D12" s="22"/>
      <c r="E12" s="17">
        <v>1280</v>
      </c>
      <c r="F12" s="18">
        <v>471</v>
      </c>
      <c r="G12" s="19">
        <f>ROUND(F12/$E$12*100,1)</f>
        <v>36.799999999999997</v>
      </c>
      <c r="H12" s="113"/>
    </row>
    <row r="13" spans="1:8" ht="18" customHeight="1" x14ac:dyDescent="0.15">
      <c r="A13" s="711"/>
      <c r="B13" s="668" t="s">
        <v>76</v>
      </c>
      <c r="C13" s="668"/>
      <c r="D13" s="22"/>
      <c r="E13" s="17">
        <v>24</v>
      </c>
      <c r="F13" s="18">
        <v>0</v>
      </c>
      <c r="G13" s="19">
        <f>ROUND(F13/$E$13*100,1)</f>
        <v>0</v>
      </c>
      <c r="H13" s="113"/>
    </row>
    <row r="14" spans="1:8" ht="18" customHeight="1" x14ac:dyDescent="0.15">
      <c r="A14" s="711"/>
      <c r="B14" s="668" t="s">
        <v>77</v>
      </c>
      <c r="C14" s="668"/>
      <c r="D14" s="22"/>
      <c r="E14" s="17">
        <v>259126</v>
      </c>
      <c r="F14" s="18">
        <v>250000</v>
      </c>
      <c r="G14" s="19">
        <f>ROUND(F14/$E$14*100,1)</f>
        <v>96.5</v>
      </c>
      <c r="H14" s="113"/>
    </row>
    <row r="15" spans="1:8" ht="18" customHeight="1" x14ac:dyDescent="0.15">
      <c r="A15" s="711"/>
      <c r="B15" s="668" t="s">
        <v>464</v>
      </c>
      <c r="C15" s="668"/>
      <c r="D15" s="22"/>
      <c r="E15" s="17">
        <v>4067</v>
      </c>
      <c r="F15" s="18">
        <v>0</v>
      </c>
      <c r="G15" s="19">
        <f>ROUND(F15/$E$16*100,1)</f>
        <v>0</v>
      </c>
      <c r="H15" s="113"/>
    </row>
    <row r="16" spans="1:8" ht="18" customHeight="1" x14ac:dyDescent="0.15">
      <c r="A16" s="711"/>
      <c r="B16" s="668" t="s">
        <v>78</v>
      </c>
      <c r="C16" s="668"/>
      <c r="D16" s="22"/>
      <c r="E16" s="17">
        <v>3743</v>
      </c>
      <c r="F16" s="18">
        <v>6552</v>
      </c>
      <c r="G16" s="19">
        <f>ROUND(F16/$E$16*100,1)</f>
        <v>175</v>
      </c>
      <c r="H16" s="113"/>
    </row>
    <row r="17" spans="1:8" ht="18" customHeight="1" x14ac:dyDescent="0.15">
      <c r="A17" s="711"/>
      <c r="B17" s="668" t="s">
        <v>256</v>
      </c>
      <c r="C17" s="668"/>
      <c r="D17" s="22"/>
      <c r="E17" s="17">
        <v>7167</v>
      </c>
      <c r="F17" s="18">
        <v>0</v>
      </c>
      <c r="G17" s="19">
        <f>ROUND(F17/$E$17*100,1)</f>
        <v>0</v>
      </c>
      <c r="H17" s="113"/>
    </row>
    <row r="18" spans="1:8" ht="18" customHeight="1" x14ac:dyDescent="0.15">
      <c r="A18" s="719"/>
      <c r="B18" s="721" t="s">
        <v>71</v>
      </c>
      <c r="C18" s="721"/>
      <c r="D18" s="658"/>
      <c r="E18" s="566">
        <f>SUM(E11:E17)</f>
        <v>275408</v>
      </c>
      <c r="F18" s="659">
        <f>SUM(F11:F17)</f>
        <v>257023</v>
      </c>
      <c r="G18" s="65">
        <f>ROUND(F18/$E$18*100,1)</f>
        <v>93.3</v>
      </c>
      <c r="H18" s="118"/>
    </row>
    <row r="19" spans="1:8" ht="18" customHeight="1" thickBot="1" x14ac:dyDescent="0.2">
      <c r="A19" s="657"/>
      <c r="B19" s="722" t="s">
        <v>471</v>
      </c>
      <c r="C19" s="722"/>
      <c r="D19" s="653"/>
      <c r="E19" s="654">
        <v>15000</v>
      </c>
      <c r="F19" s="655">
        <v>0</v>
      </c>
      <c r="G19" s="132">
        <f>ROUND(F19/$E$19*100,1)</f>
        <v>0</v>
      </c>
      <c r="H19" s="656"/>
    </row>
    <row r="20" spans="1:8" ht="18" customHeight="1" thickBot="1" x14ac:dyDescent="0.2">
      <c r="A20" s="713" t="s">
        <v>80</v>
      </c>
      <c r="B20" s="714"/>
      <c r="C20" s="714"/>
      <c r="D20" s="715"/>
      <c r="E20" s="71">
        <f>E10+E18+E19</f>
        <v>730207</v>
      </c>
      <c r="F20" s="51">
        <f>F10+F18+F19</f>
        <v>388620</v>
      </c>
      <c r="G20" s="28">
        <f>ROUND(F20/$E$20*100,1)</f>
        <v>53.2</v>
      </c>
      <c r="H20" s="116"/>
    </row>
    <row r="21" spans="1:8" ht="18" customHeight="1" x14ac:dyDescent="0.15">
      <c r="A21" s="29"/>
      <c r="B21" s="29"/>
      <c r="C21" s="29"/>
      <c r="D21" s="29"/>
      <c r="E21" s="29"/>
      <c r="F21" s="29"/>
      <c r="G21" s="29"/>
      <c r="H21" s="29"/>
    </row>
    <row r="22" spans="1:8" ht="18" customHeight="1" thickBot="1" x14ac:dyDescent="0.2">
      <c r="A22" s="30" t="s">
        <v>81</v>
      </c>
      <c r="B22" s="30"/>
      <c r="C22" s="30"/>
      <c r="D22" s="30"/>
      <c r="E22" s="12"/>
      <c r="F22" s="162"/>
      <c r="G22" s="12"/>
      <c r="H22" s="14" t="s">
        <v>40</v>
      </c>
    </row>
    <row r="23" spans="1:8" ht="18" customHeight="1" x14ac:dyDescent="0.15">
      <c r="A23" s="670" t="s">
        <v>66</v>
      </c>
      <c r="B23" s="671"/>
      <c r="C23" s="671"/>
      <c r="D23" s="671"/>
      <c r="E23" s="682" t="s">
        <v>293</v>
      </c>
      <c r="F23" s="674" t="s">
        <v>96</v>
      </c>
      <c r="G23" s="679" t="s">
        <v>39</v>
      </c>
      <c r="H23" s="677" t="s">
        <v>73</v>
      </c>
    </row>
    <row r="24" spans="1:8" ht="18" customHeight="1" x14ac:dyDescent="0.15">
      <c r="A24" s="716"/>
      <c r="B24" s="673"/>
      <c r="C24" s="673"/>
      <c r="D24" s="673"/>
      <c r="E24" s="683"/>
      <c r="F24" s="675"/>
      <c r="G24" s="680"/>
      <c r="H24" s="678"/>
    </row>
    <row r="25" spans="1:8" ht="18" customHeight="1" x14ac:dyDescent="0.15">
      <c r="A25" s="710" t="s">
        <v>88</v>
      </c>
      <c r="B25" s="685" t="s">
        <v>83</v>
      </c>
      <c r="C25" s="685"/>
      <c r="D25" s="63"/>
      <c r="E25" s="33">
        <v>440891</v>
      </c>
      <c r="F25" s="34">
        <v>178045</v>
      </c>
      <c r="G25" s="19">
        <f>ROUND(F25/$E$25*100,1)</f>
        <v>40.4</v>
      </c>
      <c r="H25" s="113"/>
    </row>
    <row r="26" spans="1:8" ht="18" customHeight="1" x14ac:dyDescent="0.15">
      <c r="A26" s="711"/>
      <c r="B26" s="685" t="s">
        <v>84</v>
      </c>
      <c r="C26" s="685"/>
      <c r="D26" s="63"/>
      <c r="E26" s="33">
        <v>47020</v>
      </c>
      <c r="F26" s="34">
        <v>14315</v>
      </c>
      <c r="G26" s="19">
        <f>ROUND(F26/$E$26*100,1)</f>
        <v>30.4</v>
      </c>
      <c r="H26" s="113"/>
    </row>
    <row r="27" spans="1:8" ht="18" customHeight="1" x14ac:dyDescent="0.15">
      <c r="A27" s="711"/>
      <c r="B27" s="685" t="s">
        <v>85</v>
      </c>
      <c r="C27" s="685"/>
      <c r="D27" s="63"/>
      <c r="E27" s="33">
        <v>169836</v>
      </c>
      <c r="F27" s="34">
        <v>60207</v>
      </c>
      <c r="G27" s="19">
        <f>ROUND(F27/$E$27*100,1)</f>
        <v>35.5</v>
      </c>
      <c r="H27" s="113"/>
    </row>
    <row r="28" spans="1:8" ht="18" customHeight="1" x14ac:dyDescent="0.15">
      <c r="A28" s="711"/>
      <c r="B28" s="685" t="s">
        <v>86</v>
      </c>
      <c r="C28" s="685"/>
      <c r="D28" s="63"/>
      <c r="E28" s="33">
        <v>37401</v>
      </c>
      <c r="F28" s="34">
        <v>0</v>
      </c>
      <c r="G28" s="19">
        <f>ROUND(F28/$E$28*100,1)</f>
        <v>0</v>
      </c>
      <c r="H28" s="113"/>
    </row>
    <row r="29" spans="1:8" ht="18" customHeight="1" x14ac:dyDescent="0.15">
      <c r="A29" s="711"/>
      <c r="B29" s="685" t="s">
        <v>300</v>
      </c>
      <c r="C29" s="685"/>
      <c r="D29" s="63"/>
      <c r="E29" s="33">
        <v>2200</v>
      </c>
      <c r="F29" s="34">
        <v>0</v>
      </c>
      <c r="G29" s="19">
        <f>ROUND(F29/$E$29*100,1)</f>
        <v>0</v>
      </c>
      <c r="H29" s="113"/>
    </row>
    <row r="30" spans="1:8" ht="18" customHeight="1" x14ac:dyDescent="0.15">
      <c r="A30" s="711"/>
      <c r="B30" s="685" t="s">
        <v>87</v>
      </c>
      <c r="C30" s="685"/>
      <c r="D30" s="63"/>
      <c r="E30" s="33">
        <v>2400</v>
      </c>
      <c r="F30" s="34">
        <v>270</v>
      </c>
      <c r="G30" s="19">
        <f>ROUND(F30/$E$30*100,1)</f>
        <v>11.3</v>
      </c>
      <c r="H30" s="113"/>
    </row>
    <row r="31" spans="1:8" ht="18" customHeight="1" x14ac:dyDescent="0.15">
      <c r="A31" s="711"/>
      <c r="B31" s="685"/>
      <c r="C31" s="685"/>
      <c r="D31" s="64"/>
      <c r="E31" s="33"/>
      <c r="F31" s="34"/>
      <c r="G31" s="19"/>
      <c r="H31" s="113"/>
    </row>
    <row r="32" spans="1:8" ht="18" customHeight="1" thickBot="1" x14ac:dyDescent="0.2">
      <c r="A32" s="712"/>
      <c r="B32" s="722" t="s">
        <v>71</v>
      </c>
      <c r="C32" s="722"/>
      <c r="D32" s="80"/>
      <c r="E32" s="81">
        <f>SUM(E25:E31)</f>
        <v>699748</v>
      </c>
      <c r="F32" s="69">
        <f>SUM(F25:F31)</f>
        <v>252837</v>
      </c>
      <c r="G32" s="70">
        <f>ROUND(F32/$E$32*100,1)</f>
        <v>36.1</v>
      </c>
      <c r="H32" s="114"/>
    </row>
    <row r="33" spans="1:8" ht="18" customHeight="1" x14ac:dyDescent="0.15">
      <c r="A33" s="711" t="s">
        <v>92</v>
      </c>
      <c r="B33" s="726" t="s">
        <v>89</v>
      </c>
      <c r="C33" s="726"/>
      <c r="D33" s="76"/>
      <c r="E33" s="77">
        <v>186</v>
      </c>
      <c r="F33" s="78">
        <v>14</v>
      </c>
      <c r="G33" s="79">
        <f>ROUND(F33/$E$33*100,1)</f>
        <v>7.5</v>
      </c>
      <c r="H33" s="117"/>
    </row>
    <row r="34" spans="1:8" ht="18" customHeight="1" x14ac:dyDescent="0.15">
      <c r="A34" s="711"/>
      <c r="B34" s="668" t="s">
        <v>90</v>
      </c>
      <c r="C34" s="668"/>
      <c r="D34" s="63"/>
      <c r="E34" s="33">
        <v>1256</v>
      </c>
      <c r="F34" s="34">
        <v>310</v>
      </c>
      <c r="G34" s="65">
        <f>ROUND(F34/$E$34*100,1)</f>
        <v>24.7</v>
      </c>
      <c r="H34" s="118"/>
    </row>
    <row r="35" spans="1:8" ht="18" customHeight="1" x14ac:dyDescent="0.15">
      <c r="A35" s="711"/>
      <c r="B35" s="668" t="s">
        <v>91</v>
      </c>
      <c r="C35" s="668"/>
      <c r="D35" s="63"/>
      <c r="E35" s="33">
        <v>1300</v>
      </c>
      <c r="F35" s="34">
        <v>0</v>
      </c>
      <c r="G35" s="65">
        <f>ROUND(F35/$E$35*100,1)</f>
        <v>0</v>
      </c>
      <c r="H35" s="118"/>
    </row>
    <row r="36" spans="1:8" ht="18" customHeight="1" x14ac:dyDescent="0.15">
      <c r="A36" s="711"/>
      <c r="B36" s="21"/>
      <c r="C36" s="21"/>
      <c r="D36" s="63"/>
      <c r="E36" s="33"/>
      <c r="F36" s="34"/>
      <c r="G36" s="65"/>
      <c r="H36" s="118"/>
    </row>
    <row r="37" spans="1:8" ht="18" customHeight="1" x14ac:dyDescent="0.15">
      <c r="A37" s="719"/>
      <c r="B37" s="685" t="s">
        <v>71</v>
      </c>
      <c r="C37" s="685"/>
      <c r="D37" s="63"/>
      <c r="E37" s="329">
        <f>SUM(E33:E36)</f>
        <v>2742</v>
      </c>
      <c r="F37" s="328">
        <f>SUM(F33:F36)</f>
        <v>324</v>
      </c>
      <c r="G37" s="65">
        <f>ROUND(F37/$E$37*100,1)</f>
        <v>11.8</v>
      </c>
      <c r="H37" s="118"/>
    </row>
    <row r="38" spans="1:8" ht="18" customHeight="1" x14ac:dyDescent="0.15">
      <c r="A38" s="119"/>
      <c r="B38" s="692" t="s">
        <v>93</v>
      </c>
      <c r="C38" s="692"/>
      <c r="D38" s="66"/>
      <c r="E38" s="62">
        <v>15001</v>
      </c>
      <c r="F38" s="18">
        <v>0</v>
      </c>
      <c r="G38" s="65">
        <f>ROUND(F38/$E$38*100,1)</f>
        <v>0</v>
      </c>
      <c r="H38" s="113"/>
    </row>
    <row r="39" spans="1:8" ht="18" customHeight="1" thickBot="1" x14ac:dyDescent="0.2">
      <c r="A39" s="120"/>
      <c r="B39" s="720" t="s">
        <v>94</v>
      </c>
      <c r="C39" s="720"/>
      <c r="D39" s="82"/>
      <c r="E39" s="68">
        <v>100</v>
      </c>
      <c r="F39" s="69">
        <v>0</v>
      </c>
      <c r="G39" s="70">
        <f>ROUND(F39/$E$39*100,1)</f>
        <v>0</v>
      </c>
      <c r="H39" s="114"/>
    </row>
    <row r="40" spans="1:8" ht="18" customHeight="1" thickBot="1" x14ac:dyDescent="0.2">
      <c r="A40" s="110"/>
      <c r="B40" s="727" t="s">
        <v>95</v>
      </c>
      <c r="C40" s="727"/>
      <c r="D40" s="111"/>
      <c r="E40" s="71">
        <f>E32+E37+E38+E39</f>
        <v>717591</v>
      </c>
      <c r="F40" s="51">
        <f>F32+F37+F38+F39</f>
        <v>253161</v>
      </c>
      <c r="G40" s="28">
        <f>ROUND(F40/$E$40*100,1)</f>
        <v>35.299999999999997</v>
      </c>
      <c r="H40" s="116"/>
    </row>
    <row r="42" spans="1:8" ht="17.25" x14ac:dyDescent="0.15">
      <c r="A42" s="45" t="s">
        <v>175</v>
      </c>
    </row>
    <row r="43" spans="1:8" s="1" customFormat="1" ht="20.100000000000001" customHeight="1" thickBot="1" x14ac:dyDescent="0.2">
      <c r="A43" s="12" t="s">
        <v>70</v>
      </c>
      <c r="B43" s="12"/>
      <c r="C43" s="12"/>
      <c r="D43" s="12"/>
      <c r="E43" s="13"/>
      <c r="F43" s="161"/>
      <c r="G43" s="13"/>
      <c r="H43" s="14" t="s">
        <v>40</v>
      </c>
    </row>
    <row r="44" spans="1:8" s="1" customFormat="1" ht="18" customHeight="1" x14ac:dyDescent="0.15">
      <c r="A44" s="670" t="s">
        <v>66</v>
      </c>
      <c r="B44" s="671"/>
      <c r="C44" s="671"/>
      <c r="D44" s="671"/>
      <c r="E44" s="682" t="s">
        <v>292</v>
      </c>
      <c r="F44" s="674" t="s">
        <v>37</v>
      </c>
      <c r="G44" s="679" t="s">
        <v>39</v>
      </c>
      <c r="H44" s="677" t="s">
        <v>73</v>
      </c>
    </row>
    <row r="45" spans="1:8" s="1" customFormat="1" ht="18" customHeight="1" x14ac:dyDescent="0.15">
      <c r="A45" s="724"/>
      <c r="B45" s="725"/>
      <c r="C45" s="725"/>
      <c r="D45" s="725"/>
      <c r="E45" s="683"/>
      <c r="F45" s="675"/>
      <c r="G45" s="680"/>
      <c r="H45" s="678"/>
    </row>
    <row r="46" spans="1:8" s="1" customFormat="1" ht="18" customHeight="1" x14ac:dyDescent="0.15">
      <c r="A46" s="15">
        <v>1</v>
      </c>
      <c r="B46" s="685" t="s">
        <v>97</v>
      </c>
      <c r="C46" s="685"/>
      <c r="D46" s="16"/>
      <c r="E46" s="17">
        <v>22281</v>
      </c>
      <c r="F46" s="18">
        <v>0</v>
      </c>
      <c r="G46" s="19">
        <f>ROUND(F46/$E$46*100,1)</f>
        <v>0</v>
      </c>
      <c r="H46" s="113"/>
    </row>
    <row r="47" spans="1:8" s="1" customFormat="1" ht="18" customHeight="1" x14ac:dyDescent="0.15">
      <c r="A47" s="15">
        <v>2</v>
      </c>
      <c r="B47" s="685" t="s">
        <v>47</v>
      </c>
      <c r="C47" s="685"/>
      <c r="D47" s="127"/>
      <c r="E47" s="17">
        <v>78338</v>
      </c>
      <c r="F47" s="18">
        <v>10000</v>
      </c>
      <c r="G47" s="19">
        <f>ROUND(F47/$E$47*100,1)</f>
        <v>12.8</v>
      </c>
      <c r="H47" s="113"/>
    </row>
    <row r="48" spans="1:8" s="1" customFormat="1" ht="18" customHeight="1" x14ac:dyDescent="0.15">
      <c r="A48" s="15">
        <v>3</v>
      </c>
      <c r="B48" s="685" t="s">
        <v>176</v>
      </c>
      <c r="C48" s="685"/>
      <c r="D48" s="16"/>
      <c r="E48" s="17">
        <v>27100</v>
      </c>
      <c r="F48" s="18">
        <v>0</v>
      </c>
      <c r="G48" s="19">
        <f>ROUND(F48/$E$48*100,1)</f>
        <v>0</v>
      </c>
      <c r="H48" s="113"/>
    </row>
    <row r="49" spans="1:8" s="1" customFormat="1" ht="18" customHeight="1" thickBot="1" x14ac:dyDescent="0.2">
      <c r="A49" s="24">
        <v>4</v>
      </c>
      <c r="B49" s="692" t="s">
        <v>177</v>
      </c>
      <c r="C49" s="692"/>
      <c r="D49" s="22"/>
      <c r="E49" s="17">
        <v>0</v>
      </c>
      <c r="F49" s="18">
        <v>0</v>
      </c>
      <c r="G49" s="19">
        <v>0</v>
      </c>
      <c r="H49" s="113"/>
    </row>
    <row r="50" spans="1:8" s="1" customFormat="1" ht="18" customHeight="1" thickTop="1" thickBot="1" x14ac:dyDescent="0.2">
      <c r="A50" s="689" t="s">
        <v>80</v>
      </c>
      <c r="B50" s="690"/>
      <c r="C50" s="690"/>
      <c r="D50" s="691"/>
      <c r="E50" s="83">
        <f>SUM(E46:E49)</f>
        <v>127719</v>
      </c>
      <c r="F50" s="27">
        <f>SUM(F46:F49)</f>
        <v>10000</v>
      </c>
      <c r="G50" s="58">
        <f>ROUND(F50/$E$50*100,1)</f>
        <v>7.8</v>
      </c>
      <c r="H50" s="121"/>
    </row>
    <row r="51" spans="1:8" s="1" customFormat="1" ht="7.5" customHeight="1" x14ac:dyDescent="0.15">
      <c r="A51" s="29"/>
      <c r="B51" s="29"/>
      <c r="C51" s="29"/>
      <c r="D51" s="29"/>
      <c r="E51" s="29"/>
      <c r="F51" s="29"/>
      <c r="G51" s="29"/>
      <c r="H51" s="29"/>
    </row>
    <row r="52" spans="1:8" s="1" customFormat="1" ht="18" customHeight="1" thickBot="1" x14ac:dyDescent="0.2">
      <c r="A52" s="30" t="s">
        <v>81</v>
      </c>
      <c r="B52" s="30"/>
      <c r="C52" s="30"/>
      <c r="D52" s="30"/>
      <c r="E52" s="12"/>
      <c r="F52" s="162"/>
      <c r="G52" s="12"/>
      <c r="H52" s="14" t="s">
        <v>40</v>
      </c>
    </row>
    <row r="53" spans="1:8" s="1" customFormat="1" ht="18" customHeight="1" x14ac:dyDescent="0.15">
      <c r="A53" s="670" t="s">
        <v>66</v>
      </c>
      <c r="B53" s="671"/>
      <c r="C53" s="671"/>
      <c r="D53" s="671"/>
      <c r="E53" s="682" t="s">
        <v>294</v>
      </c>
      <c r="F53" s="674" t="s">
        <v>96</v>
      </c>
      <c r="G53" s="679" t="s">
        <v>39</v>
      </c>
      <c r="H53" s="677" t="s">
        <v>73</v>
      </c>
    </row>
    <row r="54" spans="1:8" s="1" customFormat="1" ht="18" customHeight="1" x14ac:dyDescent="0.15">
      <c r="A54" s="724"/>
      <c r="B54" s="725"/>
      <c r="C54" s="725"/>
      <c r="D54" s="725"/>
      <c r="E54" s="683"/>
      <c r="F54" s="675"/>
      <c r="G54" s="680"/>
      <c r="H54" s="678"/>
    </row>
    <row r="55" spans="1:8" s="1" customFormat="1" ht="18" customHeight="1" x14ac:dyDescent="0.15">
      <c r="A55" s="15">
        <v>1</v>
      </c>
      <c r="B55" s="685" t="s">
        <v>98</v>
      </c>
      <c r="C55" s="685"/>
      <c r="D55" s="32"/>
      <c r="E55" s="33">
        <v>108142</v>
      </c>
      <c r="F55" s="34">
        <v>73167</v>
      </c>
      <c r="G55" s="19">
        <f>ROUND(F55/$E$55*100,1)</f>
        <v>67.7</v>
      </c>
      <c r="H55" s="113"/>
    </row>
    <row r="56" spans="1:8" s="1" customFormat="1" ht="18" customHeight="1" thickBot="1" x14ac:dyDescent="0.2">
      <c r="A56" s="24">
        <v>2</v>
      </c>
      <c r="B56" s="692" t="s">
        <v>99</v>
      </c>
      <c r="C56" s="692"/>
      <c r="D56" s="36"/>
      <c r="E56" s="17">
        <v>33422</v>
      </c>
      <c r="F56" s="18">
        <v>16710</v>
      </c>
      <c r="G56" s="19">
        <f>ROUND(F56/$E$56*100,1)</f>
        <v>50</v>
      </c>
      <c r="H56" s="113"/>
    </row>
    <row r="57" spans="1:8" s="1" customFormat="1" ht="18" customHeight="1" thickTop="1" thickBot="1" x14ac:dyDescent="0.2">
      <c r="A57" s="91"/>
      <c r="B57" s="728" t="s">
        <v>95</v>
      </c>
      <c r="C57" s="728"/>
      <c r="D57" s="92"/>
      <c r="E57" s="83">
        <f>SUM(E55:E56)</f>
        <v>141564</v>
      </c>
      <c r="F57" s="98">
        <f>SUM(F55:F56)</f>
        <v>89877</v>
      </c>
      <c r="G57" s="61">
        <f>ROUND(F57/$E$57*100,1)</f>
        <v>63.5</v>
      </c>
      <c r="H57" s="122"/>
    </row>
  </sheetData>
  <mergeCells count="63">
    <mergeCell ref="H53:H54"/>
    <mergeCell ref="F53:F54"/>
    <mergeCell ref="G53:G54"/>
    <mergeCell ref="B55:C55"/>
    <mergeCell ref="B56:C56"/>
    <mergeCell ref="B57:C57"/>
    <mergeCell ref="A50:D50"/>
    <mergeCell ref="A53:D54"/>
    <mergeCell ref="E53:E54"/>
    <mergeCell ref="B49:C49"/>
    <mergeCell ref="H44:H45"/>
    <mergeCell ref="F44:F45"/>
    <mergeCell ref="B11:C11"/>
    <mergeCell ref="A44:D45"/>
    <mergeCell ref="E44:E45"/>
    <mergeCell ref="A25:A32"/>
    <mergeCell ref="B33:C33"/>
    <mergeCell ref="B34:C34"/>
    <mergeCell ref="H23:H24"/>
    <mergeCell ref="B32:C32"/>
    <mergeCell ref="G23:G24"/>
    <mergeCell ref="B38:C38"/>
    <mergeCell ref="B40:C40"/>
    <mergeCell ref="F23:F24"/>
    <mergeCell ref="B25:C25"/>
    <mergeCell ref="B48:C48"/>
    <mergeCell ref="B35:C35"/>
    <mergeCell ref="E23:E24"/>
    <mergeCell ref="A11:A18"/>
    <mergeCell ref="G44:G45"/>
    <mergeCell ref="B39:C39"/>
    <mergeCell ref="B12:C12"/>
    <mergeCell ref="B16:C16"/>
    <mergeCell ref="B29:C29"/>
    <mergeCell ref="A33:A37"/>
    <mergeCell ref="B31:C31"/>
    <mergeCell ref="B37:C37"/>
    <mergeCell ref="B46:C46"/>
    <mergeCell ref="B18:C18"/>
    <mergeCell ref="B47:C47"/>
    <mergeCell ref="B19:C19"/>
    <mergeCell ref="A1:H1"/>
    <mergeCell ref="A4:D5"/>
    <mergeCell ref="E4:E5"/>
    <mergeCell ref="F4:F5"/>
    <mergeCell ref="G4:G5"/>
    <mergeCell ref="H4:H5"/>
    <mergeCell ref="A6:A10"/>
    <mergeCell ref="B30:C30"/>
    <mergeCell ref="B26:C26"/>
    <mergeCell ref="B27:C27"/>
    <mergeCell ref="B28:C28"/>
    <mergeCell ref="A20:D20"/>
    <mergeCell ref="A23:D24"/>
    <mergeCell ref="B13:C13"/>
    <mergeCell ref="B17:C17"/>
    <mergeCell ref="B14:C14"/>
    <mergeCell ref="B6:C6"/>
    <mergeCell ref="B7:C7"/>
    <mergeCell ref="B8:C8"/>
    <mergeCell ref="B9:C9"/>
    <mergeCell ref="B10:C10"/>
    <mergeCell ref="B15:C15"/>
  </mergeCells>
  <phoneticPr fontId="5"/>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9"/>
  <sheetViews>
    <sheetView view="pageBreakPreview" zoomScale="80" zoomScaleNormal="100" zoomScaleSheetLayoutView="80" workbookViewId="0"/>
  </sheetViews>
  <sheetFormatPr defaultRowHeight="13.5" x14ac:dyDescent="0.15"/>
  <cols>
    <col min="1" max="1" width="4.625" customWidth="1"/>
    <col min="2" max="2" width="10.125" customWidth="1"/>
    <col min="3" max="3" width="8.75" customWidth="1"/>
    <col min="4" max="4" width="5.625" customWidth="1"/>
    <col min="5" max="8" width="14.625" customWidth="1"/>
  </cols>
  <sheetData>
    <row r="1" spans="1:8" ht="35.25" customHeight="1" x14ac:dyDescent="0.2">
      <c r="A1" s="128" t="s">
        <v>450</v>
      </c>
      <c r="G1" s="108"/>
    </row>
    <row r="2" spans="1:8" x14ac:dyDescent="0.15">
      <c r="G2" s="101"/>
    </row>
    <row r="3" spans="1:8" ht="17.25" x14ac:dyDescent="0.15">
      <c r="A3" s="45" t="s">
        <v>451</v>
      </c>
    </row>
    <row r="4" spans="1:8" ht="14.25" thickBot="1" x14ac:dyDescent="0.2"/>
    <row r="5" spans="1:8" ht="18" customHeight="1" x14ac:dyDescent="0.15">
      <c r="A5" s="670" t="s">
        <v>105</v>
      </c>
      <c r="B5" s="671"/>
      <c r="C5" s="671"/>
      <c r="D5" s="671"/>
      <c r="E5" s="732" t="s">
        <v>100</v>
      </c>
      <c r="F5" s="733"/>
      <c r="G5" s="729" t="s">
        <v>101</v>
      </c>
      <c r="H5" s="730"/>
    </row>
    <row r="6" spans="1:8" ht="18" customHeight="1" x14ac:dyDescent="0.15">
      <c r="A6" s="724"/>
      <c r="B6" s="725"/>
      <c r="C6" s="725"/>
      <c r="D6" s="725"/>
      <c r="E6" s="123" t="s">
        <v>104</v>
      </c>
      <c r="F6" s="104" t="s">
        <v>153</v>
      </c>
      <c r="G6" s="103" t="s">
        <v>178</v>
      </c>
      <c r="H6" s="124" t="s">
        <v>179</v>
      </c>
    </row>
    <row r="7" spans="1:8" ht="18" customHeight="1" x14ac:dyDescent="0.15">
      <c r="A7" s="15">
        <v>1</v>
      </c>
      <c r="B7" s="685" t="s">
        <v>102</v>
      </c>
      <c r="C7" s="685"/>
      <c r="D7" s="32"/>
      <c r="E7" s="33">
        <v>5478</v>
      </c>
      <c r="F7" s="84">
        <v>27.1</v>
      </c>
      <c r="G7" s="87">
        <v>82453</v>
      </c>
      <c r="H7" s="90">
        <f>ROUND(G7/E7*1000,0)</f>
        <v>15052</v>
      </c>
    </row>
    <row r="8" spans="1:8" ht="18" customHeight="1" thickBot="1" x14ac:dyDescent="0.2">
      <c r="A8" s="24">
        <v>2</v>
      </c>
      <c r="B8" s="692" t="s">
        <v>103</v>
      </c>
      <c r="C8" s="692"/>
      <c r="D8" s="36"/>
      <c r="E8" s="17">
        <v>6433</v>
      </c>
      <c r="F8" s="85">
        <v>53</v>
      </c>
      <c r="G8" s="87">
        <v>40327</v>
      </c>
      <c r="H8" s="90">
        <f>ROUND(G8/E8*1000,0)</f>
        <v>6269</v>
      </c>
    </row>
    <row r="9" spans="1:8" ht="18" customHeight="1" thickTop="1" thickBot="1" x14ac:dyDescent="0.2">
      <c r="A9" s="91"/>
      <c r="B9" s="728" t="s">
        <v>71</v>
      </c>
      <c r="C9" s="728"/>
      <c r="D9" s="92"/>
      <c r="E9" s="83">
        <f>SUM(E7:E8)</f>
        <v>11911</v>
      </c>
      <c r="F9" s="93">
        <f>SUM(F7:F8)</f>
        <v>80.099999999999994</v>
      </c>
      <c r="G9" s="86">
        <f>SUM(G7:G8)</f>
        <v>122780</v>
      </c>
      <c r="H9" s="94">
        <f>SUM(H7:H8)</f>
        <v>21321</v>
      </c>
    </row>
    <row r="10" spans="1:8" ht="18" customHeight="1" x14ac:dyDescent="0.15">
      <c r="A10" s="152"/>
      <c r="B10" s="151"/>
      <c r="C10" s="151"/>
      <c r="D10" s="152"/>
      <c r="E10" s="54"/>
      <c r="F10" s="138"/>
      <c r="G10" s="153"/>
      <c r="H10" s="154"/>
    </row>
    <row r="12" spans="1:8" ht="17.25" x14ac:dyDescent="0.15">
      <c r="A12" s="661" t="s">
        <v>452</v>
      </c>
    </row>
    <row r="13" spans="1:8" ht="14.25" thickBot="1" x14ac:dyDescent="0.2"/>
    <row r="14" spans="1:8" ht="18" customHeight="1" x14ac:dyDescent="0.15">
      <c r="A14" s="734" t="s">
        <v>105</v>
      </c>
      <c r="B14" s="735"/>
      <c r="C14" s="735"/>
      <c r="D14" s="735"/>
      <c r="E14" s="88" t="s">
        <v>106</v>
      </c>
      <c r="F14" s="89" t="s">
        <v>107</v>
      </c>
      <c r="G14" s="155" t="s">
        <v>71</v>
      </c>
    </row>
    <row r="15" spans="1:8" ht="18" customHeight="1" x14ac:dyDescent="0.15">
      <c r="A15" s="15">
        <v>1</v>
      </c>
      <c r="B15" s="731" t="s">
        <v>108</v>
      </c>
      <c r="C15" s="731"/>
      <c r="D15" s="64" t="s">
        <v>112</v>
      </c>
      <c r="E15" s="33">
        <v>6832</v>
      </c>
      <c r="F15" s="34">
        <v>6588</v>
      </c>
      <c r="G15" s="156">
        <f>SUM(E15:F15)</f>
        <v>13420</v>
      </c>
    </row>
    <row r="16" spans="1:8" ht="18" customHeight="1" x14ac:dyDescent="0.15">
      <c r="A16" s="15">
        <v>2</v>
      </c>
      <c r="B16" s="731" t="s">
        <v>109</v>
      </c>
      <c r="C16" s="731"/>
      <c r="D16" s="64" t="s">
        <v>113</v>
      </c>
      <c r="E16" s="33">
        <v>3419</v>
      </c>
      <c r="F16" s="18">
        <v>2059</v>
      </c>
      <c r="G16" s="156">
        <f>SUM(E16:F16)</f>
        <v>5478</v>
      </c>
    </row>
    <row r="17" spans="1:8" ht="18" customHeight="1" x14ac:dyDescent="0.15">
      <c r="A17" s="95">
        <v>3</v>
      </c>
      <c r="B17" s="731" t="s">
        <v>110</v>
      </c>
      <c r="C17" s="731"/>
      <c r="D17" s="64" t="s">
        <v>113</v>
      </c>
      <c r="E17" s="443">
        <v>18.7</v>
      </c>
      <c r="F17" s="85">
        <v>16.899999999999999</v>
      </c>
      <c r="G17" s="157">
        <f>SUM(E17:F17)</f>
        <v>35.599999999999994</v>
      </c>
    </row>
    <row r="18" spans="1:8" ht="18" customHeight="1" thickBot="1" x14ac:dyDescent="0.2">
      <c r="A18" s="96">
        <v>4</v>
      </c>
      <c r="B18" s="736" t="s">
        <v>111</v>
      </c>
      <c r="C18" s="736"/>
      <c r="D18" s="97" t="s">
        <v>295</v>
      </c>
      <c r="E18" s="444">
        <v>50</v>
      </c>
      <c r="F18" s="445">
        <v>31.3</v>
      </c>
      <c r="G18" s="158">
        <v>40.799999999999997</v>
      </c>
    </row>
    <row r="19" spans="1:8" ht="18" customHeight="1" x14ac:dyDescent="0.15">
      <c r="A19" s="53"/>
      <c r="B19" s="151"/>
      <c r="C19" s="151"/>
      <c r="D19" s="152"/>
      <c r="E19" s="138"/>
      <c r="F19" s="138"/>
      <c r="G19" s="55"/>
    </row>
    <row r="20" spans="1:8" ht="14.25" customHeight="1" x14ac:dyDescent="0.15"/>
    <row r="21" spans="1:8" ht="17.25" x14ac:dyDescent="0.15">
      <c r="A21" s="661" t="s">
        <v>453</v>
      </c>
    </row>
    <row r="22" spans="1:8" ht="14.25" thickBot="1" x14ac:dyDescent="0.2"/>
    <row r="23" spans="1:8" ht="18" customHeight="1" x14ac:dyDescent="0.15">
      <c r="A23" s="670" t="s">
        <v>105</v>
      </c>
      <c r="B23" s="671"/>
      <c r="C23" s="671"/>
      <c r="D23" s="671"/>
      <c r="E23" s="732" t="s">
        <v>114</v>
      </c>
      <c r="F23" s="733"/>
      <c r="G23" s="729" t="s">
        <v>115</v>
      </c>
      <c r="H23" s="730"/>
    </row>
    <row r="24" spans="1:8" ht="18" customHeight="1" x14ac:dyDescent="0.15">
      <c r="A24" s="724"/>
      <c r="B24" s="725"/>
      <c r="C24" s="725"/>
      <c r="D24" s="725"/>
      <c r="E24" s="102" t="s">
        <v>119</v>
      </c>
      <c r="F24" s="104" t="s">
        <v>180</v>
      </c>
      <c r="G24" s="103" t="s">
        <v>119</v>
      </c>
      <c r="H24" s="125" t="s">
        <v>180</v>
      </c>
    </row>
    <row r="25" spans="1:8" ht="18" customHeight="1" x14ac:dyDescent="0.15">
      <c r="A25" s="15">
        <v>1</v>
      </c>
      <c r="B25" s="685" t="s">
        <v>102</v>
      </c>
      <c r="C25" s="685"/>
      <c r="D25" s="32"/>
      <c r="E25" s="33">
        <v>5478</v>
      </c>
      <c r="F25" s="34">
        <v>82453</v>
      </c>
      <c r="G25" s="87">
        <v>0</v>
      </c>
      <c r="H25" s="90">
        <v>0</v>
      </c>
    </row>
    <row r="26" spans="1:8" ht="18" customHeight="1" thickBot="1" x14ac:dyDescent="0.2">
      <c r="A26" s="24">
        <v>2</v>
      </c>
      <c r="B26" s="692" t="s">
        <v>103</v>
      </c>
      <c r="C26" s="692"/>
      <c r="D26" s="36"/>
      <c r="E26" s="17">
        <v>5593</v>
      </c>
      <c r="F26" s="18">
        <v>37030</v>
      </c>
      <c r="G26" s="87">
        <v>116</v>
      </c>
      <c r="H26" s="90">
        <v>466</v>
      </c>
    </row>
    <row r="27" spans="1:8" ht="18" customHeight="1" thickTop="1" thickBot="1" x14ac:dyDescent="0.2">
      <c r="A27" s="91"/>
      <c r="B27" s="728" t="s">
        <v>71</v>
      </c>
      <c r="C27" s="728"/>
      <c r="D27" s="92"/>
      <c r="E27" s="83">
        <f>SUM(E25:E26)</f>
        <v>11071</v>
      </c>
      <c r="F27" s="98">
        <f>SUM(F25:F26)</f>
        <v>119483</v>
      </c>
      <c r="G27" s="86">
        <f>SUM(G25:G26)</f>
        <v>116</v>
      </c>
      <c r="H27" s="94">
        <f>SUM(H25:H26)</f>
        <v>466</v>
      </c>
    </row>
    <row r="28" spans="1:8" ht="14.25" thickBot="1" x14ac:dyDescent="0.2"/>
    <row r="29" spans="1:8" ht="18" customHeight="1" x14ac:dyDescent="0.15">
      <c r="A29" s="670" t="s">
        <v>105</v>
      </c>
      <c r="B29" s="671"/>
      <c r="C29" s="671"/>
      <c r="D29" s="671"/>
      <c r="E29" s="732" t="s">
        <v>116</v>
      </c>
      <c r="F29" s="733"/>
      <c r="G29" s="729" t="s">
        <v>117</v>
      </c>
      <c r="H29" s="730"/>
    </row>
    <row r="30" spans="1:8" ht="18" customHeight="1" x14ac:dyDescent="0.15">
      <c r="A30" s="724"/>
      <c r="B30" s="725"/>
      <c r="C30" s="725"/>
      <c r="D30" s="725"/>
      <c r="E30" s="102" t="s">
        <v>119</v>
      </c>
      <c r="F30" s="104" t="s">
        <v>180</v>
      </c>
      <c r="G30" s="103" t="s">
        <v>119</v>
      </c>
      <c r="H30" s="125" t="s">
        <v>180</v>
      </c>
    </row>
    <row r="31" spans="1:8" ht="18" customHeight="1" x14ac:dyDescent="0.15">
      <c r="A31" s="15">
        <v>1</v>
      </c>
      <c r="B31" s="685" t="s">
        <v>102</v>
      </c>
      <c r="C31" s="685"/>
      <c r="D31" s="32"/>
      <c r="E31" s="33">
        <v>0</v>
      </c>
      <c r="F31" s="34">
        <v>0</v>
      </c>
      <c r="G31" s="87">
        <v>0</v>
      </c>
      <c r="H31" s="90">
        <v>0</v>
      </c>
    </row>
    <row r="32" spans="1:8" ht="18" customHeight="1" thickBot="1" x14ac:dyDescent="0.2">
      <c r="A32" s="24">
        <v>2</v>
      </c>
      <c r="B32" s="692" t="s">
        <v>103</v>
      </c>
      <c r="C32" s="692"/>
      <c r="D32" s="36"/>
      <c r="E32" s="17">
        <v>218</v>
      </c>
      <c r="F32" s="18">
        <v>951</v>
      </c>
      <c r="G32" s="87">
        <v>506</v>
      </c>
      <c r="H32" s="90">
        <v>1880</v>
      </c>
    </row>
    <row r="33" spans="1:8" ht="18" customHeight="1" thickTop="1" thickBot="1" x14ac:dyDescent="0.2">
      <c r="A33" s="91"/>
      <c r="B33" s="728" t="s">
        <v>71</v>
      </c>
      <c r="C33" s="728"/>
      <c r="D33" s="92"/>
      <c r="E33" s="83">
        <f>SUM(E31:E32)</f>
        <v>218</v>
      </c>
      <c r="F33" s="98">
        <f>SUM(F31:F32)</f>
        <v>951</v>
      </c>
      <c r="G33" s="86">
        <f>SUM(G31:G32)</f>
        <v>506</v>
      </c>
      <c r="H33" s="94">
        <f>SUM(H31:H32)</f>
        <v>1880</v>
      </c>
    </row>
    <row r="34" spans="1:8" ht="14.25" thickBot="1" x14ac:dyDescent="0.2"/>
    <row r="35" spans="1:8" ht="18" customHeight="1" x14ac:dyDescent="0.15">
      <c r="A35" s="670" t="s">
        <v>105</v>
      </c>
      <c r="B35" s="671"/>
      <c r="C35" s="671"/>
      <c r="D35" s="671"/>
      <c r="E35" s="732" t="s">
        <v>118</v>
      </c>
      <c r="F35" s="730"/>
    </row>
    <row r="36" spans="1:8" ht="18" customHeight="1" x14ac:dyDescent="0.15">
      <c r="A36" s="724"/>
      <c r="B36" s="725"/>
      <c r="C36" s="725"/>
      <c r="D36" s="725"/>
      <c r="E36" s="102" t="s">
        <v>119</v>
      </c>
      <c r="F36" s="126" t="s">
        <v>180</v>
      </c>
    </row>
    <row r="37" spans="1:8" ht="18" customHeight="1" x14ac:dyDescent="0.15">
      <c r="A37" s="15">
        <v>1</v>
      </c>
      <c r="B37" s="685" t="s">
        <v>102</v>
      </c>
      <c r="C37" s="685"/>
      <c r="D37" s="32"/>
      <c r="E37" s="33">
        <f>E25+G25+E31+G31</f>
        <v>5478</v>
      </c>
      <c r="F37" s="99">
        <f>F25+H25+F31+H31</f>
        <v>82453</v>
      </c>
    </row>
    <row r="38" spans="1:8" ht="18" customHeight="1" thickBot="1" x14ac:dyDescent="0.2">
      <c r="A38" s="24">
        <v>2</v>
      </c>
      <c r="B38" s="692" t="s">
        <v>103</v>
      </c>
      <c r="C38" s="692"/>
      <c r="D38" s="36"/>
      <c r="E38" s="17">
        <f>E26+G26+E32+G32</f>
        <v>6433</v>
      </c>
      <c r="F38" s="509">
        <f>F26+H26+F32+H32</f>
        <v>40327</v>
      </c>
    </row>
    <row r="39" spans="1:8" ht="18" customHeight="1" thickTop="1" thickBot="1" x14ac:dyDescent="0.2">
      <c r="A39" s="91"/>
      <c r="B39" s="728" t="s">
        <v>71</v>
      </c>
      <c r="C39" s="728"/>
      <c r="D39" s="92"/>
      <c r="E39" s="83">
        <f>SUM(E37:E38)</f>
        <v>11911</v>
      </c>
      <c r="F39" s="100">
        <f>SUM(F37:F38)</f>
        <v>122780</v>
      </c>
    </row>
  </sheetData>
  <mergeCells count="28">
    <mergeCell ref="B37:C37"/>
    <mergeCell ref="B38:C38"/>
    <mergeCell ref="B39:C39"/>
    <mergeCell ref="B31:C31"/>
    <mergeCell ref="B32:C32"/>
    <mergeCell ref="B33:C33"/>
    <mergeCell ref="A35:D36"/>
    <mergeCell ref="E35:F35"/>
    <mergeCell ref="B25:C25"/>
    <mergeCell ref="B26:C26"/>
    <mergeCell ref="B27:C27"/>
    <mergeCell ref="A29:D30"/>
    <mergeCell ref="E29:F29"/>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2"/>
  <sheetViews>
    <sheetView view="pageBreakPreview" zoomScale="90" zoomScaleNormal="90" zoomScaleSheetLayoutView="90" workbookViewId="0"/>
  </sheetViews>
  <sheetFormatPr defaultRowHeight="13.5" x14ac:dyDescent="0.15"/>
  <cols>
    <col min="1" max="1" width="3.625" customWidth="1"/>
    <col min="2" max="3" width="11.625" customWidth="1"/>
    <col min="4" max="4" width="3.625" customWidth="1"/>
    <col min="5" max="5" width="18.625" customWidth="1"/>
    <col min="6" max="9" width="9.625" customWidth="1"/>
  </cols>
  <sheetData>
    <row r="1" spans="1:9" ht="17.25" x14ac:dyDescent="0.15">
      <c r="A1" s="45" t="s">
        <v>454</v>
      </c>
    </row>
    <row r="2" spans="1:9" ht="18" thickBot="1" x14ac:dyDescent="0.2">
      <c r="A2" s="45"/>
    </row>
    <row r="3" spans="1:9" ht="17.25" x14ac:dyDescent="0.15">
      <c r="A3" s="45"/>
      <c r="E3" s="105"/>
      <c r="F3" s="105"/>
      <c r="G3" s="106" t="s">
        <v>122</v>
      </c>
      <c r="H3" s="333">
        <v>7445</v>
      </c>
      <c r="I3" s="334" t="s">
        <v>124</v>
      </c>
    </row>
    <row r="4" spans="1:9" ht="18" customHeight="1" thickBot="1" x14ac:dyDescent="0.2">
      <c r="E4" s="105"/>
      <c r="F4" s="105"/>
      <c r="G4" s="107" t="s">
        <v>123</v>
      </c>
      <c r="H4" s="335">
        <v>3476</v>
      </c>
      <c r="I4" s="336" t="s">
        <v>125</v>
      </c>
    </row>
    <row r="5" spans="1:9" s="108" customFormat="1" ht="18" customHeight="1" x14ac:dyDescent="0.2">
      <c r="A5" s="108" t="s">
        <v>126</v>
      </c>
    </row>
    <row r="6" spans="1:9" ht="17.25" x14ac:dyDescent="0.15">
      <c r="A6" s="45"/>
    </row>
    <row r="7" spans="1:9" ht="18.75" customHeight="1" thickBot="1" x14ac:dyDescent="0.2">
      <c r="A7" t="s">
        <v>127</v>
      </c>
    </row>
    <row r="8" spans="1:9" ht="18" customHeight="1" x14ac:dyDescent="0.15">
      <c r="A8" s="670" t="s">
        <v>105</v>
      </c>
      <c r="B8" s="671"/>
      <c r="C8" s="671"/>
      <c r="D8" s="751"/>
      <c r="E8" s="772" t="s">
        <v>120</v>
      </c>
      <c r="F8" s="778" t="s">
        <v>141</v>
      </c>
      <c r="G8" s="779"/>
      <c r="H8" s="774" t="s">
        <v>121</v>
      </c>
      <c r="I8" s="775"/>
    </row>
    <row r="9" spans="1:9" ht="18" customHeight="1" x14ac:dyDescent="0.15">
      <c r="A9" s="724"/>
      <c r="B9" s="725"/>
      <c r="C9" s="725"/>
      <c r="D9" s="786"/>
      <c r="E9" s="773"/>
      <c r="F9" s="780"/>
      <c r="G9" s="781"/>
      <c r="H9" s="776"/>
      <c r="I9" s="777"/>
    </row>
    <row r="10" spans="1:9" ht="18" customHeight="1" x14ac:dyDescent="0.15">
      <c r="A10" s="15"/>
      <c r="B10" s="685" t="s">
        <v>128</v>
      </c>
      <c r="C10" s="685"/>
      <c r="D10" s="64"/>
      <c r="E10" s="33">
        <v>366579</v>
      </c>
      <c r="F10" s="782">
        <f>(E10/H3)*1000</f>
        <v>49238.280725319011</v>
      </c>
      <c r="G10" s="783"/>
      <c r="H10" s="762">
        <f>(E10/H4)*1000</f>
        <v>105460.01150747987</v>
      </c>
      <c r="I10" s="763"/>
    </row>
    <row r="11" spans="1:9" ht="18" customHeight="1" x14ac:dyDescent="0.15">
      <c r="A11" s="15"/>
      <c r="B11" s="685" t="s">
        <v>129</v>
      </c>
      <c r="C11" s="685"/>
      <c r="D11" s="64"/>
      <c r="E11" s="33">
        <v>314984</v>
      </c>
      <c r="F11" s="789">
        <f>(E11/H3)*1000</f>
        <v>42308.126259234385</v>
      </c>
      <c r="G11" s="771"/>
      <c r="H11" s="762">
        <f>(E11/H4)*1000</f>
        <v>90616.800920598398</v>
      </c>
      <c r="I11" s="763"/>
    </row>
    <row r="12" spans="1:9" ht="18" customHeight="1" thickBot="1" x14ac:dyDescent="0.2">
      <c r="A12" s="15"/>
      <c r="B12" s="685" t="s">
        <v>130</v>
      </c>
      <c r="C12" s="685"/>
      <c r="D12" s="64"/>
      <c r="E12" s="33">
        <v>24687</v>
      </c>
      <c r="F12" s="765">
        <f>(E12/H3)*1000</f>
        <v>3315.916722632639</v>
      </c>
      <c r="G12" s="766"/>
      <c r="H12" s="762">
        <f>(E12/H4)*1000</f>
        <v>7102.1288837744532</v>
      </c>
      <c r="I12" s="763"/>
    </row>
    <row r="13" spans="1:9" ht="18" customHeight="1" thickTop="1" thickBot="1" x14ac:dyDescent="0.2">
      <c r="A13" s="91"/>
      <c r="B13" s="728" t="s">
        <v>142</v>
      </c>
      <c r="C13" s="728"/>
      <c r="D13" s="92"/>
      <c r="E13" s="112">
        <f>SUM(E10:E12)</f>
        <v>706250</v>
      </c>
      <c r="F13" s="767">
        <f>SUM(F10:G12)</f>
        <v>94862.323707186035</v>
      </c>
      <c r="G13" s="768"/>
      <c r="H13" s="749">
        <f>SUM(H10:I12)</f>
        <v>203178.94131185272</v>
      </c>
      <c r="I13" s="750"/>
    </row>
    <row r="15" spans="1:9" ht="18.75" customHeight="1" thickBot="1" x14ac:dyDescent="0.2">
      <c r="A15" t="s">
        <v>131</v>
      </c>
    </row>
    <row r="16" spans="1:9" ht="18" customHeight="1" x14ac:dyDescent="0.15">
      <c r="A16" s="670" t="s">
        <v>105</v>
      </c>
      <c r="B16" s="671"/>
      <c r="C16" s="671"/>
      <c r="D16" s="751"/>
      <c r="E16" s="787" t="s">
        <v>132</v>
      </c>
      <c r="F16" s="784" t="s">
        <v>141</v>
      </c>
      <c r="G16" s="779"/>
      <c r="H16" s="774" t="s">
        <v>121</v>
      </c>
      <c r="I16" s="775"/>
    </row>
    <row r="17" spans="1:9" ht="18" customHeight="1" x14ac:dyDescent="0.15">
      <c r="A17" s="724"/>
      <c r="B17" s="725"/>
      <c r="C17" s="725"/>
      <c r="D17" s="786"/>
      <c r="E17" s="788"/>
      <c r="F17" s="785"/>
      <c r="G17" s="781"/>
      <c r="H17" s="776"/>
      <c r="I17" s="777"/>
    </row>
    <row r="18" spans="1:9" ht="18" customHeight="1" x14ac:dyDescent="0.15">
      <c r="A18" s="15">
        <v>1</v>
      </c>
      <c r="B18" s="685" t="s">
        <v>133</v>
      </c>
      <c r="C18" s="685"/>
      <c r="D18" s="64"/>
      <c r="E18" s="33">
        <v>127795</v>
      </c>
      <c r="F18" s="790">
        <f>(E18/H3)*1000</f>
        <v>17165.211551376764</v>
      </c>
      <c r="G18" s="791"/>
      <c r="H18" s="762">
        <f>(E18/H4)*1000</f>
        <v>36764.959723820481</v>
      </c>
      <c r="I18" s="763"/>
    </row>
    <row r="19" spans="1:9" ht="18" customHeight="1" x14ac:dyDescent="0.15">
      <c r="A19" s="15">
        <v>2</v>
      </c>
      <c r="B19" s="685" t="s">
        <v>137</v>
      </c>
      <c r="C19" s="685"/>
      <c r="D19" s="64"/>
      <c r="E19" s="33">
        <v>47468</v>
      </c>
      <c r="F19" s="770">
        <f>(E19/H3)*1000</f>
        <v>6375.822699798523</v>
      </c>
      <c r="G19" s="771"/>
      <c r="H19" s="762">
        <f>(E19/H4)*1000</f>
        <v>13655.926352128883</v>
      </c>
      <c r="I19" s="763"/>
    </row>
    <row r="20" spans="1:9" ht="22.5" customHeight="1" x14ac:dyDescent="0.15">
      <c r="A20" s="15">
        <v>3</v>
      </c>
      <c r="B20" s="769" t="s">
        <v>430</v>
      </c>
      <c r="C20" s="769"/>
      <c r="D20" s="64"/>
      <c r="E20" s="33">
        <v>131100</v>
      </c>
      <c r="F20" s="770">
        <f>(E20/H3)*1000</f>
        <v>17609.133646742779</v>
      </c>
      <c r="G20" s="771"/>
      <c r="H20" s="762">
        <f>(E20/H4)*1000</f>
        <v>37715.765247410818</v>
      </c>
      <c r="I20" s="763"/>
    </row>
    <row r="21" spans="1:9" ht="18" customHeight="1" x14ac:dyDescent="0.15">
      <c r="A21" s="15">
        <v>4</v>
      </c>
      <c r="B21" s="685" t="s">
        <v>135</v>
      </c>
      <c r="C21" s="685"/>
      <c r="D21" s="64"/>
      <c r="E21" s="33">
        <v>99566</v>
      </c>
      <c r="F21" s="770">
        <f>(E21/H3)*1000</f>
        <v>13373.539288112826</v>
      </c>
      <c r="G21" s="771"/>
      <c r="H21" s="762">
        <f>(E21/H4)*1000</f>
        <v>28643.843498273876</v>
      </c>
      <c r="I21" s="763"/>
    </row>
    <row r="22" spans="1:9" ht="18" customHeight="1" x14ac:dyDescent="0.15">
      <c r="A22" s="15">
        <v>5</v>
      </c>
      <c r="B22" s="685" t="s">
        <v>296</v>
      </c>
      <c r="C22" s="685"/>
      <c r="D22" s="64"/>
      <c r="E22" s="33">
        <v>233007</v>
      </c>
      <c r="F22" s="770">
        <f>(E22/H3)*1000</f>
        <v>31297.112155809267</v>
      </c>
      <c r="G22" s="771"/>
      <c r="H22" s="762">
        <f>(E22/H4)*1000</f>
        <v>67033.084004602992</v>
      </c>
      <c r="I22" s="763"/>
    </row>
    <row r="23" spans="1:9" ht="18" customHeight="1" x14ac:dyDescent="0.15">
      <c r="A23" s="15">
        <v>6</v>
      </c>
      <c r="B23" s="685" t="s">
        <v>364</v>
      </c>
      <c r="C23" s="685"/>
      <c r="D23" s="64"/>
      <c r="E23" s="33">
        <v>16487</v>
      </c>
      <c r="F23" s="770">
        <f>(E23/H3)*1000</f>
        <v>2214.5063801208862</v>
      </c>
      <c r="G23" s="771"/>
      <c r="H23" s="762">
        <f>(E23/H4)*1000</f>
        <v>4743.0955120828539</v>
      </c>
      <c r="I23" s="763"/>
    </row>
    <row r="24" spans="1:9" ht="18" customHeight="1" x14ac:dyDescent="0.15">
      <c r="A24" s="15">
        <v>7</v>
      </c>
      <c r="B24" s="685" t="s">
        <v>365</v>
      </c>
      <c r="C24" s="685"/>
      <c r="D24" s="64"/>
      <c r="E24" s="33">
        <v>1881</v>
      </c>
      <c r="F24" s="770">
        <f>(E24/H3)*1000</f>
        <v>252.65278710543987</v>
      </c>
      <c r="G24" s="771"/>
      <c r="H24" s="762">
        <f>(E24/H4)*1000</f>
        <v>541.13924050632909</v>
      </c>
      <c r="I24" s="763"/>
    </row>
    <row r="25" spans="1:9" ht="18" customHeight="1" x14ac:dyDescent="0.15">
      <c r="A25" s="15">
        <v>8</v>
      </c>
      <c r="B25" s="685" t="s">
        <v>466</v>
      </c>
      <c r="C25" s="685"/>
      <c r="D25" s="64"/>
      <c r="E25" s="33">
        <v>49500</v>
      </c>
      <c r="F25" s="770">
        <f>(E25/H3)*1000</f>
        <v>6648.7575554063123</v>
      </c>
      <c r="G25" s="771"/>
      <c r="H25" s="762">
        <f>(E25/H4)*1000</f>
        <v>14240.506329113923</v>
      </c>
      <c r="I25" s="763"/>
    </row>
    <row r="26" spans="1:9" ht="18" customHeight="1" x14ac:dyDescent="0.15">
      <c r="A26" s="15">
        <v>9</v>
      </c>
      <c r="B26" s="764" t="s">
        <v>467</v>
      </c>
      <c r="C26" s="764"/>
      <c r="D26" s="64"/>
      <c r="E26" s="33">
        <v>488466</v>
      </c>
      <c r="F26" s="770">
        <f>(E26/H3)*1000</f>
        <v>65609.939556749494</v>
      </c>
      <c r="G26" s="771"/>
      <c r="H26" s="762">
        <f>(E26/H4)*1000</f>
        <v>140525.31645569621</v>
      </c>
      <c r="I26" s="763"/>
    </row>
    <row r="27" spans="1:9" ht="18" customHeight="1" x14ac:dyDescent="0.15">
      <c r="A27" s="15">
        <v>10</v>
      </c>
      <c r="B27" s="761" t="s">
        <v>468</v>
      </c>
      <c r="C27" s="761"/>
      <c r="D27" s="64"/>
      <c r="E27" s="33">
        <v>4746</v>
      </c>
      <c r="F27" s="770">
        <f>(E27/H3)*1000</f>
        <v>637.47481531229016</v>
      </c>
      <c r="G27" s="771"/>
      <c r="H27" s="762">
        <f>(E27/H4)*1000</f>
        <v>1365.36248561565</v>
      </c>
      <c r="I27" s="763"/>
    </row>
    <row r="28" spans="1:9" ht="18" customHeight="1" x14ac:dyDescent="0.15">
      <c r="A28" s="15">
        <v>11</v>
      </c>
      <c r="B28" s="685" t="s">
        <v>134</v>
      </c>
      <c r="C28" s="685"/>
      <c r="D28" s="64"/>
      <c r="E28" s="33">
        <v>786919</v>
      </c>
      <c r="F28" s="741">
        <f>(E28/H3)*1000</f>
        <v>105697.64942914707</v>
      </c>
      <c r="G28" s="758"/>
      <c r="H28" s="762">
        <f>(E28/H4)*1000</f>
        <v>226386.36363636362</v>
      </c>
      <c r="I28" s="763"/>
    </row>
    <row r="29" spans="1:9" ht="18" customHeight="1" x14ac:dyDescent="0.15">
      <c r="A29" s="95">
        <v>12</v>
      </c>
      <c r="B29" s="757" t="s">
        <v>181</v>
      </c>
      <c r="C29" s="757"/>
      <c r="D29" s="160"/>
      <c r="E29" s="62">
        <v>744264</v>
      </c>
      <c r="F29" s="741">
        <f>(E29/H3)*1000</f>
        <v>99968.300873069165</v>
      </c>
      <c r="G29" s="758"/>
      <c r="H29" s="759">
        <f>(E29/H4)*1000</f>
        <v>214115.07479861911</v>
      </c>
      <c r="I29" s="760"/>
    </row>
    <row r="30" spans="1:9" ht="18" customHeight="1" x14ac:dyDescent="0.15">
      <c r="A30" s="23">
        <v>13</v>
      </c>
      <c r="B30" s="792" t="s">
        <v>469</v>
      </c>
      <c r="C30" s="792"/>
      <c r="D30" s="63"/>
      <c r="E30" s="566">
        <v>1062414</v>
      </c>
      <c r="F30" s="793">
        <f>(E30/H3)*1000</f>
        <v>142701.67897918067</v>
      </c>
      <c r="G30" s="794"/>
      <c r="H30" s="795">
        <f>(E30/H4)*1000</f>
        <v>305642.69275028765</v>
      </c>
      <c r="I30" s="796"/>
    </row>
    <row r="31" spans="1:9" ht="18" customHeight="1" x14ac:dyDescent="0.15">
      <c r="A31" s="95">
        <v>14</v>
      </c>
      <c r="B31" s="757" t="s">
        <v>136</v>
      </c>
      <c r="C31" s="757"/>
      <c r="D31" s="160"/>
      <c r="E31" s="62">
        <v>5761</v>
      </c>
      <c r="F31" s="741">
        <f>(E31/H3)*1000</f>
        <v>773.80792478173271</v>
      </c>
      <c r="G31" s="758"/>
      <c r="H31" s="759">
        <f>(E31/H4)*1000</f>
        <v>1657.3647871116227</v>
      </c>
      <c r="I31" s="760"/>
    </row>
    <row r="32" spans="1:9" ht="18" customHeight="1" x14ac:dyDescent="0.15">
      <c r="A32" s="23">
        <v>15</v>
      </c>
      <c r="B32" s="792" t="s">
        <v>139</v>
      </c>
      <c r="C32" s="792"/>
      <c r="D32" s="63"/>
      <c r="E32" s="566">
        <v>10492</v>
      </c>
      <c r="F32" s="793">
        <f>(E32/H3)*1000</f>
        <v>1409.2679650772332</v>
      </c>
      <c r="G32" s="794"/>
      <c r="H32" s="795">
        <f>(E32/H4)*1000</f>
        <v>3018.4119677790563</v>
      </c>
      <c r="I32" s="796"/>
    </row>
    <row r="33" spans="1:9" ht="18" customHeight="1" x14ac:dyDescent="0.15">
      <c r="A33" s="95">
        <v>16</v>
      </c>
      <c r="B33" s="757" t="s">
        <v>140</v>
      </c>
      <c r="C33" s="757"/>
      <c r="D33" s="160"/>
      <c r="E33" s="62">
        <v>2019351</v>
      </c>
      <c r="F33" s="741">
        <f>(E33/H3)*1000</f>
        <v>271235.86299529887</v>
      </c>
      <c r="G33" s="758"/>
      <c r="H33" s="759">
        <f>(E33/H4)*1000</f>
        <v>580941.02416570776</v>
      </c>
      <c r="I33" s="760"/>
    </row>
    <row r="34" spans="1:9" ht="18" customHeight="1" x14ac:dyDescent="0.15">
      <c r="A34" s="23">
        <v>17</v>
      </c>
      <c r="B34" s="792" t="s">
        <v>138</v>
      </c>
      <c r="C34" s="792"/>
      <c r="D34" s="63"/>
      <c r="E34" s="566">
        <v>266400</v>
      </c>
      <c r="F34" s="793">
        <f>(E34/H3)*1000</f>
        <v>35782.404298186702</v>
      </c>
      <c r="G34" s="794"/>
      <c r="H34" s="795">
        <f>(E34/H4)*1000</f>
        <v>76639.815880322203</v>
      </c>
      <c r="I34" s="796"/>
    </row>
    <row r="35" spans="1:9" ht="18" customHeight="1" thickBot="1" x14ac:dyDescent="0.2">
      <c r="A35" s="563">
        <v>18</v>
      </c>
      <c r="B35" s="797" t="s">
        <v>470</v>
      </c>
      <c r="C35" s="798"/>
      <c r="D35" s="564"/>
      <c r="E35" s="565">
        <v>501000</v>
      </c>
      <c r="F35" s="801">
        <f>(E35/H3)*1000</f>
        <v>67293.485560779052</v>
      </c>
      <c r="G35" s="802"/>
      <c r="H35" s="799">
        <f>(E35/H4)*1000</f>
        <v>144131.18527042578</v>
      </c>
      <c r="I35" s="800"/>
    </row>
    <row r="36" spans="1:9" ht="18" customHeight="1" thickTop="1" thickBot="1" x14ac:dyDescent="0.2">
      <c r="A36" s="91"/>
      <c r="B36" s="728" t="s">
        <v>142</v>
      </c>
      <c r="C36" s="728"/>
      <c r="D36" s="92"/>
      <c r="E36" s="112">
        <f>SUM(E18:E35)</f>
        <v>6596617</v>
      </c>
      <c r="F36" s="803">
        <f>SUM(F18:F35)</f>
        <v>886046.60846205521</v>
      </c>
      <c r="G36" s="768">
        <f>SUM(G18:G35)</f>
        <v>0</v>
      </c>
      <c r="H36" s="749">
        <f>SUM(H18:H35)</f>
        <v>1897760.9321058688</v>
      </c>
      <c r="I36" s="750">
        <f>SUM(I18:I35)</f>
        <v>0</v>
      </c>
    </row>
    <row r="37" spans="1:9" ht="18.75" customHeight="1" x14ac:dyDescent="0.15">
      <c r="A37" t="s">
        <v>422</v>
      </c>
    </row>
    <row r="38" spans="1:9" x14ac:dyDescent="0.15">
      <c r="A38" t="s">
        <v>465</v>
      </c>
      <c r="B38" s="660"/>
    </row>
    <row r="40" spans="1:9" ht="18.75" customHeight="1" thickBot="1" x14ac:dyDescent="0.2">
      <c r="A40" t="s">
        <v>143</v>
      </c>
    </row>
    <row r="41" spans="1:9" ht="18" customHeight="1" x14ac:dyDescent="0.15">
      <c r="A41" s="670" t="s">
        <v>105</v>
      </c>
      <c r="B41" s="671"/>
      <c r="C41" s="671"/>
      <c r="D41" s="751"/>
      <c r="E41" s="772" t="s">
        <v>297</v>
      </c>
      <c r="F41" s="778" t="s">
        <v>141</v>
      </c>
      <c r="G41" s="779"/>
      <c r="H41" s="774" t="s">
        <v>121</v>
      </c>
      <c r="I41" s="775"/>
    </row>
    <row r="42" spans="1:9" ht="18" customHeight="1" x14ac:dyDescent="0.15">
      <c r="A42" s="724"/>
      <c r="B42" s="725"/>
      <c r="C42" s="725"/>
      <c r="D42" s="786"/>
      <c r="E42" s="773"/>
      <c r="F42" s="780"/>
      <c r="G42" s="781"/>
      <c r="H42" s="776"/>
      <c r="I42" s="777"/>
    </row>
    <row r="43" spans="1:9" ht="18" customHeight="1" x14ac:dyDescent="0.15">
      <c r="A43" s="15"/>
      <c r="B43" s="685" t="s">
        <v>144</v>
      </c>
      <c r="C43" s="685"/>
      <c r="D43" s="64"/>
      <c r="E43" s="33">
        <v>1482216</v>
      </c>
      <c r="F43" s="804">
        <f>(E43/H3)*1000</f>
        <v>199088.7844190732</v>
      </c>
      <c r="G43" s="805"/>
      <c r="H43" s="762">
        <f>(E43/H4)*1000</f>
        <v>426414.26927502872</v>
      </c>
      <c r="I43" s="763"/>
    </row>
    <row r="44" spans="1:9" ht="18" customHeight="1" x14ac:dyDescent="0.15">
      <c r="A44" s="15"/>
      <c r="B44" s="685" t="s">
        <v>145</v>
      </c>
      <c r="C44" s="685"/>
      <c r="D44" s="64"/>
      <c r="E44" s="33">
        <f>SUM(E45:E46)</f>
        <v>441110</v>
      </c>
      <c r="F44" s="809">
        <f>SUM(F45:G46)</f>
        <v>59249.160510409667</v>
      </c>
      <c r="G44" s="810"/>
      <c r="H44" s="762">
        <f>SUM(H45:I46)</f>
        <v>126901.61104718066</v>
      </c>
      <c r="I44" s="763"/>
    </row>
    <row r="45" spans="1:9" ht="18" customHeight="1" x14ac:dyDescent="0.15">
      <c r="A45" s="15"/>
      <c r="B45" s="806" t="s">
        <v>146</v>
      </c>
      <c r="C45" s="806"/>
      <c r="D45" s="64"/>
      <c r="E45" s="33">
        <v>77842</v>
      </c>
      <c r="F45" s="809">
        <f>(E45/H3)*1000</f>
        <v>10455.607790463398</v>
      </c>
      <c r="G45" s="810"/>
      <c r="H45" s="762">
        <f>(E45/H4)*1000</f>
        <v>22394.131185270424</v>
      </c>
      <c r="I45" s="763"/>
    </row>
    <row r="46" spans="1:9" ht="18" customHeight="1" thickBot="1" x14ac:dyDescent="0.2">
      <c r="A46" s="15"/>
      <c r="B46" s="806" t="s">
        <v>147</v>
      </c>
      <c r="C46" s="806"/>
      <c r="D46" s="64"/>
      <c r="E46" s="33">
        <v>363268</v>
      </c>
      <c r="F46" s="807">
        <f>(E46/H3)*1000</f>
        <v>48793.552719946267</v>
      </c>
      <c r="G46" s="808"/>
      <c r="H46" s="762">
        <f>(E46/H4)*1000</f>
        <v>104507.47986191024</v>
      </c>
      <c r="I46" s="763"/>
    </row>
    <row r="47" spans="1:9" ht="18" customHeight="1" thickTop="1" thickBot="1" x14ac:dyDescent="0.2">
      <c r="A47" s="91"/>
      <c r="B47" s="728" t="s">
        <v>142</v>
      </c>
      <c r="C47" s="728"/>
      <c r="D47" s="92"/>
      <c r="E47" s="112">
        <f>SUM(E43:E44)</f>
        <v>1923326</v>
      </c>
      <c r="F47" s="747">
        <f>SUM(F43:G44)</f>
        <v>258337.94492948288</v>
      </c>
      <c r="G47" s="748"/>
      <c r="H47" s="749">
        <f>SUM(H43:I44)</f>
        <v>553315.88032220933</v>
      </c>
      <c r="I47" s="750"/>
    </row>
    <row r="49" spans="1:9" ht="18.75" customHeight="1" thickBot="1" x14ac:dyDescent="0.2">
      <c r="A49" t="s">
        <v>148</v>
      </c>
    </row>
    <row r="50" spans="1:9" ht="18" customHeight="1" x14ac:dyDescent="0.15">
      <c r="A50" s="670" t="s">
        <v>105</v>
      </c>
      <c r="B50" s="671"/>
      <c r="C50" s="671"/>
      <c r="D50" s="751"/>
      <c r="E50" s="752" t="s">
        <v>149</v>
      </c>
      <c r="F50" s="753"/>
      <c r="G50" s="754" t="s">
        <v>151</v>
      </c>
      <c r="H50" s="755"/>
      <c r="I50" s="756"/>
    </row>
    <row r="51" spans="1:9" ht="18" customHeight="1" x14ac:dyDescent="0.15">
      <c r="A51" s="95"/>
      <c r="B51" s="692" t="s">
        <v>150</v>
      </c>
      <c r="C51" s="692"/>
      <c r="D51" s="109"/>
      <c r="E51" s="737">
        <v>2000000</v>
      </c>
      <c r="F51" s="738"/>
      <c r="G51" s="741">
        <v>0</v>
      </c>
      <c r="H51" s="742"/>
      <c r="I51" s="743"/>
    </row>
    <row r="52" spans="1:9" ht="18" customHeight="1" thickBot="1" x14ac:dyDescent="0.2">
      <c r="A52" s="110"/>
      <c r="B52" s="727"/>
      <c r="C52" s="727"/>
      <c r="D52" s="111"/>
      <c r="E52" s="739"/>
      <c r="F52" s="740"/>
      <c r="G52" s="744"/>
      <c r="H52" s="745"/>
      <c r="I52" s="746"/>
    </row>
  </sheetData>
  <mergeCells count="102">
    <mergeCell ref="B32:C32"/>
    <mergeCell ref="F32:G32"/>
    <mergeCell ref="H32:I32"/>
    <mergeCell ref="B29:C29"/>
    <mergeCell ref="F29:G29"/>
    <mergeCell ref="H29:I29"/>
    <mergeCell ref="B30:C30"/>
    <mergeCell ref="F30:G30"/>
    <mergeCell ref="H30:I30"/>
    <mergeCell ref="B31:C31"/>
    <mergeCell ref="F31:G31"/>
    <mergeCell ref="H31:I31"/>
    <mergeCell ref="B46:C46"/>
    <mergeCell ref="H46:I46"/>
    <mergeCell ref="F46:G46"/>
    <mergeCell ref="F45:G45"/>
    <mergeCell ref="B44:C44"/>
    <mergeCell ref="H44:I44"/>
    <mergeCell ref="F44:G44"/>
    <mergeCell ref="H45:I45"/>
    <mergeCell ref="B45:C45"/>
    <mergeCell ref="B34:C34"/>
    <mergeCell ref="F34:G34"/>
    <mergeCell ref="H34:I34"/>
    <mergeCell ref="B35:C35"/>
    <mergeCell ref="B43:C43"/>
    <mergeCell ref="H43:I43"/>
    <mergeCell ref="H35:I35"/>
    <mergeCell ref="F35:G35"/>
    <mergeCell ref="B36:C36"/>
    <mergeCell ref="F36:G36"/>
    <mergeCell ref="H36:I36"/>
    <mergeCell ref="A41:D42"/>
    <mergeCell ref="F43:G43"/>
    <mergeCell ref="E41:E42"/>
    <mergeCell ref="F41:G42"/>
    <mergeCell ref="H41:I42"/>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F18:G18"/>
    <mergeCell ref="B33:C33"/>
    <mergeCell ref="F33:G33"/>
    <mergeCell ref="H33:I33"/>
    <mergeCell ref="B10:C10"/>
    <mergeCell ref="B13:C13"/>
    <mergeCell ref="B11:C11"/>
    <mergeCell ref="B27:C27"/>
    <mergeCell ref="H27:I27"/>
    <mergeCell ref="B26:C26"/>
    <mergeCell ref="B24:C24"/>
    <mergeCell ref="B25:C25"/>
    <mergeCell ref="H19:I19"/>
    <mergeCell ref="H11:I11"/>
    <mergeCell ref="F12:G12"/>
    <mergeCell ref="B28:C28"/>
    <mergeCell ref="F13:G13"/>
    <mergeCell ref="B19:C19"/>
    <mergeCell ref="B20:C20"/>
    <mergeCell ref="B21:C21"/>
    <mergeCell ref="B22:C22"/>
    <mergeCell ref="H24:I24"/>
    <mergeCell ref="F21:G21"/>
    <mergeCell ref="F24:G24"/>
    <mergeCell ref="B23:C23"/>
    <mergeCell ref="B51:C52"/>
    <mergeCell ref="E51:F52"/>
    <mergeCell ref="G51:I52"/>
    <mergeCell ref="B47:C47"/>
    <mergeCell ref="F47:G47"/>
    <mergeCell ref="H47:I47"/>
    <mergeCell ref="A50:D50"/>
    <mergeCell ref="E50:F50"/>
    <mergeCell ref="G50:I5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5"/>
  <sheetViews>
    <sheetView view="pageBreakPreview" zoomScale="70" zoomScaleNormal="100" zoomScaleSheetLayoutView="70" workbookViewId="0">
      <pane xSplit="5" topLeftCell="F1" activePane="topRight" state="frozen"/>
      <selection pane="topRight"/>
    </sheetView>
  </sheetViews>
  <sheetFormatPr defaultRowHeight="28.5" customHeight="1" x14ac:dyDescent="0.15"/>
  <cols>
    <col min="1" max="1" width="4.625" style="440" customWidth="1"/>
    <col min="2" max="3" width="0.875" style="440" customWidth="1"/>
    <col min="4" max="4" width="22.625" style="440" customWidth="1"/>
    <col min="5" max="5" width="0.875" style="440" customWidth="1"/>
    <col min="6" max="8" width="12.625" style="440" customWidth="1"/>
    <col min="9" max="17" width="10.875" style="440" customWidth="1"/>
    <col min="18" max="16384" width="9" style="440"/>
  </cols>
  <sheetData>
    <row r="1" spans="1:17" s="307" customFormat="1" ht="11.25" customHeight="1" x14ac:dyDescent="0.15">
      <c r="A1" s="598"/>
      <c r="B1" s="598"/>
      <c r="C1" s="598"/>
      <c r="D1" s="598"/>
      <c r="E1" s="598"/>
      <c r="F1" s="598"/>
      <c r="G1" s="598"/>
      <c r="H1" s="598"/>
      <c r="I1" s="598"/>
      <c r="J1" s="598"/>
      <c r="K1" s="598"/>
      <c r="L1" s="598"/>
      <c r="M1" s="598"/>
      <c r="N1" s="598"/>
      <c r="O1" s="598"/>
      <c r="P1" s="598"/>
      <c r="Q1" s="598"/>
    </row>
    <row r="2" spans="1:17" s="307" customFormat="1" ht="28.5" customHeight="1" x14ac:dyDescent="0.15">
      <c r="A2" s="836"/>
      <c r="B2" s="836"/>
      <c r="C2" s="836"/>
      <c r="D2" s="836"/>
      <c r="E2" s="836"/>
      <c r="F2" s="836"/>
      <c r="G2" s="836"/>
      <c r="H2" s="836"/>
      <c r="I2" s="836"/>
      <c r="J2" s="836"/>
      <c r="K2" s="836"/>
      <c r="L2" s="836"/>
      <c r="M2" s="836"/>
      <c r="N2" s="836"/>
      <c r="O2" s="836"/>
      <c r="P2" s="836"/>
      <c r="Q2" s="836"/>
    </row>
    <row r="3" spans="1:17" s="307" customFormat="1" ht="28.5" customHeight="1" x14ac:dyDescent="0.15"/>
    <row r="4" spans="1:17" s="307" customFormat="1" ht="28.5" customHeight="1" thickBot="1" x14ac:dyDescent="0.2">
      <c r="A4" s="812" t="s">
        <v>182</v>
      </c>
      <c r="B4" s="812"/>
      <c r="C4" s="812"/>
      <c r="D4" s="812"/>
      <c r="E4" s="812"/>
      <c r="P4" s="813" t="s">
        <v>183</v>
      </c>
      <c r="Q4" s="813"/>
    </row>
    <row r="5" spans="1:17" s="307" customFormat="1" ht="18" customHeight="1" x14ac:dyDescent="0.15">
      <c r="A5" s="814" t="s">
        <v>184</v>
      </c>
      <c r="B5" s="815"/>
      <c r="C5" s="815"/>
      <c r="D5" s="815"/>
      <c r="E5" s="816"/>
      <c r="F5" s="823" t="s">
        <v>185</v>
      </c>
      <c r="G5" s="815"/>
      <c r="H5" s="816"/>
      <c r="I5" s="823" t="s">
        <v>159</v>
      </c>
      <c r="J5" s="815"/>
      <c r="K5" s="815"/>
      <c r="L5" s="815"/>
      <c r="M5" s="815"/>
      <c r="N5" s="815"/>
      <c r="O5" s="815"/>
      <c r="P5" s="815"/>
      <c r="Q5" s="825"/>
    </row>
    <row r="6" spans="1:17" s="307" customFormat="1" ht="18" customHeight="1" x14ac:dyDescent="0.15">
      <c r="A6" s="817"/>
      <c r="B6" s="818"/>
      <c r="C6" s="818"/>
      <c r="D6" s="818"/>
      <c r="E6" s="819"/>
      <c r="F6" s="824"/>
      <c r="G6" s="821"/>
      <c r="H6" s="822"/>
      <c r="I6" s="828" t="s">
        <v>186</v>
      </c>
      <c r="J6" s="826"/>
      <c r="K6" s="827"/>
      <c r="L6" s="828" t="s">
        <v>160</v>
      </c>
      <c r="M6" s="826"/>
      <c r="N6" s="827"/>
      <c r="O6" s="828" t="s">
        <v>187</v>
      </c>
      <c r="P6" s="826"/>
      <c r="Q6" s="829"/>
    </row>
    <row r="7" spans="1:17" s="307" customFormat="1" ht="45.75" customHeight="1" x14ac:dyDescent="0.15">
      <c r="A7" s="820"/>
      <c r="B7" s="821"/>
      <c r="C7" s="821"/>
      <c r="D7" s="821"/>
      <c r="E7" s="822"/>
      <c r="F7" s="308" t="s">
        <v>188</v>
      </c>
      <c r="G7" s="309" t="s">
        <v>271</v>
      </c>
      <c r="H7" s="310" t="s">
        <v>272</v>
      </c>
      <c r="I7" s="308" t="s">
        <v>188</v>
      </c>
      <c r="J7" s="309" t="s">
        <v>271</v>
      </c>
      <c r="K7" s="310" t="s">
        <v>272</v>
      </c>
      <c r="L7" s="308" t="s">
        <v>188</v>
      </c>
      <c r="M7" s="309" t="s">
        <v>271</v>
      </c>
      <c r="N7" s="310" t="s">
        <v>272</v>
      </c>
      <c r="O7" s="308" t="s">
        <v>188</v>
      </c>
      <c r="P7" s="309" t="s">
        <v>271</v>
      </c>
      <c r="Q7" s="311" t="s">
        <v>272</v>
      </c>
    </row>
    <row r="8" spans="1:17" s="307" customFormat="1" ht="28.5" customHeight="1" x14ac:dyDescent="0.15">
      <c r="A8" s="850" t="s">
        <v>189</v>
      </c>
      <c r="B8" s="312"/>
      <c r="C8" s="861" t="s">
        <v>154</v>
      </c>
      <c r="D8" s="862"/>
      <c r="E8" s="215"/>
      <c r="F8" s="863">
        <v>13899.22</v>
      </c>
      <c r="G8" s="831"/>
      <c r="H8" s="834">
        <f>SUM(F8:G11)</f>
        <v>13899.22</v>
      </c>
      <c r="I8" s="588"/>
      <c r="J8" s="506"/>
      <c r="K8" s="591"/>
      <c r="L8" s="588">
        <v>3001.72</v>
      </c>
      <c r="M8" s="596"/>
      <c r="N8" s="591">
        <f>SUM(L8:M8)</f>
        <v>3001.72</v>
      </c>
      <c r="O8" s="588">
        <f>I8+L8</f>
        <v>3001.72</v>
      </c>
      <c r="P8" s="506"/>
      <c r="Q8" s="456">
        <f>SUM(O8:P8)</f>
        <v>3001.72</v>
      </c>
    </row>
    <row r="9" spans="1:17" s="307" customFormat="1" ht="28.5" customHeight="1" x14ac:dyDescent="0.15">
      <c r="A9" s="851"/>
      <c r="B9" s="222"/>
      <c r="C9" s="312"/>
      <c r="D9" s="221" t="s">
        <v>162</v>
      </c>
      <c r="E9" s="220"/>
      <c r="F9" s="863"/>
      <c r="G9" s="831"/>
      <c r="H9" s="834"/>
      <c r="I9" s="608"/>
      <c r="J9" s="504"/>
      <c r="K9" s="609"/>
      <c r="L9" s="608">
        <v>439.19</v>
      </c>
      <c r="M9" s="610"/>
      <c r="N9" s="609">
        <f>SUM(L9:M9)</f>
        <v>439.19</v>
      </c>
      <c r="O9" s="608">
        <f>I9+L9</f>
        <v>439.19</v>
      </c>
      <c r="P9" s="504"/>
      <c r="Q9" s="457">
        <f>SUM(O9:P9)</f>
        <v>439.19</v>
      </c>
    </row>
    <row r="10" spans="1:17" s="307" customFormat="1" ht="28.5" customHeight="1" x14ac:dyDescent="0.15">
      <c r="A10" s="851"/>
      <c r="B10" s="222"/>
      <c r="C10" s="312"/>
      <c r="D10" s="221" t="s">
        <v>161</v>
      </c>
      <c r="E10" s="220"/>
      <c r="F10" s="863"/>
      <c r="G10" s="831"/>
      <c r="H10" s="834"/>
      <c r="I10" s="608">
        <v>38.880000000000003</v>
      </c>
      <c r="J10" s="504"/>
      <c r="K10" s="609">
        <f>SUM(I10:J10)</f>
        <v>38.880000000000003</v>
      </c>
      <c r="L10" s="608"/>
      <c r="M10" s="610"/>
      <c r="N10" s="609"/>
      <c r="O10" s="608">
        <f t="shared" ref="O10:O18" si="0">I10+L10</f>
        <v>38.880000000000003</v>
      </c>
      <c r="P10" s="504"/>
      <c r="Q10" s="457">
        <f t="shared" ref="Q10:Q25" si="1">SUM(O10:P10)</f>
        <v>38.880000000000003</v>
      </c>
    </row>
    <row r="11" spans="1:17" s="307" customFormat="1" ht="28.5" customHeight="1" x14ac:dyDescent="0.15">
      <c r="A11" s="851"/>
      <c r="B11" s="223"/>
      <c r="C11" s="313"/>
      <c r="D11" s="221" t="s">
        <v>190</v>
      </c>
      <c r="E11" s="220"/>
      <c r="F11" s="847"/>
      <c r="G11" s="832"/>
      <c r="H11" s="835"/>
      <c r="I11" s="608">
        <v>55.37</v>
      </c>
      <c r="J11" s="504"/>
      <c r="K11" s="609">
        <f>SUM(I11:J11)</f>
        <v>55.37</v>
      </c>
      <c r="L11" s="608">
        <v>15.83</v>
      </c>
      <c r="M11" s="610"/>
      <c r="N11" s="609">
        <f>SUM(L11:M11)</f>
        <v>15.83</v>
      </c>
      <c r="O11" s="608">
        <f t="shared" si="0"/>
        <v>71.2</v>
      </c>
      <c r="P11" s="504"/>
      <c r="Q11" s="457">
        <f t="shared" si="1"/>
        <v>71.2</v>
      </c>
    </row>
    <row r="12" spans="1:17" s="307" customFormat="1" ht="28.5" customHeight="1" x14ac:dyDescent="0.15">
      <c r="A12" s="851"/>
      <c r="B12" s="315"/>
      <c r="C12" s="844" t="s">
        <v>191</v>
      </c>
      <c r="D12" s="845"/>
      <c r="E12" s="220"/>
      <c r="F12" s="608">
        <v>5952.3</v>
      </c>
      <c r="G12" s="610"/>
      <c r="H12" s="609">
        <f>SUM(F12:G12)</f>
        <v>5952.3</v>
      </c>
      <c r="I12" s="608"/>
      <c r="J12" s="504"/>
      <c r="K12" s="609"/>
      <c r="L12" s="608"/>
      <c r="M12" s="610"/>
      <c r="N12" s="609"/>
      <c r="O12" s="608"/>
      <c r="P12" s="504"/>
      <c r="Q12" s="457"/>
    </row>
    <row r="13" spans="1:17" s="307" customFormat="1" ht="28.5" customHeight="1" x14ac:dyDescent="0.15">
      <c r="A13" s="851"/>
      <c r="B13" s="223"/>
      <c r="C13" s="383"/>
      <c r="D13" s="584" t="s">
        <v>301</v>
      </c>
      <c r="E13" s="316"/>
      <c r="F13" s="587">
        <v>2730.65</v>
      </c>
      <c r="G13" s="600"/>
      <c r="H13" s="609">
        <f>SUM(F13:G13)</f>
        <v>2730.65</v>
      </c>
      <c r="I13" s="587"/>
      <c r="J13" s="507"/>
      <c r="K13" s="609"/>
      <c r="L13" s="587"/>
      <c r="M13" s="600"/>
      <c r="N13" s="609"/>
      <c r="O13" s="608"/>
      <c r="P13" s="504"/>
      <c r="Q13" s="457"/>
    </row>
    <row r="14" spans="1:17" s="307" customFormat="1" ht="28.5" customHeight="1" x14ac:dyDescent="0.15">
      <c r="A14" s="851"/>
      <c r="B14" s="315"/>
      <c r="C14" s="844" t="s">
        <v>407</v>
      </c>
      <c r="D14" s="845"/>
      <c r="E14" s="316"/>
      <c r="F14" s="846">
        <v>7761.39</v>
      </c>
      <c r="G14" s="830"/>
      <c r="H14" s="833">
        <f>SUM(F14:G16)</f>
        <v>7761.39</v>
      </c>
      <c r="I14" s="587"/>
      <c r="J14" s="507"/>
      <c r="K14" s="609"/>
      <c r="L14" s="587">
        <v>822.68</v>
      </c>
      <c r="M14" s="600"/>
      <c r="N14" s="609">
        <f>SUM(L14:M14)</f>
        <v>822.68</v>
      </c>
      <c r="O14" s="608">
        <f t="shared" si="0"/>
        <v>822.68</v>
      </c>
      <c r="P14" s="504"/>
      <c r="Q14" s="457">
        <f t="shared" si="1"/>
        <v>822.68</v>
      </c>
    </row>
    <row r="15" spans="1:17" s="307" customFormat="1" ht="28.5" customHeight="1" x14ac:dyDescent="0.15">
      <c r="A15" s="851"/>
      <c r="B15" s="222"/>
      <c r="C15" s="317"/>
      <c r="D15" s="221" t="s">
        <v>408</v>
      </c>
      <c r="E15" s="316"/>
      <c r="F15" s="863"/>
      <c r="G15" s="831"/>
      <c r="H15" s="834"/>
      <c r="I15" s="587"/>
      <c r="J15" s="507"/>
      <c r="K15" s="609"/>
      <c r="L15" s="587">
        <v>319.49</v>
      </c>
      <c r="M15" s="600"/>
      <c r="N15" s="609">
        <f>SUM(L15:M15)</f>
        <v>319.49</v>
      </c>
      <c r="O15" s="608">
        <f t="shared" si="0"/>
        <v>319.49</v>
      </c>
      <c r="P15" s="504"/>
      <c r="Q15" s="457">
        <f t="shared" si="1"/>
        <v>319.49</v>
      </c>
    </row>
    <row r="16" spans="1:17" s="307" customFormat="1" ht="28.5" customHeight="1" x14ac:dyDescent="0.15">
      <c r="A16" s="851"/>
      <c r="B16" s="223"/>
      <c r="C16" s="318"/>
      <c r="D16" s="221" t="s">
        <v>163</v>
      </c>
      <c r="E16" s="316"/>
      <c r="F16" s="847"/>
      <c r="G16" s="832"/>
      <c r="H16" s="835"/>
      <c r="I16" s="587"/>
      <c r="J16" s="507"/>
      <c r="K16" s="609"/>
      <c r="L16" s="587">
        <v>475.55</v>
      </c>
      <c r="M16" s="600"/>
      <c r="N16" s="609">
        <f>SUM(L16:M16)</f>
        <v>475.55</v>
      </c>
      <c r="O16" s="608">
        <f t="shared" si="0"/>
        <v>475.55</v>
      </c>
      <c r="P16" s="504"/>
      <c r="Q16" s="457">
        <f t="shared" si="1"/>
        <v>475.55</v>
      </c>
    </row>
    <row r="17" spans="1:17" s="307" customFormat="1" ht="28.5" customHeight="1" x14ac:dyDescent="0.15">
      <c r="A17" s="851"/>
      <c r="B17" s="315"/>
      <c r="C17" s="844" t="s">
        <v>193</v>
      </c>
      <c r="D17" s="845"/>
      <c r="E17" s="316"/>
      <c r="F17" s="846">
        <v>2997</v>
      </c>
      <c r="G17" s="848"/>
      <c r="H17" s="833">
        <f>SUM(F17:G17)</f>
        <v>2997</v>
      </c>
      <c r="I17" s="587"/>
      <c r="J17" s="507"/>
      <c r="K17" s="609"/>
      <c r="L17" s="587">
        <v>696.14</v>
      </c>
      <c r="M17" s="600"/>
      <c r="N17" s="609">
        <f t="shared" ref="N17:N22" si="2">SUM(L17:M17)</f>
        <v>696.14</v>
      </c>
      <c r="O17" s="608">
        <f t="shared" si="0"/>
        <v>696.14</v>
      </c>
      <c r="P17" s="504"/>
      <c r="Q17" s="457">
        <f t="shared" si="1"/>
        <v>696.14</v>
      </c>
    </row>
    <row r="18" spans="1:17" s="307" customFormat="1" ht="28.5" customHeight="1" x14ac:dyDescent="0.15">
      <c r="A18" s="851"/>
      <c r="B18" s="223"/>
      <c r="C18" s="383"/>
      <c r="D18" s="221" t="s">
        <v>302</v>
      </c>
      <c r="E18" s="316"/>
      <c r="F18" s="847"/>
      <c r="G18" s="849"/>
      <c r="H18" s="835"/>
      <c r="I18" s="587"/>
      <c r="J18" s="507"/>
      <c r="K18" s="590"/>
      <c r="L18" s="587">
        <v>16.05</v>
      </c>
      <c r="M18" s="600"/>
      <c r="N18" s="590">
        <f t="shared" si="2"/>
        <v>16.05</v>
      </c>
      <c r="O18" s="587">
        <f t="shared" si="0"/>
        <v>16.05</v>
      </c>
      <c r="P18" s="507"/>
      <c r="Q18" s="458">
        <f t="shared" si="1"/>
        <v>16.05</v>
      </c>
    </row>
    <row r="19" spans="1:17" s="307" customFormat="1" ht="28.5" customHeight="1" x14ac:dyDescent="0.15">
      <c r="A19" s="860"/>
      <c r="B19" s="319"/>
      <c r="C19" s="319"/>
      <c r="D19" s="592" t="s">
        <v>0</v>
      </c>
      <c r="E19" s="320"/>
      <c r="F19" s="459">
        <f>SUM(F8:F18)</f>
        <v>33340.559999999998</v>
      </c>
      <c r="G19" s="510"/>
      <c r="H19" s="461">
        <f>SUM(H8:H17)</f>
        <v>33340.559999999998</v>
      </c>
      <c r="I19" s="459">
        <f>SUM(I8:I18)</f>
        <v>94.25</v>
      </c>
      <c r="J19" s="460"/>
      <c r="K19" s="461">
        <f>SUM(K8:K18)</f>
        <v>94.25</v>
      </c>
      <c r="L19" s="459">
        <f>SUM(L8:L18)</f>
        <v>5786.6500000000005</v>
      </c>
      <c r="M19" s="510"/>
      <c r="N19" s="461">
        <f t="shared" si="2"/>
        <v>5786.6500000000005</v>
      </c>
      <c r="O19" s="459">
        <f>I19+L19</f>
        <v>5880.9000000000005</v>
      </c>
      <c r="P19" s="460"/>
      <c r="Q19" s="462">
        <f>SUM(O19:P19)</f>
        <v>5880.9000000000005</v>
      </c>
    </row>
    <row r="20" spans="1:17" s="307" customFormat="1" ht="28.5" customHeight="1" x14ac:dyDescent="0.15">
      <c r="A20" s="850" t="s">
        <v>424</v>
      </c>
      <c r="B20" s="384"/>
      <c r="C20" s="853" t="s">
        <v>303</v>
      </c>
      <c r="D20" s="853"/>
      <c r="E20" s="385"/>
      <c r="F20" s="854">
        <v>28546</v>
      </c>
      <c r="G20" s="856"/>
      <c r="H20" s="858">
        <f t="shared" ref="H20" si="3">SUM(F20:G20)</f>
        <v>28546</v>
      </c>
      <c r="I20" s="463"/>
      <c r="J20" s="464"/>
      <c r="K20" s="465"/>
      <c r="L20" s="463">
        <v>7916.26</v>
      </c>
      <c r="M20" s="511"/>
      <c r="N20" s="465">
        <f t="shared" si="2"/>
        <v>7916.26</v>
      </c>
      <c r="O20" s="463">
        <f t="shared" ref="O20:O22" si="4">I20+L20</f>
        <v>7916.26</v>
      </c>
      <c r="P20" s="464"/>
      <c r="Q20" s="456">
        <f t="shared" si="1"/>
        <v>7916.26</v>
      </c>
    </row>
    <row r="21" spans="1:17" s="307" customFormat="1" ht="28.5" customHeight="1" x14ac:dyDescent="0.15">
      <c r="A21" s="851"/>
      <c r="B21" s="312"/>
      <c r="C21" s="508"/>
      <c r="D21" s="386" t="s">
        <v>304</v>
      </c>
      <c r="E21" s="387"/>
      <c r="F21" s="855"/>
      <c r="G21" s="857"/>
      <c r="H21" s="859"/>
      <c r="I21" s="588"/>
      <c r="J21" s="506"/>
      <c r="K21" s="591"/>
      <c r="L21" s="588">
        <v>58.85</v>
      </c>
      <c r="M21" s="596"/>
      <c r="N21" s="591">
        <f t="shared" si="2"/>
        <v>58.85</v>
      </c>
      <c r="O21" s="588">
        <f t="shared" si="4"/>
        <v>58.85</v>
      </c>
      <c r="P21" s="506"/>
      <c r="Q21" s="466">
        <f t="shared" si="1"/>
        <v>58.85</v>
      </c>
    </row>
    <row r="22" spans="1:17" s="307" customFormat="1" ht="28.5" customHeight="1" x14ac:dyDescent="0.15">
      <c r="A22" s="851"/>
      <c r="B22" s="312"/>
      <c r="C22" s="508"/>
      <c r="D22" s="386" t="s">
        <v>305</v>
      </c>
      <c r="E22" s="388"/>
      <c r="F22" s="855"/>
      <c r="G22" s="857"/>
      <c r="H22" s="859"/>
      <c r="I22" s="594"/>
      <c r="J22" s="503"/>
      <c r="K22" s="597"/>
      <c r="L22" s="594">
        <v>56.7</v>
      </c>
      <c r="M22" s="595"/>
      <c r="N22" s="597">
        <f t="shared" si="2"/>
        <v>56.7</v>
      </c>
      <c r="O22" s="594">
        <f t="shared" si="4"/>
        <v>56.7</v>
      </c>
      <c r="P22" s="503"/>
      <c r="Q22" s="467">
        <f t="shared" si="1"/>
        <v>56.7</v>
      </c>
    </row>
    <row r="23" spans="1:17" s="307" customFormat="1" ht="28.5" customHeight="1" x14ac:dyDescent="0.15">
      <c r="A23" s="851"/>
      <c r="B23" s="337"/>
      <c r="C23" s="838" t="s">
        <v>306</v>
      </c>
      <c r="D23" s="838"/>
      <c r="E23" s="389"/>
      <c r="F23" s="468">
        <v>26462.43</v>
      </c>
      <c r="G23" s="512"/>
      <c r="H23" s="469">
        <f>SUM(F23:G23)</f>
        <v>26462.43</v>
      </c>
      <c r="I23" s="608"/>
      <c r="J23" s="504"/>
      <c r="K23" s="609"/>
      <c r="L23" s="608">
        <v>5039.2</v>
      </c>
      <c r="M23" s="610"/>
      <c r="N23" s="609">
        <f>SUM(L23:M23)</f>
        <v>5039.2</v>
      </c>
      <c r="O23" s="608">
        <f>I23+L23</f>
        <v>5039.2</v>
      </c>
      <c r="P23" s="504"/>
      <c r="Q23" s="457">
        <f t="shared" si="1"/>
        <v>5039.2</v>
      </c>
    </row>
    <row r="24" spans="1:17" s="307" customFormat="1" ht="28.5" customHeight="1" x14ac:dyDescent="0.15">
      <c r="A24" s="851"/>
      <c r="B24" s="312"/>
      <c r="C24" s="837" t="s">
        <v>270</v>
      </c>
      <c r="D24" s="838"/>
      <c r="E24" s="387"/>
      <c r="F24" s="839">
        <v>42168.91</v>
      </c>
      <c r="G24" s="841"/>
      <c r="H24" s="833">
        <f>SUM(F24:G24)</f>
        <v>42168.91</v>
      </c>
      <c r="I24" s="588"/>
      <c r="J24" s="506"/>
      <c r="K24" s="591"/>
      <c r="L24" s="588">
        <v>4790.3</v>
      </c>
      <c r="M24" s="596"/>
      <c r="N24" s="609">
        <f>SUM(L24:M24)</f>
        <v>4790.3</v>
      </c>
      <c r="O24" s="588">
        <f>I24+L24</f>
        <v>4790.3</v>
      </c>
      <c r="P24" s="213"/>
      <c r="Q24" s="457">
        <f t="shared" si="1"/>
        <v>4790.3</v>
      </c>
    </row>
    <row r="25" spans="1:17" s="307" customFormat="1" ht="28.5" customHeight="1" x14ac:dyDescent="0.15">
      <c r="A25" s="851"/>
      <c r="B25" s="223"/>
      <c r="C25" s="390"/>
      <c r="D25" s="599" t="s">
        <v>307</v>
      </c>
      <c r="E25" s="388"/>
      <c r="F25" s="840"/>
      <c r="G25" s="842"/>
      <c r="H25" s="835"/>
      <c r="I25" s="588"/>
      <c r="J25" s="506"/>
      <c r="K25" s="591"/>
      <c r="L25" s="588">
        <v>16.05</v>
      </c>
      <c r="M25" s="596"/>
      <c r="N25" s="609">
        <f>SUM(L25:M25)</f>
        <v>16.05</v>
      </c>
      <c r="O25" s="588">
        <f>I25+L25</f>
        <v>16.05</v>
      </c>
      <c r="P25" s="213"/>
      <c r="Q25" s="457">
        <f t="shared" si="1"/>
        <v>16.05</v>
      </c>
    </row>
    <row r="26" spans="1:17" s="307" customFormat="1" ht="28.5" customHeight="1" thickBot="1" x14ac:dyDescent="0.2">
      <c r="A26" s="852"/>
      <c r="B26" s="513"/>
      <c r="C26" s="843" t="s">
        <v>461</v>
      </c>
      <c r="D26" s="843"/>
      <c r="E26" s="487"/>
      <c r="F26" s="488">
        <v>7232.47</v>
      </c>
      <c r="G26" s="518"/>
      <c r="H26" s="490">
        <f>SUM(F26:G26)</f>
        <v>7232.47</v>
      </c>
      <c r="I26" s="488"/>
      <c r="J26" s="489"/>
      <c r="K26" s="490"/>
      <c r="L26" s="488"/>
      <c r="M26" s="518"/>
      <c r="N26" s="490"/>
      <c r="O26" s="488"/>
      <c r="P26" s="489"/>
      <c r="Q26" s="491"/>
    </row>
    <row r="27" spans="1:17" s="307" customFormat="1" ht="28.5" customHeight="1" x14ac:dyDescent="0.15"/>
    <row r="28" spans="1:17" s="514" customFormat="1" ht="28.5" customHeight="1" x14ac:dyDescent="0.15">
      <c r="A28" s="811"/>
      <c r="B28" s="811"/>
      <c r="C28" s="811"/>
      <c r="D28" s="811"/>
      <c r="E28" s="811"/>
      <c r="F28" s="811"/>
      <c r="G28" s="811"/>
      <c r="H28" s="811"/>
      <c r="I28" s="811"/>
      <c r="J28" s="811"/>
      <c r="K28" s="811"/>
      <c r="L28" s="811"/>
      <c r="M28" s="811"/>
      <c r="N28" s="811"/>
      <c r="O28" s="811"/>
      <c r="P28" s="811"/>
      <c r="Q28" s="811"/>
    </row>
    <row r="29" spans="1:17" s="307" customFormat="1" ht="11.25" customHeight="1" x14ac:dyDescent="0.15">
      <c r="A29" s="598"/>
      <c r="B29" s="598"/>
      <c r="C29" s="598"/>
      <c r="D29" s="598"/>
      <c r="E29" s="598"/>
      <c r="F29" s="598"/>
      <c r="G29" s="598"/>
      <c r="H29" s="598"/>
      <c r="I29" s="598"/>
      <c r="J29" s="598"/>
      <c r="K29" s="598"/>
      <c r="L29" s="598"/>
      <c r="M29" s="598"/>
      <c r="N29" s="598"/>
      <c r="O29" s="598"/>
      <c r="P29" s="598"/>
      <c r="Q29" s="598"/>
    </row>
    <row r="30" spans="1:17" s="307" customFormat="1" ht="11.25" customHeight="1" x14ac:dyDescent="0.15">
      <c r="A30" s="598"/>
      <c r="B30" s="598"/>
      <c r="C30" s="598"/>
      <c r="D30" s="598"/>
      <c r="E30" s="598"/>
      <c r="F30" s="598"/>
      <c r="G30" s="598"/>
      <c r="H30" s="598"/>
      <c r="I30" s="598"/>
      <c r="J30" s="598"/>
      <c r="K30" s="598"/>
      <c r="L30" s="598"/>
      <c r="M30" s="598"/>
      <c r="N30" s="598"/>
      <c r="O30" s="598"/>
      <c r="P30" s="598"/>
      <c r="Q30" s="598"/>
    </row>
    <row r="31" spans="1:17" s="514" customFormat="1" ht="28.5" customHeight="1" x14ac:dyDescent="0.15">
      <c r="A31" s="811"/>
      <c r="B31" s="811"/>
      <c r="C31" s="811"/>
      <c r="D31" s="811"/>
      <c r="E31" s="811"/>
      <c r="F31" s="811"/>
      <c r="G31" s="811"/>
      <c r="H31" s="811"/>
      <c r="I31" s="811"/>
      <c r="J31" s="811"/>
      <c r="K31" s="811"/>
      <c r="L31" s="811"/>
      <c r="M31" s="811"/>
      <c r="N31" s="811"/>
      <c r="O31" s="811"/>
      <c r="P31" s="811"/>
      <c r="Q31" s="811"/>
    </row>
    <row r="32" spans="1:17" s="307" customFormat="1" ht="28.5" customHeight="1" x14ac:dyDescent="0.15"/>
    <row r="33" spans="1:17" s="307" customFormat="1" ht="28.5" customHeight="1" thickBot="1" x14ac:dyDescent="0.2">
      <c r="A33" s="812" t="s">
        <v>182</v>
      </c>
      <c r="B33" s="812"/>
      <c r="C33" s="812"/>
      <c r="D33" s="812"/>
      <c r="E33" s="812"/>
      <c r="P33" s="813" t="s">
        <v>183</v>
      </c>
      <c r="Q33" s="813"/>
    </row>
    <row r="34" spans="1:17" s="307" customFormat="1" ht="18" customHeight="1" x14ac:dyDescent="0.15">
      <c r="A34" s="814" t="s">
        <v>184</v>
      </c>
      <c r="B34" s="815"/>
      <c r="C34" s="815"/>
      <c r="D34" s="815"/>
      <c r="E34" s="816"/>
      <c r="F34" s="823" t="s">
        <v>185</v>
      </c>
      <c r="G34" s="815"/>
      <c r="H34" s="816"/>
      <c r="I34" s="815" t="s">
        <v>159</v>
      </c>
      <c r="J34" s="815"/>
      <c r="K34" s="815"/>
      <c r="L34" s="815"/>
      <c r="M34" s="815"/>
      <c r="N34" s="815"/>
      <c r="O34" s="815"/>
      <c r="P34" s="815"/>
      <c r="Q34" s="825"/>
    </row>
    <row r="35" spans="1:17" s="307" customFormat="1" ht="18" customHeight="1" x14ac:dyDescent="0.15">
      <c r="A35" s="817"/>
      <c r="B35" s="818"/>
      <c r="C35" s="818"/>
      <c r="D35" s="818"/>
      <c r="E35" s="819"/>
      <c r="F35" s="824"/>
      <c r="G35" s="821"/>
      <c r="H35" s="822"/>
      <c r="I35" s="828" t="s">
        <v>186</v>
      </c>
      <c r="J35" s="826"/>
      <c r="K35" s="827"/>
      <c r="L35" s="828" t="s">
        <v>160</v>
      </c>
      <c r="M35" s="826"/>
      <c r="N35" s="827"/>
      <c r="O35" s="828" t="s">
        <v>187</v>
      </c>
      <c r="P35" s="826"/>
      <c r="Q35" s="829"/>
    </row>
    <row r="36" spans="1:17" s="307" customFormat="1" ht="45.75" customHeight="1" x14ac:dyDescent="0.15">
      <c r="A36" s="820"/>
      <c r="B36" s="821"/>
      <c r="C36" s="821"/>
      <c r="D36" s="821"/>
      <c r="E36" s="822"/>
      <c r="F36" s="308" t="s">
        <v>188</v>
      </c>
      <c r="G36" s="309" t="s">
        <v>271</v>
      </c>
      <c r="H36" s="310" t="s">
        <v>272</v>
      </c>
      <c r="I36" s="308" t="s">
        <v>188</v>
      </c>
      <c r="J36" s="309" t="s">
        <v>271</v>
      </c>
      <c r="K36" s="310" t="s">
        <v>272</v>
      </c>
      <c r="L36" s="308" t="s">
        <v>188</v>
      </c>
      <c r="M36" s="309" t="s">
        <v>271</v>
      </c>
      <c r="N36" s="310" t="s">
        <v>272</v>
      </c>
      <c r="O36" s="308" t="s">
        <v>188</v>
      </c>
      <c r="P36" s="309" t="s">
        <v>271</v>
      </c>
      <c r="Q36" s="311" t="s">
        <v>272</v>
      </c>
    </row>
    <row r="37" spans="1:17" s="307" customFormat="1" ht="28.5" customHeight="1" x14ac:dyDescent="0.15">
      <c r="A37" s="850" t="s">
        <v>424</v>
      </c>
      <c r="B37" s="315"/>
      <c r="C37" s="853" t="s">
        <v>194</v>
      </c>
      <c r="D37" s="853"/>
      <c r="E37" s="389"/>
      <c r="F37" s="866">
        <v>10306.469999999999</v>
      </c>
      <c r="G37" s="600"/>
      <c r="H37" s="867">
        <f>SUM(F37:G37)</f>
        <v>10306.469999999999</v>
      </c>
      <c r="I37" s="608"/>
      <c r="J37" s="504"/>
      <c r="K37" s="609"/>
      <c r="L37" s="608"/>
      <c r="M37" s="610"/>
      <c r="N37" s="609"/>
      <c r="O37" s="588"/>
      <c r="P37" s="506"/>
      <c r="Q37" s="457"/>
    </row>
    <row r="38" spans="1:17" s="307" customFormat="1" ht="28.5" customHeight="1" x14ac:dyDescent="0.15">
      <c r="A38" s="851"/>
      <c r="B38" s="223"/>
      <c r="C38" s="390"/>
      <c r="D38" s="391" t="s">
        <v>308</v>
      </c>
      <c r="E38" s="389"/>
      <c r="F38" s="847"/>
      <c r="G38" s="596"/>
      <c r="H38" s="835"/>
      <c r="I38" s="608"/>
      <c r="J38" s="504"/>
      <c r="K38" s="609"/>
      <c r="L38" s="608">
        <v>10.5</v>
      </c>
      <c r="M38" s="610"/>
      <c r="N38" s="609">
        <f>SUM(L38:M38)</f>
        <v>10.5</v>
      </c>
      <c r="O38" s="588">
        <f>I38+L38</f>
        <v>10.5</v>
      </c>
      <c r="P38" s="506"/>
      <c r="Q38" s="457">
        <f>SUM(O38:P38)</f>
        <v>10.5</v>
      </c>
    </row>
    <row r="39" spans="1:17" s="307" customFormat="1" ht="28.5" customHeight="1" x14ac:dyDescent="0.15">
      <c r="A39" s="851"/>
      <c r="B39" s="314"/>
      <c r="C39" s="838" t="s">
        <v>195</v>
      </c>
      <c r="D39" s="864"/>
      <c r="E39" s="389"/>
      <c r="F39" s="608">
        <v>4760</v>
      </c>
      <c r="G39" s="610"/>
      <c r="H39" s="609">
        <f>SUM(F39:G39)</f>
        <v>4760</v>
      </c>
      <c r="I39" s="608"/>
      <c r="J39" s="504"/>
      <c r="K39" s="609"/>
      <c r="L39" s="608"/>
      <c r="M39" s="610"/>
      <c r="N39" s="609"/>
      <c r="O39" s="588"/>
      <c r="P39" s="506"/>
      <c r="Q39" s="457"/>
    </row>
    <row r="40" spans="1:17" s="307" customFormat="1" ht="28.5" customHeight="1" x14ac:dyDescent="0.15">
      <c r="A40" s="851"/>
      <c r="B40" s="225"/>
      <c r="C40" s="837" t="s">
        <v>196</v>
      </c>
      <c r="D40" s="865"/>
      <c r="E40" s="389"/>
      <c r="F40" s="846">
        <v>17438.650000000001</v>
      </c>
      <c r="G40" s="580"/>
      <c r="H40" s="833">
        <f>SUM(F40:G40)</f>
        <v>17438.650000000001</v>
      </c>
      <c r="I40" s="608"/>
      <c r="J40" s="504"/>
      <c r="K40" s="609"/>
      <c r="L40" s="608">
        <v>5110.38</v>
      </c>
      <c r="M40" s="610"/>
      <c r="N40" s="609">
        <f t="shared" ref="N40:N50" si="5">SUM(L40:M40)</f>
        <v>5110.38</v>
      </c>
      <c r="O40" s="608">
        <f t="shared" ref="O40:O54" si="6">I40+L40</f>
        <v>5110.38</v>
      </c>
      <c r="P40" s="504"/>
      <c r="Q40" s="457">
        <f t="shared" ref="Q40:Q48" si="7">SUM(O40:P40)</f>
        <v>5110.38</v>
      </c>
    </row>
    <row r="41" spans="1:17" s="307" customFormat="1" ht="28.5" customHeight="1" x14ac:dyDescent="0.15">
      <c r="A41" s="851"/>
      <c r="B41" s="222"/>
      <c r="C41" s="508"/>
      <c r="D41" s="386" t="s">
        <v>309</v>
      </c>
      <c r="E41" s="392"/>
      <c r="F41" s="863"/>
      <c r="G41" s="581"/>
      <c r="H41" s="834"/>
      <c r="I41" s="587"/>
      <c r="J41" s="507"/>
      <c r="K41" s="590"/>
      <c r="L41" s="587">
        <v>241.05</v>
      </c>
      <c r="M41" s="600"/>
      <c r="N41" s="590">
        <f t="shared" si="5"/>
        <v>241.05</v>
      </c>
      <c r="O41" s="594">
        <f t="shared" si="6"/>
        <v>241.05</v>
      </c>
      <c r="P41" s="503"/>
      <c r="Q41" s="458">
        <f t="shared" si="7"/>
        <v>241.05</v>
      </c>
    </row>
    <row r="42" spans="1:17" s="307" customFormat="1" ht="28.5" customHeight="1" x14ac:dyDescent="0.15">
      <c r="A42" s="851"/>
      <c r="B42" s="222"/>
      <c r="C42" s="508"/>
      <c r="D42" s="386" t="s">
        <v>166</v>
      </c>
      <c r="E42" s="392"/>
      <c r="F42" s="847"/>
      <c r="G42" s="612"/>
      <c r="H42" s="835"/>
      <c r="I42" s="587"/>
      <c r="J42" s="507"/>
      <c r="K42" s="590"/>
      <c r="L42" s="587">
        <v>56.25</v>
      </c>
      <c r="M42" s="600"/>
      <c r="N42" s="590">
        <f t="shared" si="5"/>
        <v>56.25</v>
      </c>
      <c r="O42" s="608">
        <f t="shared" si="6"/>
        <v>56.25</v>
      </c>
      <c r="P42" s="504"/>
      <c r="Q42" s="458">
        <f t="shared" si="7"/>
        <v>56.25</v>
      </c>
    </row>
    <row r="43" spans="1:17" s="307" customFormat="1" ht="28.5" customHeight="1" x14ac:dyDescent="0.15">
      <c r="A43" s="851"/>
      <c r="B43" s="225"/>
      <c r="C43" s="844" t="s">
        <v>197</v>
      </c>
      <c r="D43" s="865"/>
      <c r="E43" s="220"/>
      <c r="F43" s="846">
        <v>3771.19</v>
      </c>
      <c r="G43" s="601"/>
      <c r="H43" s="833">
        <f>SUM(F43:G43)</f>
        <v>3771.19</v>
      </c>
      <c r="I43" s="470"/>
      <c r="J43" s="471"/>
      <c r="K43" s="609"/>
      <c r="L43" s="470">
        <v>2049.3000000000002</v>
      </c>
      <c r="M43" s="515"/>
      <c r="N43" s="609">
        <f t="shared" si="5"/>
        <v>2049.3000000000002</v>
      </c>
      <c r="O43" s="608">
        <f t="shared" si="6"/>
        <v>2049.3000000000002</v>
      </c>
      <c r="P43" s="504"/>
      <c r="Q43" s="457">
        <f t="shared" si="7"/>
        <v>2049.3000000000002</v>
      </c>
    </row>
    <row r="44" spans="1:17" s="307" customFormat="1" ht="28.5" customHeight="1" x14ac:dyDescent="0.15">
      <c r="A44" s="851"/>
      <c r="B44" s="222"/>
      <c r="C44" s="323"/>
      <c r="D44" s="221" t="s">
        <v>310</v>
      </c>
      <c r="E44" s="215"/>
      <c r="F44" s="863"/>
      <c r="G44" s="602"/>
      <c r="H44" s="834"/>
      <c r="I44" s="470"/>
      <c r="J44" s="472"/>
      <c r="K44" s="609"/>
      <c r="L44" s="470">
        <v>131.76</v>
      </c>
      <c r="M44" s="516"/>
      <c r="N44" s="609">
        <f t="shared" si="5"/>
        <v>131.76</v>
      </c>
      <c r="O44" s="608">
        <f t="shared" si="6"/>
        <v>131.76</v>
      </c>
      <c r="P44" s="473"/>
      <c r="Q44" s="457">
        <f t="shared" si="7"/>
        <v>131.76</v>
      </c>
    </row>
    <row r="45" spans="1:17" s="307" customFormat="1" ht="28.5" customHeight="1" x14ac:dyDescent="0.15">
      <c r="A45" s="851"/>
      <c r="B45" s="223"/>
      <c r="C45" s="383"/>
      <c r="D45" s="593" t="s">
        <v>311</v>
      </c>
      <c r="E45" s="215"/>
      <c r="F45" s="847"/>
      <c r="G45" s="605"/>
      <c r="H45" s="835"/>
      <c r="I45" s="470"/>
      <c r="J45" s="472"/>
      <c r="K45" s="609"/>
      <c r="L45" s="470">
        <v>29.06</v>
      </c>
      <c r="M45" s="516"/>
      <c r="N45" s="609">
        <f t="shared" si="5"/>
        <v>29.06</v>
      </c>
      <c r="O45" s="608">
        <f t="shared" si="6"/>
        <v>29.06</v>
      </c>
      <c r="P45" s="473"/>
      <c r="Q45" s="457">
        <f t="shared" si="7"/>
        <v>29.06</v>
      </c>
    </row>
    <row r="46" spans="1:17" s="307" customFormat="1" ht="28.5" customHeight="1" x14ac:dyDescent="0.15">
      <c r="A46" s="851"/>
      <c r="B46" s="222"/>
      <c r="C46" s="844" t="s">
        <v>198</v>
      </c>
      <c r="D46" s="865"/>
      <c r="E46" s="215"/>
      <c r="F46" s="877">
        <v>2202.67</v>
      </c>
      <c r="G46" s="601"/>
      <c r="H46" s="833">
        <f>SUM(F46:G46)</f>
        <v>2202.67</v>
      </c>
      <c r="I46" s="393"/>
      <c r="J46" s="394"/>
      <c r="K46" s="474"/>
      <c r="L46" s="395">
        <v>847.74</v>
      </c>
      <c r="M46" s="517"/>
      <c r="N46" s="474">
        <f t="shared" si="5"/>
        <v>847.74</v>
      </c>
      <c r="O46" s="470">
        <f t="shared" si="6"/>
        <v>847.74</v>
      </c>
      <c r="P46" s="394"/>
      <c r="Q46" s="475">
        <f t="shared" si="7"/>
        <v>847.74</v>
      </c>
    </row>
    <row r="47" spans="1:17" s="307" customFormat="1" ht="28.5" customHeight="1" x14ac:dyDescent="0.15">
      <c r="A47" s="851"/>
      <c r="B47" s="223"/>
      <c r="C47" s="383"/>
      <c r="D47" s="221" t="s">
        <v>312</v>
      </c>
      <c r="E47" s="215"/>
      <c r="F47" s="878"/>
      <c r="G47" s="605"/>
      <c r="H47" s="835"/>
      <c r="I47" s="470"/>
      <c r="J47" s="472"/>
      <c r="K47" s="609"/>
      <c r="L47" s="470">
        <v>38.880000000000003</v>
      </c>
      <c r="M47" s="516"/>
      <c r="N47" s="609">
        <f t="shared" si="5"/>
        <v>38.880000000000003</v>
      </c>
      <c r="O47" s="608">
        <f t="shared" si="6"/>
        <v>38.880000000000003</v>
      </c>
      <c r="P47" s="473"/>
      <c r="Q47" s="457">
        <f t="shared" si="7"/>
        <v>38.880000000000003</v>
      </c>
    </row>
    <row r="48" spans="1:17" s="307" customFormat="1" ht="28.5" customHeight="1" x14ac:dyDescent="0.15">
      <c r="A48" s="851"/>
      <c r="B48" s="225"/>
      <c r="C48" s="844" t="s">
        <v>167</v>
      </c>
      <c r="D48" s="865"/>
      <c r="E48" s="220"/>
      <c r="F48" s="846">
        <v>763.68</v>
      </c>
      <c r="G48" s="600"/>
      <c r="H48" s="833">
        <f>SUM(F48:G48)</f>
        <v>763.68</v>
      </c>
      <c r="I48" s="608"/>
      <c r="J48" s="504"/>
      <c r="K48" s="609"/>
      <c r="L48" s="608">
        <v>322.62</v>
      </c>
      <c r="M48" s="610"/>
      <c r="N48" s="609">
        <f t="shared" si="5"/>
        <v>322.62</v>
      </c>
      <c r="O48" s="608">
        <f t="shared" si="6"/>
        <v>322.62</v>
      </c>
      <c r="P48" s="504"/>
      <c r="Q48" s="457">
        <f t="shared" si="7"/>
        <v>322.62</v>
      </c>
    </row>
    <row r="49" spans="1:17" s="307" customFormat="1" ht="28.5" customHeight="1" x14ac:dyDescent="0.15">
      <c r="A49" s="851"/>
      <c r="B49" s="223"/>
      <c r="C49" s="383"/>
      <c r="D49" s="221" t="s">
        <v>313</v>
      </c>
      <c r="E49" s="215"/>
      <c r="F49" s="847"/>
      <c r="G49" s="596"/>
      <c r="H49" s="835"/>
      <c r="I49" s="470"/>
      <c r="J49" s="472"/>
      <c r="K49" s="609"/>
      <c r="L49" s="470">
        <v>13.39</v>
      </c>
      <c r="M49" s="516"/>
      <c r="N49" s="609">
        <f t="shared" si="5"/>
        <v>13.39</v>
      </c>
      <c r="O49" s="608">
        <f t="shared" si="6"/>
        <v>13.39</v>
      </c>
      <c r="P49" s="473"/>
      <c r="Q49" s="457">
        <f>SUM(O49:P49)</f>
        <v>13.39</v>
      </c>
    </row>
    <row r="50" spans="1:17" s="307" customFormat="1" ht="28.5" customHeight="1" x14ac:dyDescent="0.15">
      <c r="A50" s="851"/>
      <c r="B50" s="337"/>
      <c r="C50" s="845" t="s">
        <v>199</v>
      </c>
      <c r="D50" s="864"/>
      <c r="E50" s="220"/>
      <c r="F50" s="588">
        <v>1805.16</v>
      </c>
      <c r="G50" s="596"/>
      <c r="H50" s="591">
        <f t="shared" ref="H50:H54" si="8">SUM(F50:G50)</f>
        <v>1805.16</v>
      </c>
      <c r="I50" s="608"/>
      <c r="J50" s="504"/>
      <c r="K50" s="609"/>
      <c r="L50" s="608">
        <v>216.14</v>
      </c>
      <c r="M50" s="610"/>
      <c r="N50" s="609">
        <f t="shared" si="5"/>
        <v>216.14</v>
      </c>
      <c r="O50" s="608">
        <f t="shared" si="6"/>
        <v>216.14</v>
      </c>
      <c r="P50" s="504"/>
      <c r="Q50" s="457">
        <f t="shared" ref="Q50:Q54" si="9">SUM(O50:P50)</f>
        <v>216.14</v>
      </c>
    </row>
    <row r="51" spans="1:17" s="307" customFormat="1" ht="28.5" customHeight="1" x14ac:dyDescent="0.15">
      <c r="A51" s="851"/>
      <c r="B51" s="337"/>
      <c r="C51" s="845" t="s">
        <v>200</v>
      </c>
      <c r="D51" s="864"/>
      <c r="E51" s="220"/>
      <c r="F51" s="608">
        <v>1395.72</v>
      </c>
      <c r="G51" s="610"/>
      <c r="H51" s="609">
        <f t="shared" si="8"/>
        <v>1395.72</v>
      </c>
      <c r="I51" s="608">
        <v>315.89999999999998</v>
      </c>
      <c r="J51" s="504"/>
      <c r="K51" s="609">
        <f>SUM(I51:J51)</f>
        <v>315.89999999999998</v>
      </c>
      <c r="L51" s="608"/>
      <c r="M51" s="610"/>
      <c r="N51" s="609"/>
      <c r="O51" s="608">
        <f t="shared" si="6"/>
        <v>315.89999999999998</v>
      </c>
      <c r="P51" s="504"/>
      <c r="Q51" s="457">
        <f t="shared" si="9"/>
        <v>315.89999999999998</v>
      </c>
    </row>
    <row r="52" spans="1:17" s="307" customFormat="1" ht="28.5" customHeight="1" x14ac:dyDescent="0.15">
      <c r="A52" s="851"/>
      <c r="B52" s="337"/>
      <c r="C52" s="845" t="s">
        <v>201</v>
      </c>
      <c r="D52" s="864"/>
      <c r="E52" s="220"/>
      <c r="F52" s="608">
        <v>1134.98</v>
      </c>
      <c r="G52" s="610"/>
      <c r="H52" s="609">
        <f t="shared" si="8"/>
        <v>1134.98</v>
      </c>
      <c r="I52" s="608">
        <v>303.75</v>
      </c>
      <c r="J52" s="504"/>
      <c r="K52" s="609">
        <f>SUM(I52:J52)</f>
        <v>303.75</v>
      </c>
      <c r="L52" s="608"/>
      <c r="M52" s="610"/>
      <c r="N52" s="609"/>
      <c r="O52" s="608">
        <f t="shared" si="6"/>
        <v>303.75</v>
      </c>
      <c r="P52" s="504"/>
      <c r="Q52" s="457">
        <f t="shared" si="9"/>
        <v>303.75</v>
      </c>
    </row>
    <row r="53" spans="1:17" s="307" customFormat="1" ht="28.5" customHeight="1" x14ac:dyDescent="0.15">
      <c r="A53" s="851"/>
      <c r="B53" s="337"/>
      <c r="C53" s="845" t="s">
        <v>202</v>
      </c>
      <c r="D53" s="864"/>
      <c r="E53" s="316"/>
      <c r="F53" s="608">
        <v>1494.02</v>
      </c>
      <c r="G53" s="610"/>
      <c r="H53" s="609">
        <f t="shared" si="8"/>
        <v>1494.02</v>
      </c>
      <c r="I53" s="587">
        <v>317.52</v>
      </c>
      <c r="J53" s="507"/>
      <c r="K53" s="609">
        <f>SUM(I53:J53)</f>
        <v>317.52</v>
      </c>
      <c r="L53" s="587"/>
      <c r="M53" s="600"/>
      <c r="N53" s="609"/>
      <c r="O53" s="608">
        <f t="shared" si="6"/>
        <v>317.52</v>
      </c>
      <c r="P53" s="504"/>
      <c r="Q53" s="457">
        <f t="shared" si="9"/>
        <v>317.52</v>
      </c>
    </row>
    <row r="54" spans="1:17" s="307" customFormat="1" ht="28.5" customHeight="1" x14ac:dyDescent="0.15">
      <c r="A54" s="851"/>
      <c r="B54" s="225"/>
      <c r="C54" s="844" t="s">
        <v>203</v>
      </c>
      <c r="D54" s="844"/>
      <c r="E54" s="316"/>
      <c r="F54" s="587">
        <v>1167.06</v>
      </c>
      <c r="G54" s="600"/>
      <c r="H54" s="590">
        <f t="shared" si="8"/>
        <v>1167.06</v>
      </c>
      <c r="I54" s="587">
        <v>317.52</v>
      </c>
      <c r="J54" s="507"/>
      <c r="K54" s="590">
        <f>SUM(I54:J54)</f>
        <v>317.52</v>
      </c>
      <c r="L54" s="587"/>
      <c r="M54" s="600"/>
      <c r="N54" s="590"/>
      <c r="O54" s="587">
        <f t="shared" si="6"/>
        <v>317.52</v>
      </c>
      <c r="P54" s="507"/>
      <c r="Q54" s="458">
        <f t="shared" si="9"/>
        <v>317.52</v>
      </c>
    </row>
    <row r="55" spans="1:17" s="307" customFormat="1" ht="28.5" customHeight="1" thickBot="1" x14ac:dyDescent="0.2">
      <c r="A55" s="852"/>
      <c r="B55" s="486"/>
      <c r="C55" s="843" t="s">
        <v>204</v>
      </c>
      <c r="D55" s="843"/>
      <c r="E55" s="487"/>
      <c r="F55" s="568">
        <v>19510</v>
      </c>
      <c r="G55" s="613"/>
      <c r="H55" s="490">
        <f>SUM(F55:G55)</f>
        <v>19510</v>
      </c>
      <c r="I55" s="488"/>
      <c r="J55" s="489"/>
      <c r="K55" s="490"/>
      <c r="L55" s="488">
        <v>37.5</v>
      </c>
      <c r="M55" s="518"/>
      <c r="N55" s="490">
        <f>SUM(L55:M55)</f>
        <v>37.5</v>
      </c>
      <c r="O55" s="488">
        <f>I55+L55</f>
        <v>37.5</v>
      </c>
      <c r="P55" s="489"/>
      <c r="Q55" s="491">
        <f>SUM(O55:P55)</f>
        <v>37.5</v>
      </c>
    </row>
    <row r="56" spans="1:17" s="307" customFormat="1" ht="28.5" customHeight="1" x14ac:dyDescent="0.15">
      <c r="A56" s="519"/>
      <c r="B56" s="321"/>
      <c r="C56" s="603"/>
      <c r="D56" s="603"/>
      <c r="E56" s="321"/>
      <c r="F56" s="520"/>
      <c r="G56" s="521"/>
      <c r="H56" s="520"/>
      <c r="I56" s="520"/>
      <c r="J56" s="520"/>
      <c r="K56" s="520"/>
      <c r="L56" s="520"/>
      <c r="M56" s="521"/>
      <c r="N56" s="520"/>
      <c r="O56" s="520"/>
      <c r="P56" s="520"/>
      <c r="Q56" s="520"/>
    </row>
    <row r="57" spans="1:17" s="307" customFormat="1" ht="28.5" customHeight="1" x14ac:dyDescent="0.15">
      <c r="A57" s="836"/>
      <c r="B57" s="836"/>
      <c r="C57" s="836"/>
      <c r="D57" s="836"/>
      <c r="E57" s="836"/>
      <c r="F57" s="836"/>
      <c r="G57" s="836"/>
      <c r="H57" s="836"/>
      <c r="I57" s="836"/>
      <c r="J57" s="836"/>
      <c r="K57" s="836"/>
      <c r="L57" s="836"/>
      <c r="M57" s="836"/>
      <c r="N57" s="836"/>
      <c r="O57" s="836"/>
      <c r="P57" s="836"/>
      <c r="Q57" s="836"/>
    </row>
    <row r="58" spans="1:17" s="307" customFormat="1" ht="11.25" customHeight="1" x14ac:dyDescent="0.15">
      <c r="A58" s="598"/>
      <c r="B58" s="598"/>
      <c r="C58" s="598"/>
      <c r="D58" s="598"/>
      <c r="E58" s="598"/>
      <c r="F58" s="598"/>
      <c r="G58" s="598"/>
      <c r="H58" s="598"/>
      <c r="I58" s="598"/>
      <c r="J58" s="598"/>
      <c r="K58" s="598"/>
      <c r="L58" s="598"/>
      <c r="M58" s="598"/>
      <c r="N58" s="598"/>
      <c r="O58" s="598"/>
      <c r="P58" s="598"/>
      <c r="Q58" s="598"/>
    </row>
    <row r="59" spans="1:17" s="307" customFormat="1" ht="11.25" customHeight="1" x14ac:dyDescent="0.15">
      <c r="A59" s="598"/>
      <c r="B59" s="598"/>
      <c r="C59" s="598"/>
      <c r="D59" s="598"/>
      <c r="E59" s="598"/>
      <c r="F59" s="598"/>
      <c r="G59" s="598"/>
      <c r="H59" s="598"/>
      <c r="I59" s="598"/>
      <c r="J59" s="598"/>
      <c r="K59" s="598"/>
      <c r="L59" s="598"/>
      <c r="M59" s="598"/>
      <c r="N59" s="598"/>
      <c r="O59" s="598"/>
      <c r="P59" s="598"/>
      <c r="Q59" s="598"/>
    </row>
    <row r="60" spans="1:17" s="514" customFormat="1" ht="28.5" customHeight="1" x14ac:dyDescent="0.15">
      <c r="A60" s="811"/>
      <c r="B60" s="811"/>
      <c r="C60" s="811"/>
      <c r="D60" s="811"/>
      <c r="E60" s="811"/>
      <c r="F60" s="811"/>
      <c r="G60" s="811"/>
      <c r="H60" s="811"/>
      <c r="I60" s="811"/>
      <c r="J60" s="811"/>
      <c r="K60" s="811"/>
      <c r="L60" s="811"/>
      <c r="M60" s="811"/>
      <c r="N60" s="811"/>
      <c r="O60" s="811"/>
      <c r="P60" s="811"/>
      <c r="Q60" s="811"/>
    </row>
    <row r="61" spans="1:17" s="307" customFormat="1" ht="28.5" customHeight="1" x14ac:dyDescent="0.15"/>
    <row r="62" spans="1:17" s="307" customFormat="1" ht="28.5" customHeight="1" thickBot="1" x14ac:dyDescent="0.2">
      <c r="A62" s="812"/>
      <c r="B62" s="812"/>
      <c r="C62" s="812"/>
      <c r="D62" s="812"/>
      <c r="E62" s="812"/>
      <c r="P62" s="813"/>
      <c r="Q62" s="813"/>
    </row>
    <row r="63" spans="1:17" s="307" customFormat="1" ht="18" customHeight="1" x14ac:dyDescent="0.15">
      <c r="A63" s="814" t="s">
        <v>184</v>
      </c>
      <c r="B63" s="815"/>
      <c r="C63" s="815"/>
      <c r="D63" s="815"/>
      <c r="E63" s="816"/>
      <c r="F63" s="823" t="s">
        <v>185</v>
      </c>
      <c r="G63" s="815"/>
      <c r="H63" s="816"/>
      <c r="I63" s="815" t="s">
        <v>159</v>
      </c>
      <c r="J63" s="815"/>
      <c r="K63" s="815"/>
      <c r="L63" s="815"/>
      <c r="M63" s="815"/>
      <c r="N63" s="815"/>
      <c r="O63" s="815"/>
      <c r="P63" s="815"/>
      <c r="Q63" s="825"/>
    </row>
    <row r="64" spans="1:17" s="307" customFormat="1" ht="18" customHeight="1" x14ac:dyDescent="0.15">
      <c r="A64" s="817"/>
      <c r="B64" s="818"/>
      <c r="C64" s="818"/>
      <c r="D64" s="818"/>
      <c r="E64" s="819"/>
      <c r="F64" s="824"/>
      <c r="G64" s="821"/>
      <c r="H64" s="822"/>
      <c r="I64" s="826" t="s">
        <v>186</v>
      </c>
      <c r="J64" s="826"/>
      <c r="K64" s="827"/>
      <c r="L64" s="828" t="s">
        <v>160</v>
      </c>
      <c r="M64" s="826"/>
      <c r="N64" s="827"/>
      <c r="O64" s="828" t="s">
        <v>187</v>
      </c>
      <c r="P64" s="826"/>
      <c r="Q64" s="829"/>
    </row>
    <row r="65" spans="1:17" s="307" customFormat="1" ht="45.75" customHeight="1" x14ac:dyDescent="0.15">
      <c r="A65" s="820"/>
      <c r="B65" s="821"/>
      <c r="C65" s="821"/>
      <c r="D65" s="821"/>
      <c r="E65" s="822"/>
      <c r="F65" s="308" t="s">
        <v>188</v>
      </c>
      <c r="G65" s="309" t="s">
        <v>271</v>
      </c>
      <c r="H65" s="310" t="s">
        <v>272</v>
      </c>
      <c r="I65" s="522" t="s">
        <v>188</v>
      </c>
      <c r="J65" s="309" t="s">
        <v>271</v>
      </c>
      <c r="K65" s="310" t="s">
        <v>272</v>
      </c>
      <c r="L65" s="308" t="s">
        <v>188</v>
      </c>
      <c r="M65" s="309" t="s">
        <v>271</v>
      </c>
      <c r="N65" s="310" t="s">
        <v>272</v>
      </c>
      <c r="O65" s="308" t="s">
        <v>188</v>
      </c>
      <c r="P65" s="309" t="s">
        <v>271</v>
      </c>
      <c r="Q65" s="311" t="s">
        <v>272</v>
      </c>
    </row>
    <row r="66" spans="1:17" s="307" customFormat="1" ht="28.5" customHeight="1" x14ac:dyDescent="0.15">
      <c r="A66" s="850" t="s">
        <v>425</v>
      </c>
      <c r="B66" s="337"/>
      <c r="C66" s="879" t="s">
        <v>314</v>
      </c>
      <c r="D66" s="871"/>
      <c r="E66" s="220"/>
      <c r="F66" s="526"/>
      <c r="G66" s="418"/>
      <c r="H66" s="397"/>
      <c r="I66" s="608">
        <v>158.77000000000001</v>
      </c>
      <c r="J66" s="504"/>
      <c r="K66" s="609">
        <f>SUM(I66:J66)</f>
        <v>158.77000000000001</v>
      </c>
      <c r="L66" s="608">
        <v>91.52</v>
      </c>
      <c r="M66" s="610"/>
      <c r="N66" s="609">
        <f>SUM(L66:M66)</f>
        <v>91.52</v>
      </c>
      <c r="O66" s="608">
        <f>I66+L66</f>
        <v>250.29000000000002</v>
      </c>
      <c r="P66" s="504"/>
      <c r="Q66" s="457">
        <f>SUM(O66:P66)</f>
        <v>250.29000000000002</v>
      </c>
    </row>
    <row r="67" spans="1:17" s="307" customFormat="1" ht="28.5" customHeight="1" x14ac:dyDescent="0.15">
      <c r="A67" s="851"/>
      <c r="B67" s="225"/>
      <c r="C67" s="845" t="s">
        <v>315</v>
      </c>
      <c r="D67" s="864"/>
      <c r="E67" s="316"/>
      <c r="F67" s="587"/>
      <c r="G67" s="600"/>
      <c r="H67" s="590"/>
      <c r="I67" s="587"/>
      <c r="J67" s="507"/>
      <c r="K67" s="590"/>
      <c r="L67" s="587">
        <v>228</v>
      </c>
      <c r="M67" s="600"/>
      <c r="N67" s="590">
        <f>SUM(L67:M67)</f>
        <v>228</v>
      </c>
      <c r="O67" s="587">
        <f>I67+L67</f>
        <v>228</v>
      </c>
      <c r="P67" s="507"/>
      <c r="Q67" s="458">
        <f>SUM(O67:P67)</f>
        <v>228</v>
      </c>
    </row>
    <row r="68" spans="1:17" s="307" customFormat="1" ht="28.5" customHeight="1" x14ac:dyDescent="0.15">
      <c r="A68" s="851"/>
      <c r="B68" s="337"/>
      <c r="C68" s="845" t="s">
        <v>316</v>
      </c>
      <c r="D68" s="864"/>
      <c r="E68" s="220"/>
      <c r="F68" s="608">
        <v>1054</v>
      </c>
      <c r="G68" s="610"/>
      <c r="H68" s="609">
        <f t="shared" ref="H68:H70" si="10">SUM(F68:G68)</f>
        <v>1054</v>
      </c>
      <c r="I68" s="476"/>
      <c r="J68" s="504"/>
      <c r="K68" s="611"/>
      <c r="L68" s="608">
        <v>208.6</v>
      </c>
      <c r="M68" s="610"/>
      <c r="N68" s="609">
        <f>SUM(L68:M68)</f>
        <v>208.6</v>
      </c>
      <c r="O68" s="476">
        <f>I68+L68</f>
        <v>208.6</v>
      </c>
      <c r="P68" s="504"/>
      <c r="Q68" s="457">
        <f>SUM(O68:P68)</f>
        <v>208.6</v>
      </c>
    </row>
    <row r="69" spans="1:17" s="307" customFormat="1" ht="28.5" customHeight="1" x14ac:dyDescent="0.15">
      <c r="A69" s="851"/>
      <c r="B69" s="222"/>
      <c r="C69" s="845" t="s">
        <v>317</v>
      </c>
      <c r="D69" s="864"/>
      <c r="E69" s="316"/>
      <c r="F69" s="608">
        <v>447.49</v>
      </c>
      <c r="G69" s="610"/>
      <c r="H69" s="609">
        <f t="shared" si="10"/>
        <v>447.49</v>
      </c>
      <c r="I69" s="476"/>
      <c r="J69" s="504"/>
      <c r="K69" s="611"/>
      <c r="L69" s="608"/>
      <c r="M69" s="610"/>
      <c r="N69" s="609"/>
      <c r="O69" s="476"/>
      <c r="P69" s="504"/>
      <c r="Q69" s="457"/>
    </row>
    <row r="70" spans="1:17" s="307" customFormat="1" ht="28.5" customHeight="1" x14ac:dyDescent="0.15">
      <c r="A70" s="851"/>
      <c r="B70" s="337"/>
      <c r="C70" s="845" t="s">
        <v>208</v>
      </c>
      <c r="D70" s="864"/>
      <c r="E70" s="325"/>
      <c r="F70" s="608">
        <v>8567.36</v>
      </c>
      <c r="G70" s="610"/>
      <c r="H70" s="609">
        <f t="shared" si="10"/>
        <v>8567.36</v>
      </c>
      <c r="I70" s="476"/>
      <c r="J70" s="504"/>
      <c r="K70" s="611"/>
      <c r="L70" s="608">
        <v>2033.13</v>
      </c>
      <c r="M70" s="610"/>
      <c r="N70" s="609">
        <f>SUM(L70:M70)</f>
        <v>2033.13</v>
      </c>
      <c r="O70" s="476">
        <f>I70+L70</f>
        <v>2033.13</v>
      </c>
      <c r="P70" s="504"/>
      <c r="Q70" s="457">
        <f>SUM(O70:P70)</f>
        <v>2033.13</v>
      </c>
    </row>
    <row r="71" spans="1:17" s="307" customFormat="1" ht="28.5" customHeight="1" x14ac:dyDescent="0.15">
      <c r="A71" s="851"/>
      <c r="B71" s="222"/>
      <c r="C71" s="845" t="s">
        <v>155</v>
      </c>
      <c r="D71" s="864"/>
      <c r="E71" s="220"/>
      <c r="F71" s="608"/>
      <c r="G71" s="610"/>
      <c r="H71" s="477"/>
      <c r="I71" s="476"/>
      <c r="J71" s="504"/>
      <c r="K71" s="611"/>
      <c r="L71" s="608">
        <v>402</v>
      </c>
      <c r="M71" s="610"/>
      <c r="N71" s="609">
        <f>SUM(L71:M71)</f>
        <v>402</v>
      </c>
      <c r="O71" s="476">
        <f t="shared" ref="O71:O73" si="11">I71+L71</f>
        <v>402</v>
      </c>
      <c r="P71" s="504"/>
      <c r="Q71" s="457">
        <f t="shared" ref="Q71:Q73" si="12">SUM(O71:P71)</f>
        <v>402</v>
      </c>
    </row>
    <row r="72" spans="1:17" s="307" customFormat="1" ht="28.5" customHeight="1" x14ac:dyDescent="0.15">
      <c r="A72" s="851"/>
      <c r="B72" s="398"/>
      <c r="C72" s="845" t="s">
        <v>164</v>
      </c>
      <c r="D72" s="864"/>
      <c r="E72" s="215"/>
      <c r="F72" s="608">
        <v>6974</v>
      </c>
      <c r="G72" s="610"/>
      <c r="H72" s="609">
        <f>SUM(F72:G72)</f>
        <v>6974</v>
      </c>
      <c r="I72" s="476"/>
      <c r="J72" s="504"/>
      <c r="K72" s="611"/>
      <c r="L72" s="608">
        <v>1537.43</v>
      </c>
      <c r="M72" s="610"/>
      <c r="N72" s="609">
        <f>SUM(L72:M72)</f>
        <v>1537.43</v>
      </c>
      <c r="O72" s="476">
        <f t="shared" si="11"/>
        <v>1537.43</v>
      </c>
      <c r="P72" s="504"/>
      <c r="Q72" s="457">
        <f t="shared" si="12"/>
        <v>1537.43</v>
      </c>
    </row>
    <row r="73" spans="1:17" s="307" customFormat="1" ht="28.5" customHeight="1" x14ac:dyDescent="0.15">
      <c r="A73" s="851"/>
      <c r="B73" s="399"/>
      <c r="C73" s="845" t="s">
        <v>209</v>
      </c>
      <c r="D73" s="864"/>
      <c r="E73" s="220"/>
      <c r="F73" s="608">
        <v>9256</v>
      </c>
      <c r="G73" s="610"/>
      <c r="H73" s="609">
        <f>SUM(F73:G73)</f>
        <v>9256</v>
      </c>
      <c r="I73" s="476">
        <v>499.17</v>
      </c>
      <c r="J73" s="504"/>
      <c r="K73" s="611">
        <f>SUM(I73:J73)</f>
        <v>499.17</v>
      </c>
      <c r="L73" s="608"/>
      <c r="M73" s="610"/>
      <c r="N73" s="609"/>
      <c r="O73" s="476">
        <f t="shared" si="11"/>
        <v>499.17</v>
      </c>
      <c r="P73" s="504"/>
      <c r="Q73" s="457">
        <f t="shared" si="12"/>
        <v>499.17</v>
      </c>
    </row>
    <row r="74" spans="1:17" s="307" customFormat="1" ht="28.5" customHeight="1" x14ac:dyDescent="0.15">
      <c r="A74" s="851"/>
      <c r="B74" s="398"/>
      <c r="C74" s="844" t="s">
        <v>214</v>
      </c>
      <c r="D74" s="865"/>
      <c r="E74" s="220"/>
      <c r="F74" s="846">
        <v>3436.67</v>
      </c>
      <c r="G74" s="830"/>
      <c r="H74" s="833">
        <f>SUM(F74:G74)</f>
        <v>3436.67</v>
      </c>
      <c r="I74" s="476"/>
      <c r="J74" s="504"/>
      <c r="K74" s="611"/>
      <c r="L74" s="608"/>
      <c r="M74" s="610"/>
      <c r="N74" s="609"/>
      <c r="O74" s="476"/>
      <c r="P74" s="504"/>
      <c r="Q74" s="457"/>
    </row>
    <row r="75" spans="1:17" s="307" customFormat="1" ht="28.5" customHeight="1" x14ac:dyDescent="0.15">
      <c r="A75" s="851"/>
      <c r="B75" s="215"/>
      <c r="C75" s="318"/>
      <c r="D75" s="584" t="s">
        <v>409</v>
      </c>
      <c r="E75" s="220"/>
      <c r="F75" s="847"/>
      <c r="G75" s="832"/>
      <c r="H75" s="835"/>
      <c r="I75" s="476">
        <v>52.99</v>
      </c>
      <c r="J75" s="504"/>
      <c r="K75" s="611">
        <f>SUM(I75:J75)</f>
        <v>52.99</v>
      </c>
      <c r="L75" s="608"/>
      <c r="M75" s="610"/>
      <c r="N75" s="609"/>
      <c r="O75" s="476">
        <f>I75+L75</f>
        <v>52.99</v>
      </c>
      <c r="P75" s="504"/>
      <c r="Q75" s="457">
        <f>SUM(O75:P75)</f>
        <v>52.99</v>
      </c>
    </row>
    <row r="76" spans="1:17" s="307" customFormat="1" ht="28.5" customHeight="1" x14ac:dyDescent="0.15">
      <c r="A76" s="851"/>
      <c r="B76" s="399"/>
      <c r="C76" s="845" t="s">
        <v>210</v>
      </c>
      <c r="D76" s="864"/>
      <c r="E76" s="316"/>
      <c r="F76" s="608">
        <v>4510</v>
      </c>
      <c r="G76" s="610"/>
      <c r="H76" s="609">
        <f t="shared" ref="H76:H80" si="13">SUM(F76:G76)</f>
        <v>4510</v>
      </c>
      <c r="I76" s="476">
        <v>298.11</v>
      </c>
      <c r="J76" s="504"/>
      <c r="K76" s="611">
        <f>SUM(I76:J76)</f>
        <v>298.11</v>
      </c>
      <c r="L76" s="608"/>
      <c r="M76" s="610"/>
      <c r="N76" s="609"/>
      <c r="O76" s="476">
        <f t="shared" ref="O76:O77" si="14">I76+L76</f>
        <v>298.11</v>
      </c>
      <c r="P76" s="504"/>
      <c r="Q76" s="457">
        <f t="shared" ref="Q76:Q77" si="15">SUM(O76:P76)</f>
        <v>298.11</v>
      </c>
    </row>
    <row r="77" spans="1:17" s="307" customFormat="1" ht="28.5" customHeight="1" x14ac:dyDescent="0.15">
      <c r="A77" s="851"/>
      <c r="B77" s="400"/>
      <c r="C77" s="845" t="s">
        <v>211</v>
      </c>
      <c r="D77" s="864"/>
      <c r="E77" s="316"/>
      <c r="F77" s="608">
        <v>3401.29</v>
      </c>
      <c r="G77" s="610"/>
      <c r="H77" s="609">
        <f t="shared" si="13"/>
        <v>3401.29</v>
      </c>
      <c r="I77" s="476">
        <v>266.64999999999998</v>
      </c>
      <c r="J77" s="504"/>
      <c r="K77" s="611">
        <f>SUM(I77:J77)</f>
        <v>266.64999999999998</v>
      </c>
      <c r="L77" s="608"/>
      <c r="M77" s="610"/>
      <c r="N77" s="609"/>
      <c r="O77" s="476">
        <f t="shared" si="14"/>
        <v>266.64999999999998</v>
      </c>
      <c r="P77" s="504"/>
      <c r="Q77" s="457">
        <f t="shared" si="15"/>
        <v>266.64999999999998</v>
      </c>
    </row>
    <row r="78" spans="1:17" s="307" customFormat="1" ht="28.5" customHeight="1" x14ac:dyDescent="0.15">
      <c r="A78" s="851"/>
      <c r="B78" s="220"/>
      <c r="C78" s="845" t="s">
        <v>318</v>
      </c>
      <c r="D78" s="864"/>
      <c r="E78" s="316"/>
      <c r="F78" s="608">
        <v>2424</v>
      </c>
      <c r="G78" s="610"/>
      <c r="H78" s="609">
        <f t="shared" si="13"/>
        <v>2424</v>
      </c>
      <c r="I78" s="476"/>
      <c r="J78" s="504"/>
      <c r="K78" s="611"/>
      <c r="L78" s="608"/>
      <c r="M78" s="610"/>
      <c r="N78" s="609"/>
      <c r="O78" s="476"/>
      <c r="P78" s="504"/>
      <c r="Q78" s="457"/>
    </row>
    <row r="79" spans="1:17" s="307" customFormat="1" ht="28.5" customHeight="1" x14ac:dyDescent="0.15">
      <c r="A79" s="851"/>
      <c r="B79" s="220"/>
      <c r="C79" s="845" t="s">
        <v>319</v>
      </c>
      <c r="D79" s="864"/>
      <c r="E79" s="316"/>
      <c r="F79" s="608">
        <v>596.59</v>
      </c>
      <c r="G79" s="610"/>
      <c r="H79" s="609">
        <f t="shared" si="13"/>
        <v>596.59</v>
      </c>
      <c r="I79" s="476"/>
      <c r="J79" s="504"/>
      <c r="K79" s="611"/>
      <c r="L79" s="608"/>
      <c r="M79" s="610"/>
      <c r="N79" s="609"/>
      <c r="O79" s="476"/>
      <c r="P79" s="504"/>
      <c r="Q79" s="457"/>
    </row>
    <row r="80" spans="1:17" s="307" customFormat="1" ht="28.5" customHeight="1" x14ac:dyDescent="0.15">
      <c r="A80" s="851"/>
      <c r="B80" s="220"/>
      <c r="C80" s="868" t="s">
        <v>320</v>
      </c>
      <c r="D80" s="864"/>
      <c r="E80" s="316"/>
      <c r="F80" s="608">
        <v>2842</v>
      </c>
      <c r="G80" s="610"/>
      <c r="H80" s="609">
        <f t="shared" si="13"/>
        <v>2842</v>
      </c>
      <c r="I80" s="476"/>
      <c r="J80" s="504"/>
      <c r="K80" s="611"/>
      <c r="L80" s="608"/>
      <c r="M80" s="610"/>
      <c r="N80" s="609"/>
      <c r="O80" s="476"/>
      <c r="P80" s="504"/>
      <c r="Q80" s="457"/>
    </row>
    <row r="81" spans="1:17" s="307" customFormat="1" ht="28.5" customHeight="1" x14ac:dyDescent="0.15">
      <c r="A81" s="851"/>
      <c r="B81" s="316"/>
      <c r="C81" s="868" t="s">
        <v>321</v>
      </c>
      <c r="D81" s="845"/>
      <c r="E81" s="316"/>
      <c r="F81" s="608">
        <v>360</v>
      </c>
      <c r="G81" s="610"/>
      <c r="H81" s="609">
        <f>SUM(F81:G81)</f>
        <v>360</v>
      </c>
      <c r="I81" s="476"/>
      <c r="J81" s="504"/>
      <c r="K81" s="611"/>
      <c r="L81" s="608"/>
      <c r="M81" s="610"/>
      <c r="N81" s="609"/>
      <c r="O81" s="476"/>
      <c r="P81" s="504"/>
      <c r="Q81" s="457"/>
    </row>
    <row r="82" spans="1:17" s="307" customFormat="1" ht="28.5" customHeight="1" x14ac:dyDescent="0.15">
      <c r="A82" s="851"/>
      <c r="B82" s="316"/>
      <c r="C82" s="868" t="s">
        <v>432</v>
      </c>
      <c r="D82" s="845"/>
      <c r="E82" s="316"/>
      <c r="F82" s="608">
        <v>1293</v>
      </c>
      <c r="G82" s="610"/>
      <c r="H82" s="609">
        <f>SUM(F82:G82)</f>
        <v>1293</v>
      </c>
      <c r="I82" s="476"/>
      <c r="J82" s="504"/>
      <c r="K82" s="611"/>
      <c r="L82" s="608"/>
      <c r="M82" s="610"/>
      <c r="N82" s="609"/>
      <c r="O82" s="476"/>
      <c r="P82" s="504"/>
      <c r="Q82" s="457"/>
    </row>
    <row r="83" spans="1:17" s="307" customFormat="1" ht="28.5" customHeight="1" x14ac:dyDescent="0.15">
      <c r="A83" s="851"/>
      <c r="B83" s="316"/>
      <c r="C83" s="869" t="s">
        <v>433</v>
      </c>
      <c r="D83" s="844"/>
      <c r="E83" s="316"/>
      <c r="F83" s="608">
        <v>7407</v>
      </c>
      <c r="G83" s="610"/>
      <c r="H83" s="609">
        <f t="shared" ref="H83:H84" si="16">SUM(F83:G83)</f>
        <v>7407</v>
      </c>
      <c r="I83" s="476"/>
      <c r="J83" s="504"/>
      <c r="K83" s="611"/>
      <c r="L83" s="608"/>
      <c r="M83" s="610"/>
      <c r="N83" s="609"/>
      <c r="O83" s="476"/>
      <c r="P83" s="504"/>
      <c r="Q83" s="457"/>
    </row>
    <row r="84" spans="1:17" s="307" customFormat="1" ht="28.5" customHeight="1" thickBot="1" x14ac:dyDescent="0.2">
      <c r="A84" s="852"/>
      <c r="B84" s="316"/>
      <c r="C84" s="869" t="s">
        <v>434</v>
      </c>
      <c r="D84" s="844"/>
      <c r="E84" s="316"/>
      <c r="F84" s="608">
        <v>250</v>
      </c>
      <c r="G84" s="610"/>
      <c r="H84" s="609">
        <f t="shared" si="16"/>
        <v>250</v>
      </c>
      <c r="I84" s="476"/>
      <c r="J84" s="504"/>
      <c r="K84" s="611"/>
      <c r="L84" s="608"/>
      <c r="M84" s="610"/>
      <c r="N84" s="609"/>
      <c r="O84" s="476"/>
      <c r="P84" s="504"/>
      <c r="Q84" s="457"/>
    </row>
    <row r="85" spans="1:17" s="307" customFormat="1" ht="28.5" customHeight="1" x14ac:dyDescent="0.15">
      <c r="A85" s="527"/>
      <c r="B85" s="528"/>
      <c r="C85" s="529"/>
      <c r="D85" s="529"/>
      <c r="E85" s="530"/>
      <c r="F85" s="531"/>
      <c r="G85" s="532"/>
      <c r="H85" s="531"/>
      <c r="I85" s="531"/>
      <c r="J85" s="531"/>
      <c r="K85" s="531"/>
      <c r="L85" s="531"/>
      <c r="M85" s="532"/>
      <c r="N85" s="531"/>
      <c r="O85" s="531"/>
      <c r="P85" s="531"/>
      <c r="Q85" s="531"/>
    </row>
    <row r="86" spans="1:17" s="514" customFormat="1" ht="28.5" customHeight="1" x14ac:dyDescent="0.15">
      <c r="A86" s="811"/>
      <c r="B86" s="811"/>
      <c r="C86" s="811"/>
      <c r="D86" s="811"/>
      <c r="E86" s="811"/>
      <c r="F86" s="811"/>
      <c r="G86" s="811"/>
      <c r="H86" s="811"/>
      <c r="I86" s="811"/>
      <c r="J86" s="811"/>
      <c r="K86" s="811"/>
      <c r="L86" s="811"/>
      <c r="M86" s="811"/>
      <c r="N86" s="811"/>
      <c r="O86" s="811"/>
      <c r="P86" s="811"/>
      <c r="Q86" s="811"/>
    </row>
    <row r="87" spans="1:17" s="307" customFormat="1" ht="11.25" customHeight="1" x14ac:dyDescent="0.15">
      <c r="A87" s="598"/>
      <c r="B87" s="598"/>
      <c r="C87" s="598"/>
      <c r="D87" s="598"/>
      <c r="E87" s="598"/>
      <c r="F87" s="598"/>
      <c r="G87" s="598"/>
      <c r="H87" s="598"/>
      <c r="I87" s="598"/>
      <c r="J87" s="598"/>
      <c r="K87" s="598"/>
      <c r="L87" s="598"/>
      <c r="M87" s="598"/>
      <c r="N87" s="598"/>
      <c r="O87" s="598"/>
      <c r="P87" s="598"/>
      <c r="Q87" s="598"/>
    </row>
    <row r="88" spans="1:17" s="307" customFormat="1" ht="11.25" customHeight="1" x14ac:dyDescent="0.15">
      <c r="A88" s="598"/>
      <c r="B88" s="598"/>
      <c r="C88" s="598"/>
      <c r="D88" s="598"/>
      <c r="E88" s="598"/>
      <c r="F88" s="598"/>
      <c r="G88" s="598"/>
      <c r="H88" s="598"/>
      <c r="I88" s="598"/>
      <c r="J88" s="598"/>
      <c r="K88" s="598"/>
      <c r="L88" s="598"/>
      <c r="M88" s="598"/>
      <c r="N88" s="598"/>
      <c r="O88" s="598"/>
      <c r="P88" s="598"/>
      <c r="Q88" s="598"/>
    </row>
    <row r="89" spans="1:17" s="514" customFormat="1" ht="28.5" customHeight="1" x14ac:dyDescent="0.15">
      <c r="A89" s="811"/>
      <c r="B89" s="811"/>
      <c r="C89" s="811"/>
      <c r="D89" s="811"/>
      <c r="E89" s="811"/>
      <c r="F89" s="811"/>
      <c r="G89" s="811"/>
      <c r="H89" s="811"/>
      <c r="I89" s="811"/>
      <c r="J89" s="811"/>
      <c r="K89" s="811"/>
      <c r="L89" s="811"/>
      <c r="M89" s="811"/>
      <c r="N89" s="811"/>
      <c r="O89" s="811"/>
      <c r="P89" s="811"/>
      <c r="Q89" s="811"/>
    </row>
    <row r="90" spans="1:17" s="307" customFormat="1" ht="28.5" customHeight="1" x14ac:dyDescent="0.15"/>
    <row r="91" spans="1:17" s="307" customFormat="1" ht="28.5" customHeight="1" thickBot="1" x14ac:dyDescent="0.2">
      <c r="A91" s="812" t="s">
        <v>182</v>
      </c>
      <c r="B91" s="812"/>
      <c r="C91" s="812"/>
      <c r="D91" s="812"/>
      <c r="E91" s="812"/>
      <c r="P91" s="813" t="s">
        <v>183</v>
      </c>
      <c r="Q91" s="813"/>
    </row>
    <row r="92" spans="1:17" s="307" customFormat="1" ht="18" customHeight="1" x14ac:dyDescent="0.15">
      <c r="A92" s="814" t="s">
        <v>184</v>
      </c>
      <c r="B92" s="815"/>
      <c r="C92" s="815"/>
      <c r="D92" s="815"/>
      <c r="E92" s="816"/>
      <c r="F92" s="823" t="s">
        <v>185</v>
      </c>
      <c r="G92" s="815"/>
      <c r="H92" s="816"/>
      <c r="I92" s="815" t="s">
        <v>159</v>
      </c>
      <c r="J92" s="815"/>
      <c r="K92" s="815"/>
      <c r="L92" s="815"/>
      <c r="M92" s="815"/>
      <c r="N92" s="815"/>
      <c r="O92" s="815"/>
      <c r="P92" s="815"/>
      <c r="Q92" s="825"/>
    </row>
    <row r="93" spans="1:17" s="307" customFormat="1" ht="18" customHeight="1" x14ac:dyDescent="0.15">
      <c r="A93" s="817"/>
      <c r="B93" s="818"/>
      <c r="C93" s="818"/>
      <c r="D93" s="818"/>
      <c r="E93" s="819"/>
      <c r="F93" s="824"/>
      <c r="G93" s="821"/>
      <c r="H93" s="822"/>
      <c r="I93" s="826" t="s">
        <v>186</v>
      </c>
      <c r="J93" s="826"/>
      <c r="K93" s="827"/>
      <c r="L93" s="828" t="s">
        <v>160</v>
      </c>
      <c r="M93" s="826"/>
      <c r="N93" s="827"/>
      <c r="O93" s="828" t="s">
        <v>187</v>
      </c>
      <c r="P93" s="826"/>
      <c r="Q93" s="829"/>
    </row>
    <row r="94" spans="1:17" s="307" customFormat="1" ht="45.75" customHeight="1" x14ac:dyDescent="0.15">
      <c r="A94" s="820"/>
      <c r="B94" s="821"/>
      <c r="C94" s="821"/>
      <c r="D94" s="821"/>
      <c r="E94" s="822"/>
      <c r="F94" s="308" t="s">
        <v>188</v>
      </c>
      <c r="G94" s="309" t="s">
        <v>271</v>
      </c>
      <c r="H94" s="310" t="s">
        <v>272</v>
      </c>
      <c r="I94" s="522" t="s">
        <v>188</v>
      </c>
      <c r="J94" s="309" t="s">
        <v>271</v>
      </c>
      <c r="K94" s="310" t="s">
        <v>272</v>
      </c>
      <c r="L94" s="308" t="s">
        <v>188</v>
      </c>
      <c r="M94" s="309" t="s">
        <v>271</v>
      </c>
      <c r="N94" s="310" t="s">
        <v>272</v>
      </c>
      <c r="O94" s="308" t="s">
        <v>188</v>
      </c>
      <c r="P94" s="309" t="s">
        <v>271</v>
      </c>
      <c r="Q94" s="311" t="s">
        <v>272</v>
      </c>
    </row>
    <row r="95" spans="1:17" s="307" customFormat="1" ht="28.5" customHeight="1" x14ac:dyDescent="0.15">
      <c r="A95" s="850" t="s">
        <v>425</v>
      </c>
      <c r="B95" s="316"/>
      <c r="C95" s="870" t="s">
        <v>322</v>
      </c>
      <c r="D95" s="871"/>
      <c r="E95" s="316"/>
      <c r="F95" s="608">
        <v>760</v>
      </c>
      <c r="G95" s="610"/>
      <c r="H95" s="609">
        <f t="shared" ref="H95:H98" si="17">SUM(F95:G95)</f>
        <v>760</v>
      </c>
      <c r="I95" s="476"/>
      <c r="J95" s="504"/>
      <c r="K95" s="611"/>
      <c r="L95" s="608"/>
      <c r="M95" s="610"/>
      <c r="N95" s="609"/>
      <c r="O95" s="476"/>
      <c r="P95" s="504"/>
      <c r="Q95" s="457"/>
    </row>
    <row r="96" spans="1:17" s="307" customFormat="1" ht="28.5" customHeight="1" x14ac:dyDescent="0.15">
      <c r="A96" s="851"/>
      <c r="B96" s="316"/>
      <c r="C96" s="868" t="s">
        <v>323</v>
      </c>
      <c r="D96" s="864"/>
      <c r="E96" s="316"/>
      <c r="F96" s="587">
        <v>1957</v>
      </c>
      <c r="G96" s="600"/>
      <c r="H96" s="590">
        <f t="shared" si="17"/>
        <v>1957</v>
      </c>
      <c r="I96" s="476"/>
      <c r="J96" s="504"/>
      <c r="K96" s="611"/>
      <c r="L96" s="608"/>
      <c r="M96" s="610"/>
      <c r="N96" s="609"/>
      <c r="O96" s="476"/>
      <c r="P96" s="504"/>
      <c r="Q96" s="457"/>
    </row>
    <row r="97" spans="1:17" s="307" customFormat="1" ht="28.5" customHeight="1" x14ac:dyDescent="0.15">
      <c r="A97" s="851"/>
      <c r="B97" s="316"/>
      <c r="C97" s="868" t="s">
        <v>324</v>
      </c>
      <c r="D97" s="868"/>
      <c r="E97" s="316"/>
      <c r="F97" s="608">
        <v>524</v>
      </c>
      <c r="G97" s="610"/>
      <c r="H97" s="609">
        <f t="shared" si="17"/>
        <v>524</v>
      </c>
      <c r="I97" s="476"/>
      <c r="J97" s="504"/>
      <c r="K97" s="611"/>
      <c r="L97" s="608"/>
      <c r="M97" s="610"/>
      <c r="N97" s="609"/>
      <c r="O97" s="476"/>
      <c r="P97" s="504"/>
      <c r="Q97" s="457"/>
    </row>
    <row r="98" spans="1:17" s="307" customFormat="1" ht="28.5" customHeight="1" x14ac:dyDescent="0.15">
      <c r="A98" s="851"/>
      <c r="B98" s="316"/>
      <c r="C98" s="868" t="s">
        <v>325</v>
      </c>
      <c r="D98" s="868"/>
      <c r="E98" s="316"/>
      <c r="F98" s="608">
        <v>266</v>
      </c>
      <c r="G98" s="610"/>
      <c r="H98" s="609">
        <f t="shared" si="17"/>
        <v>266</v>
      </c>
      <c r="I98" s="478"/>
      <c r="J98" s="507"/>
      <c r="K98" s="479"/>
      <c r="L98" s="587"/>
      <c r="M98" s="600"/>
      <c r="N98" s="590"/>
      <c r="O98" s="478"/>
      <c r="P98" s="507"/>
      <c r="Q98" s="458"/>
    </row>
    <row r="99" spans="1:17" s="307" customFormat="1" ht="28.5" customHeight="1" x14ac:dyDescent="0.15">
      <c r="A99" s="851"/>
      <c r="B99" s="316"/>
      <c r="C99" s="872" t="s">
        <v>326</v>
      </c>
      <c r="D99" s="864"/>
      <c r="E99" s="322"/>
      <c r="F99" s="212"/>
      <c r="G99" s="533"/>
      <c r="H99" s="477"/>
      <c r="I99" s="476"/>
      <c r="J99" s="504"/>
      <c r="K99" s="611"/>
      <c r="L99" s="608">
        <v>52.96</v>
      </c>
      <c r="M99" s="610"/>
      <c r="N99" s="609">
        <f>SUM(L99:M99)</f>
        <v>52.96</v>
      </c>
      <c r="O99" s="476">
        <f>I99+L99</f>
        <v>52.96</v>
      </c>
      <c r="P99" s="504"/>
      <c r="Q99" s="457">
        <f>SUM(O99:P99)</f>
        <v>52.96</v>
      </c>
    </row>
    <row r="100" spans="1:17" s="307" customFormat="1" ht="28.5" customHeight="1" x14ac:dyDescent="0.15">
      <c r="A100" s="851"/>
      <c r="B100" s="398"/>
      <c r="C100" s="844" t="s">
        <v>212</v>
      </c>
      <c r="D100" s="865"/>
      <c r="E100" s="220"/>
      <c r="F100" s="846">
        <v>55169</v>
      </c>
      <c r="G100" s="600"/>
      <c r="H100" s="833">
        <f>SUM(F100:G101)</f>
        <v>55169</v>
      </c>
      <c r="I100" s="476"/>
      <c r="J100" s="504"/>
      <c r="K100" s="611"/>
      <c r="L100" s="608"/>
      <c r="M100" s="610"/>
      <c r="N100" s="609"/>
      <c r="O100" s="476"/>
      <c r="P100" s="504"/>
      <c r="Q100" s="457"/>
    </row>
    <row r="101" spans="1:17" s="307" customFormat="1" ht="28.5" customHeight="1" x14ac:dyDescent="0.15">
      <c r="A101" s="851"/>
      <c r="B101" s="215"/>
      <c r="C101" s="317"/>
      <c r="D101" s="402" t="s">
        <v>327</v>
      </c>
      <c r="E101" s="220"/>
      <c r="F101" s="847"/>
      <c r="G101" s="595"/>
      <c r="H101" s="835"/>
      <c r="I101" s="476">
        <v>496.17</v>
      </c>
      <c r="J101" s="504"/>
      <c r="K101" s="611">
        <f>SUM(I101:J101)</f>
        <v>496.17</v>
      </c>
      <c r="L101" s="608"/>
      <c r="M101" s="610"/>
      <c r="N101" s="609"/>
      <c r="O101" s="476">
        <f>I101+L101</f>
        <v>496.17</v>
      </c>
      <c r="P101" s="504"/>
      <c r="Q101" s="457">
        <f>SUM(O101:P101)</f>
        <v>496.17</v>
      </c>
    </row>
    <row r="102" spans="1:17" s="307" customFormat="1" ht="28.5" customHeight="1" x14ac:dyDescent="0.15">
      <c r="A102" s="851"/>
      <c r="B102" s="399"/>
      <c r="C102" s="845" t="s">
        <v>213</v>
      </c>
      <c r="D102" s="864"/>
      <c r="E102" s="220"/>
      <c r="F102" s="608">
        <v>11227</v>
      </c>
      <c r="G102" s="610"/>
      <c r="H102" s="609">
        <f t="shared" ref="H102:H107" si="18">SUM(F102:G102)</f>
        <v>11227</v>
      </c>
      <c r="I102" s="476"/>
      <c r="J102" s="504"/>
      <c r="K102" s="611"/>
      <c r="L102" s="608"/>
      <c r="M102" s="610"/>
      <c r="N102" s="609"/>
      <c r="O102" s="476"/>
      <c r="P102" s="504"/>
      <c r="Q102" s="457"/>
    </row>
    <row r="103" spans="1:17" s="307" customFormat="1" ht="28.5" customHeight="1" x14ac:dyDescent="0.15">
      <c r="A103" s="851"/>
      <c r="B103" s="401"/>
      <c r="C103" s="845" t="s">
        <v>328</v>
      </c>
      <c r="D103" s="864"/>
      <c r="E103" s="220"/>
      <c r="F103" s="608">
        <v>4131</v>
      </c>
      <c r="G103" s="610"/>
      <c r="H103" s="609">
        <f t="shared" si="18"/>
        <v>4131</v>
      </c>
      <c r="I103" s="476"/>
      <c r="J103" s="504"/>
      <c r="K103" s="611"/>
      <c r="L103" s="608"/>
      <c r="M103" s="610"/>
      <c r="N103" s="609"/>
      <c r="O103" s="476"/>
      <c r="P103" s="504"/>
      <c r="Q103" s="457"/>
    </row>
    <row r="104" spans="1:17" s="307" customFormat="1" ht="28.5" customHeight="1" x14ac:dyDescent="0.15">
      <c r="A104" s="851"/>
      <c r="B104" s="316"/>
      <c r="C104" s="845" t="s">
        <v>329</v>
      </c>
      <c r="D104" s="864"/>
      <c r="E104" s="316"/>
      <c r="F104" s="608">
        <v>12079</v>
      </c>
      <c r="G104" s="610"/>
      <c r="H104" s="609">
        <f t="shared" si="18"/>
        <v>12079</v>
      </c>
      <c r="I104" s="403"/>
      <c r="J104" s="404"/>
      <c r="K104" s="611"/>
      <c r="L104" s="393"/>
      <c r="M104" s="534"/>
      <c r="N104" s="609"/>
      <c r="O104" s="476"/>
      <c r="P104" s="504"/>
      <c r="Q104" s="457"/>
    </row>
    <row r="105" spans="1:17" s="307" customFormat="1" ht="28.5" customHeight="1" x14ac:dyDescent="0.15">
      <c r="A105" s="851"/>
      <c r="B105" s="220"/>
      <c r="C105" s="845" t="s">
        <v>410</v>
      </c>
      <c r="D105" s="845"/>
      <c r="E105" s="316"/>
      <c r="F105" s="608">
        <v>29104.09</v>
      </c>
      <c r="G105" s="610"/>
      <c r="H105" s="609">
        <f t="shared" si="18"/>
        <v>29104.09</v>
      </c>
      <c r="I105" s="403"/>
      <c r="J105" s="404"/>
      <c r="K105" s="611"/>
      <c r="L105" s="393"/>
      <c r="M105" s="534"/>
      <c r="N105" s="609"/>
      <c r="O105" s="476"/>
      <c r="P105" s="504"/>
      <c r="Q105" s="457"/>
    </row>
    <row r="106" spans="1:17" s="307" customFormat="1" ht="28.5" customHeight="1" x14ac:dyDescent="0.15">
      <c r="A106" s="851"/>
      <c r="B106" s="316"/>
      <c r="C106" s="844" t="s">
        <v>273</v>
      </c>
      <c r="D106" s="844"/>
      <c r="E106" s="316"/>
      <c r="F106" s="587">
        <v>2156.98</v>
      </c>
      <c r="G106" s="600"/>
      <c r="H106" s="590">
        <f t="shared" si="18"/>
        <v>2156.98</v>
      </c>
      <c r="I106" s="405"/>
      <c r="J106" s="406"/>
      <c r="K106" s="479"/>
      <c r="L106" s="407"/>
      <c r="M106" s="535"/>
      <c r="N106" s="590"/>
      <c r="O106" s="478"/>
      <c r="P106" s="507"/>
      <c r="Q106" s="458"/>
    </row>
    <row r="107" spans="1:17" s="307" customFormat="1" ht="28.5" customHeight="1" x14ac:dyDescent="0.15">
      <c r="A107" s="851"/>
      <c r="B107" s="398"/>
      <c r="C107" s="844" t="s">
        <v>215</v>
      </c>
      <c r="D107" s="865"/>
      <c r="E107" s="220"/>
      <c r="F107" s="846">
        <v>74040</v>
      </c>
      <c r="G107" s="580"/>
      <c r="H107" s="833">
        <f t="shared" si="18"/>
        <v>74040</v>
      </c>
      <c r="I107" s="476"/>
      <c r="J107" s="504"/>
      <c r="K107" s="611"/>
      <c r="L107" s="608"/>
      <c r="M107" s="610"/>
      <c r="N107" s="609"/>
      <c r="O107" s="476"/>
      <c r="P107" s="504"/>
      <c r="Q107" s="457"/>
    </row>
    <row r="108" spans="1:17" s="307" customFormat="1" ht="28.5" customHeight="1" x14ac:dyDescent="0.15">
      <c r="A108" s="851"/>
      <c r="B108" s="401"/>
      <c r="C108" s="323"/>
      <c r="D108" s="221" t="s">
        <v>257</v>
      </c>
      <c r="E108" s="220"/>
      <c r="F108" s="863"/>
      <c r="G108" s="581"/>
      <c r="H108" s="834"/>
      <c r="I108" s="408">
        <v>105.3</v>
      </c>
      <c r="J108" s="213"/>
      <c r="K108" s="611">
        <f>SUM(I108:J108)</f>
        <v>105.3</v>
      </c>
      <c r="L108" s="218"/>
      <c r="M108" s="213"/>
      <c r="N108" s="609"/>
      <c r="O108" s="476">
        <f>I108+L108</f>
        <v>105.3</v>
      </c>
      <c r="P108" s="213"/>
      <c r="Q108" s="457">
        <f>SUM(O108:P108)</f>
        <v>105.3</v>
      </c>
    </row>
    <row r="109" spans="1:17" s="307" customFormat="1" ht="28.5" customHeight="1" x14ac:dyDescent="0.15">
      <c r="A109" s="851"/>
      <c r="B109" s="222"/>
      <c r="C109" s="603"/>
      <c r="D109" s="224" t="s">
        <v>411</v>
      </c>
      <c r="E109" s="324"/>
      <c r="F109" s="863"/>
      <c r="G109" s="581"/>
      <c r="H109" s="834"/>
      <c r="I109" s="409">
        <v>49.63</v>
      </c>
      <c r="J109" s="214"/>
      <c r="K109" s="480">
        <f>SUM(I109:J109)</f>
        <v>49.63</v>
      </c>
      <c r="L109" s="217">
        <v>20.25</v>
      </c>
      <c r="M109" s="214"/>
      <c r="N109" s="591">
        <f>SUM(L109:M109)</f>
        <v>20.25</v>
      </c>
      <c r="O109" s="481">
        <f>I109+L109</f>
        <v>69.88</v>
      </c>
      <c r="P109" s="214"/>
      <c r="Q109" s="466">
        <f>SUM(O109:P109)</f>
        <v>69.88</v>
      </c>
    </row>
    <row r="110" spans="1:17" s="307" customFormat="1" ht="28.5" customHeight="1" x14ac:dyDescent="0.15">
      <c r="A110" s="851"/>
      <c r="B110" s="223"/>
      <c r="C110" s="593"/>
      <c r="D110" s="224" t="s">
        <v>426</v>
      </c>
      <c r="E110" s="324"/>
      <c r="F110" s="847"/>
      <c r="G110" s="612"/>
      <c r="H110" s="835"/>
      <c r="I110" s="409"/>
      <c r="J110" s="214"/>
      <c r="K110" s="480"/>
      <c r="L110" s="217">
        <v>76.47</v>
      </c>
      <c r="M110" s="214"/>
      <c r="N110" s="591">
        <v>76.47</v>
      </c>
      <c r="O110" s="481">
        <v>76.47</v>
      </c>
      <c r="P110" s="214"/>
      <c r="Q110" s="466">
        <v>76.47</v>
      </c>
    </row>
    <row r="111" spans="1:17" s="307" customFormat="1" ht="28.5" customHeight="1" x14ac:dyDescent="0.15">
      <c r="A111" s="851"/>
      <c r="B111" s="312"/>
      <c r="C111" s="844" t="s">
        <v>217</v>
      </c>
      <c r="D111" s="844"/>
      <c r="E111" s="325"/>
      <c r="F111" s="587">
        <v>10242</v>
      </c>
      <c r="G111" s="600"/>
      <c r="H111" s="590">
        <f>SUM(F111:G111)</f>
        <v>10242</v>
      </c>
      <c r="I111" s="409"/>
      <c r="J111" s="214"/>
      <c r="K111" s="480"/>
      <c r="L111" s="217"/>
      <c r="M111" s="214"/>
      <c r="N111" s="591"/>
      <c r="O111" s="481"/>
      <c r="P111" s="214"/>
      <c r="Q111" s="466"/>
    </row>
    <row r="112" spans="1:17" s="307" customFormat="1" ht="28.5" customHeight="1" x14ac:dyDescent="0.15">
      <c r="A112" s="851"/>
      <c r="B112" s="337"/>
      <c r="C112" s="845" t="s">
        <v>330</v>
      </c>
      <c r="D112" s="845"/>
      <c r="E112" s="325"/>
      <c r="F112" s="608">
        <v>6202.91</v>
      </c>
      <c r="G112" s="610"/>
      <c r="H112" s="609">
        <f>SUM(F112:G112)</f>
        <v>6202.91</v>
      </c>
      <c r="I112" s="536"/>
      <c r="J112" s="537"/>
      <c r="K112" s="493"/>
      <c r="L112" s="538"/>
      <c r="M112" s="537"/>
      <c r="N112" s="597"/>
      <c r="O112" s="492"/>
      <c r="P112" s="537"/>
      <c r="Q112" s="467"/>
    </row>
    <row r="113" spans="1:17" s="307" customFormat="1" ht="28.5" customHeight="1" thickBot="1" x14ac:dyDescent="0.2">
      <c r="A113" s="852"/>
      <c r="B113" s="312"/>
      <c r="C113" s="845" t="s">
        <v>331</v>
      </c>
      <c r="D113" s="845"/>
      <c r="E113" s="325"/>
      <c r="F113" s="608">
        <v>2788</v>
      </c>
      <c r="G113" s="610"/>
      <c r="H113" s="609">
        <f>SUM(F113:G113)</f>
        <v>2788</v>
      </c>
      <c r="I113" s="536"/>
      <c r="J113" s="537"/>
      <c r="K113" s="493"/>
      <c r="L113" s="538"/>
      <c r="M113" s="537"/>
      <c r="N113" s="597"/>
      <c r="O113" s="492"/>
      <c r="P113" s="537"/>
      <c r="Q113" s="467"/>
    </row>
    <row r="114" spans="1:17" s="307" customFormat="1" ht="28.5" customHeight="1" x14ac:dyDescent="0.15">
      <c r="A114" s="530"/>
      <c r="B114" s="530"/>
      <c r="C114" s="530"/>
      <c r="D114" s="539"/>
      <c r="E114" s="530"/>
      <c r="F114" s="530"/>
      <c r="G114" s="530"/>
      <c r="H114" s="530"/>
      <c r="I114" s="530"/>
      <c r="J114" s="530"/>
      <c r="K114" s="530"/>
      <c r="L114" s="530"/>
      <c r="M114" s="530"/>
      <c r="N114" s="530"/>
      <c r="O114" s="530"/>
      <c r="P114" s="530"/>
      <c r="Q114" s="530"/>
    </row>
    <row r="115" spans="1:17" s="307" customFormat="1" ht="28.5" customHeight="1" x14ac:dyDescent="0.15">
      <c r="A115" s="836"/>
      <c r="B115" s="836"/>
      <c r="C115" s="836"/>
      <c r="D115" s="836"/>
      <c r="E115" s="836"/>
      <c r="F115" s="836"/>
      <c r="G115" s="836"/>
      <c r="H115" s="836"/>
      <c r="I115" s="836"/>
      <c r="J115" s="836"/>
      <c r="K115" s="836"/>
      <c r="L115" s="836"/>
      <c r="M115" s="836"/>
      <c r="N115" s="836"/>
      <c r="O115" s="836"/>
      <c r="P115" s="836"/>
      <c r="Q115" s="836"/>
    </row>
    <row r="116" spans="1:17" s="307" customFormat="1" ht="11.25" customHeight="1" x14ac:dyDescent="0.15">
      <c r="A116" s="598"/>
      <c r="B116" s="598"/>
      <c r="C116" s="598"/>
      <c r="D116" s="598"/>
      <c r="E116" s="598"/>
      <c r="F116" s="598"/>
      <c r="G116" s="598"/>
      <c r="H116" s="598"/>
      <c r="I116" s="598"/>
      <c r="J116" s="598"/>
      <c r="K116" s="598"/>
      <c r="L116" s="598"/>
      <c r="M116" s="598"/>
      <c r="N116" s="598"/>
      <c r="O116" s="598"/>
      <c r="P116" s="598"/>
      <c r="Q116" s="598"/>
    </row>
    <row r="117" spans="1:17" s="307" customFormat="1" ht="11.25" customHeight="1" x14ac:dyDescent="0.15">
      <c r="A117" s="598"/>
      <c r="B117" s="598"/>
      <c r="C117" s="598"/>
      <c r="D117" s="598"/>
      <c r="E117" s="598"/>
      <c r="F117" s="598"/>
      <c r="G117" s="598"/>
      <c r="H117" s="598"/>
      <c r="I117" s="598"/>
      <c r="J117" s="598"/>
      <c r="K117" s="598"/>
      <c r="L117" s="598"/>
      <c r="M117" s="598"/>
      <c r="N117" s="598"/>
      <c r="O117" s="598"/>
      <c r="P117" s="598"/>
      <c r="Q117" s="598"/>
    </row>
    <row r="118" spans="1:17" s="514" customFormat="1" ht="28.5" customHeight="1" x14ac:dyDescent="0.15">
      <c r="A118" s="811"/>
      <c r="B118" s="811"/>
      <c r="C118" s="811"/>
      <c r="D118" s="811"/>
      <c r="E118" s="811"/>
      <c r="F118" s="811"/>
      <c r="G118" s="811"/>
      <c r="H118" s="811"/>
      <c r="I118" s="811"/>
      <c r="J118" s="811"/>
      <c r="K118" s="811"/>
      <c r="L118" s="811"/>
      <c r="M118" s="811"/>
      <c r="N118" s="811"/>
      <c r="O118" s="811"/>
      <c r="P118" s="811"/>
      <c r="Q118" s="811"/>
    </row>
    <row r="119" spans="1:17" s="307" customFormat="1" ht="28.5" customHeight="1" x14ac:dyDescent="0.15"/>
    <row r="120" spans="1:17" s="307" customFormat="1" ht="28.5" customHeight="1" thickBot="1" x14ac:dyDescent="0.2">
      <c r="A120" s="812"/>
      <c r="B120" s="812"/>
      <c r="C120" s="812"/>
      <c r="D120" s="812"/>
      <c r="E120" s="812"/>
      <c r="P120" s="813"/>
      <c r="Q120" s="813"/>
    </row>
    <row r="121" spans="1:17" s="307" customFormat="1" ht="18" customHeight="1" x14ac:dyDescent="0.15">
      <c r="A121" s="814" t="s">
        <v>184</v>
      </c>
      <c r="B121" s="815"/>
      <c r="C121" s="815"/>
      <c r="D121" s="815"/>
      <c r="E121" s="816"/>
      <c r="F121" s="823" t="s">
        <v>185</v>
      </c>
      <c r="G121" s="815"/>
      <c r="H121" s="816"/>
      <c r="I121" s="815" t="s">
        <v>159</v>
      </c>
      <c r="J121" s="815"/>
      <c r="K121" s="815"/>
      <c r="L121" s="815"/>
      <c r="M121" s="815"/>
      <c r="N121" s="815"/>
      <c r="O121" s="815"/>
      <c r="P121" s="815"/>
      <c r="Q121" s="825"/>
    </row>
    <row r="122" spans="1:17" s="307" customFormat="1" ht="18" customHeight="1" x14ac:dyDescent="0.15">
      <c r="A122" s="817"/>
      <c r="B122" s="818"/>
      <c r="C122" s="818"/>
      <c r="D122" s="818"/>
      <c r="E122" s="819"/>
      <c r="F122" s="824"/>
      <c r="G122" s="821"/>
      <c r="H122" s="822"/>
      <c r="I122" s="828" t="s">
        <v>186</v>
      </c>
      <c r="J122" s="826"/>
      <c r="K122" s="827"/>
      <c r="L122" s="828" t="s">
        <v>160</v>
      </c>
      <c r="M122" s="826"/>
      <c r="N122" s="827"/>
      <c r="O122" s="828" t="s">
        <v>187</v>
      </c>
      <c r="P122" s="826"/>
      <c r="Q122" s="829"/>
    </row>
    <row r="123" spans="1:17" s="307" customFormat="1" ht="45.75" customHeight="1" x14ac:dyDescent="0.15">
      <c r="A123" s="820"/>
      <c r="B123" s="821"/>
      <c r="C123" s="821"/>
      <c r="D123" s="821"/>
      <c r="E123" s="822"/>
      <c r="F123" s="308" t="s">
        <v>188</v>
      </c>
      <c r="G123" s="309" t="s">
        <v>271</v>
      </c>
      <c r="H123" s="310" t="s">
        <v>272</v>
      </c>
      <c r="I123" s="308" t="s">
        <v>188</v>
      </c>
      <c r="J123" s="309" t="s">
        <v>271</v>
      </c>
      <c r="K123" s="310" t="s">
        <v>272</v>
      </c>
      <c r="L123" s="308" t="s">
        <v>188</v>
      </c>
      <c r="M123" s="309" t="s">
        <v>271</v>
      </c>
      <c r="N123" s="310" t="s">
        <v>272</v>
      </c>
      <c r="O123" s="308" t="s">
        <v>188</v>
      </c>
      <c r="P123" s="309" t="s">
        <v>271</v>
      </c>
      <c r="Q123" s="311" t="s">
        <v>272</v>
      </c>
    </row>
    <row r="124" spans="1:17" s="307" customFormat="1" ht="28.5" customHeight="1" x14ac:dyDescent="0.15">
      <c r="A124" s="850" t="s">
        <v>425</v>
      </c>
      <c r="B124" s="225"/>
      <c r="C124" s="844" t="s">
        <v>216</v>
      </c>
      <c r="D124" s="844"/>
      <c r="E124" s="322"/>
      <c r="F124" s="863">
        <v>219547.05</v>
      </c>
      <c r="G124" s="831"/>
      <c r="H124" s="834">
        <f>SUM(F124:G126)</f>
        <v>219547.05</v>
      </c>
      <c r="I124" s="481"/>
      <c r="J124" s="506"/>
      <c r="K124" s="591"/>
      <c r="L124" s="588"/>
      <c r="M124" s="596"/>
      <c r="N124" s="591"/>
      <c r="O124" s="588"/>
      <c r="P124" s="506"/>
      <c r="Q124" s="466"/>
    </row>
    <row r="125" spans="1:17" s="307" customFormat="1" ht="28.5" customHeight="1" x14ac:dyDescent="0.15">
      <c r="A125" s="851"/>
      <c r="B125" s="401"/>
      <c r="C125" s="317"/>
      <c r="D125" s="584" t="s">
        <v>168</v>
      </c>
      <c r="E125" s="322"/>
      <c r="F125" s="863"/>
      <c r="G125" s="831"/>
      <c r="H125" s="834"/>
      <c r="I125" s="476"/>
      <c r="J125" s="504"/>
      <c r="K125" s="591"/>
      <c r="L125" s="608">
        <v>72.849999999999994</v>
      </c>
      <c r="M125" s="610"/>
      <c r="N125" s="591">
        <f>SUM(L125:M125)</f>
        <v>72.849999999999994</v>
      </c>
      <c r="O125" s="608">
        <f>I125+L125</f>
        <v>72.849999999999994</v>
      </c>
      <c r="P125" s="504"/>
      <c r="Q125" s="457">
        <f>SUM(O125:P125)</f>
        <v>72.849999999999994</v>
      </c>
    </row>
    <row r="126" spans="1:17" s="307" customFormat="1" ht="28.5" customHeight="1" x14ac:dyDescent="0.15">
      <c r="A126" s="851"/>
      <c r="B126" s="223"/>
      <c r="C126" s="318"/>
      <c r="D126" s="584" t="s">
        <v>169</v>
      </c>
      <c r="E126" s="322"/>
      <c r="F126" s="847"/>
      <c r="G126" s="832"/>
      <c r="H126" s="835"/>
      <c r="I126" s="476">
        <v>176.49</v>
      </c>
      <c r="J126" s="504"/>
      <c r="K126" s="591">
        <f>SUM(I126:J126)</f>
        <v>176.49</v>
      </c>
      <c r="L126" s="608"/>
      <c r="M126" s="610"/>
      <c r="N126" s="591"/>
      <c r="O126" s="608">
        <f t="shared" ref="O126" si="19">I126+L126</f>
        <v>176.49</v>
      </c>
      <c r="P126" s="504"/>
      <c r="Q126" s="457">
        <f t="shared" ref="Q126" si="20">SUM(O126:P126)</f>
        <v>176.49</v>
      </c>
    </row>
    <row r="127" spans="1:17" s="307" customFormat="1" ht="28.5" customHeight="1" x14ac:dyDescent="0.15">
      <c r="A127" s="851"/>
      <c r="B127" s="225"/>
      <c r="C127" s="844" t="s">
        <v>158</v>
      </c>
      <c r="D127" s="865"/>
      <c r="E127" s="325"/>
      <c r="F127" s="608">
        <v>10245</v>
      </c>
      <c r="G127" s="610"/>
      <c r="H127" s="609">
        <f>SUM(F127:G127)</f>
        <v>10245</v>
      </c>
      <c r="I127" s="476"/>
      <c r="J127" s="504"/>
      <c r="K127" s="611"/>
      <c r="L127" s="608"/>
      <c r="M127" s="610"/>
      <c r="N127" s="609"/>
      <c r="O127" s="476"/>
      <c r="P127" s="504"/>
      <c r="Q127" s="457"/>
    </row>
    <row r="128" spans="1:17" s="307" customFormat="1" ht="28.5" customHeight="1" x14ac:dyDescent="0.15">
      <c r="A128" s="851"/>
      <c r="B128" s="223"/>
      <c r="C128" s="410"/>
      <c r="D128" s="221" t="s">
        <v>332</v>
      </c>
      <c r="E128" s="325"/>
      <c r="F128" s="608">
        <v>13559</v>
      </c>
      <c r="G128" s="610"/>
      <c r="H128" s="609">
        <f>SUM(F128:G128)</f>
        <v>13559</v>
      </c>
      <c r="I128" s="476"/>
      <c r="J128" s="504"/>
      <c r="K128" s="611"/>
      <c r="L128" s="608"/>
      <c r="M128" s="610"/>
      <c r="N128" s="609"/>
      <c r="O128" s="476"/>
      <c r="P128" s="504"/>
      <c r="Q128" s="457"/>
    </row>
    <row r="129" spans="1:17" s="307" customFormat="1" ht="28.5" customHeight="1" x14ac:dyDescent="0.15">
      <c r="A129" s="851"/>
      <c r="B129" s="225"/>
      <c r="C129" s="844" t="s">
        <v>218</v>
      </c>
      <c r="D129" s="865"/>
      <c r="E129" s="325"/>
      <c r="F129" s="846">
        <v>30343</v>
      </c>
      <c r="G129" s="589"/>
      <c r="H129" s="833">
        <f>SUM(F129:G134)</f>
        <v>30343</v>
      </c>
      <c r="I129" s="476"/>
      <c r="J129" s="504"/>
      <c r="K129" s="611"/>
      <c r="L129" s="608">
        <v>4679.33</v>
      </c>
      <c r="M129" s="610"/>
      <c r="N129" s="609">
        <f t="shared" ref="N129" si="21">SUM(L129:M129)</f>
        <v>4679.33</v>
      </c>
      <c r="O129" s="476">
        <f t="shared" ref="O129:O142" si="22">I129+L129</f>
        <v>4679.33</v>
      </c>
      <c r="P129" s="504"/>
      <c r="Q129" s="457">
        <f t="shared" ref="Q129:Q142" si="23">SUM(O129:P129)</f>
        <v>4679.33</v>
      </c>
    </row>
    <row r="130" spans="1:17" s="307" customFormat="1" ht="28.5" customHeight="1" x14ac:dyDescent="0.15">
      <c r="A130" s="851"/>
      <c r="B130" s="222"/>
      <c r="C130" s="317"/>
      <c r="D130" s="584" t="s">
        <v>333</v>
      </c>
      <c r="E130" s="325"/>
      <c r="F130" s="863"/>
      <c r="G130" s="585"/>
      <c r="H130" s="834"/>
      <c r="I130" s="476">
        <v>43.74</v>
      </c>
      <c r="J130" s="610"/>
      <c r="K130" s="611">
        <f>SUM(I130:J130)</f>
        <v>43.74</v>
      </c>
      <c r="L130" s="608"/>
      <c r="M130" s="610"/>
      <c r="N130" s="609"/>
      <c r="O130" s="476">
        <f t="shared" si="22"/>
        <v>43.74</v>
      </c>
      <c r="P130" s="213"/>
      <c r="Q130" s="457">
        <f t="shared" si="23"/>
        <v>43.74</v>
      </c>
    </row>
    <row r="131" spans="1:17" s="307" customFormat="1" ht="28.5" customHeight="1" x14ac:dyDescent="0.15">
      <c r="A131" s="851"/>
      <c r="B131" s="222"/>
      <c r="C131" s="317"/>
      <c r="D131" s="584" t="s">
        <v>334</v>
      </c>
      <c r="E131" s="325"/>
      <c r="F131" s="863"/>
      <c r="G131" s="585"/>
      <c r="H131" s="834"/>
      <c r="I131" s="476"/>
      <c r="J131" s="610"/>
      <c r="K131" s="611"/>
      <c r="L131" s="608">
        <v>2.86</v>
      </c>
      <c r="M131" s="610"/>
      <c r="N131" s="609">
        <f t="shared" ref="N131" si="24">SUM(L131:M131)</f>
        <v>2.86</v>
      </c>
      <c r="O131" s="476">
        <f t="shared" si="22"/>
        <v>2.86</v>
      </c>
      <c r="P131" s="213"/>
      <c r="Q131" s="457">
        <f t="shared" si="23"/>
        <v>2.86</v>
      </c>
    </row>
    <row r="132" spans="1:17" s="307" customFormat="1" ht="28.5" customHeight="1" x14ac:dyDescent="0.15">
      <c r="A132" s="851"/>
      <c r="B132" s="222"/>
      <c r="C132" s="317"/>
      <c r="D132" s="584" t="s">
        <v>335</v>
      </c>
      <c r="E132" s="325"/>
      <c r="F132" s="863"/>
      <c r="G132" s="585"/>
      <c r="H132" s="834"/>
      <c r="I132" s="476">
        <v>12.96</v>
      </c>
      <c r="J132" s="610"/>
      <c r="K132" s="611">
        <f>SUM(I132:J132)</f>
        <v>12.96</v>
      </c>
      <c r="L132" s="608"/>
      <c r="M132" s="610"/>
      <c r="N132" s="609"/>
      <c r="O132" s="476">
        <f t="shared" si="22"/>
        <v>12.96</v>
      </c>
      <c r="P132" s="213"/>
      <c r="Q132" s="457">
        <f t="shared" si="23"/>
        <v>12.96</v>
      </c>
    </row>
    <row r="133" spans="1:17" s="307" customFormat="1" ht="28.5" customHeight="1" x14ac:dyDescent="0.15">
      <c r="A133" s="851"/>
      <c r="B133" s="401"/>
      <c r="C133" s="317"/>
      <c r="D133" s="411" t="s">
        <v>336</v>
      </c>
      <c r="E133" s="325"/>
      <c r="F133" s="863"/>
      <c r="G133" s="585"/>
      <c r="H133" s="834"/>
      <c r="I133" s="476"/>
      <c r="J133" s="504"/>
      <c r="K133" s="611"/>
      <c r="L133" s="608">
        <v>65.7</v>
      </c>
      <c r="M133" s="610"/>
      <c r="N133" s="609">
        <f>SUM(L133:M133)</f>
        <v>65.7</v>
      </c>
      <c r="O133" s="476">
        <f t="shared" si="22"/>
        <v>65.7</v>
      </c>
      <c r="P133" s="504"/>
      <c r="Q133" s="457">
        <f t="shared" si="23"/>
        <v>65.7</v>
      </c>
    </row>
    <row r="134" spans="1:17" s="307" customFormat="1" ht="28.5" customHeight="1" x14ac:dyDescent="0.15">
      <c r="A134" s="851"/>
      <c r="B134" s="400"/>
      <c r="C134" s="318"/>
      <c r="D134" s="412" t="s">
        <v>337</v>
      </c>
      <c r="E134" s="325"/>
      <c r="F134" s="847"/>
      <c r="G134" s="586"/>
      <c r="H134" s="835"/>
      <c r="I134" s="476"/>
      <c r="J134" s="504"/>
      <c r="K134" s="611"/>
      <c r="L134" s="608">
        <v>11.67</v>
      </c>
      <c r="M134" s="610"/>
      <c r="N134" s="609">
        <f t="shared" ref="N134:N135" si="25">SUM(L134:M134)</f>
        <v>11.67</v>
      </c>
      <c r="O134" s="476">
        <f t="shared" si="22"/>
        <v>11.67</v>
      </c>
      <c r="P134" s="504"/>
      <c r="Q134" s="457">
        <f t="shared" si="23"/>
        <v>11.67</v>
      </c>
    </row>
    <row r="135" spans="1:17" s="307" customFormat="1" ht="28.5" customHeight="1" x14ac:dyDescent="0.15">
      <c r="A135" s="851"/>
      <c r="B135" s="401"/>
      <c r="C135" s="845" t="s">
        <v>165</v>
      </c>
      <c r="D135" s="864"/>
      <c r="E135" s="325"/>
      <c r="F135" s="608">
        <v>1404.78</v>
      </c>
      <c r="G135" s="610"/>
      <c r="H135" s="609">
        <f t="shared" ref="H135:H140" si="26">SUM(F135:G135)</f>
        <v>1404.78</v>
      </c>
      <c r="I135" s="476"/>
      <c r="J135" s="504"/>
      <c r="K135" s="611"/>
      <c r="L135" s="608">
        <v>241.5</v>
      </c>
      <c r="M135" s="610"/>
      <c r="N135" s="609">
        <f t="shared" si="25"/>
        <v>241.5</v>
      </c>
      <c r="O135" s="476">
        <f t="shared" si="22"/>
        <v>241.5</v>
      </c>
      <c r="P135" s="504"/>
      <c r="Q135" s="457">
        <f t="shared" si="23"/>
        <v>241.5</v>
      </c>
    </row>
    <row r="136" spans="1:17" s="307" customFormat="1" ht="28.5" customHeight="1" x14ac:dyDescent="0.15">
      <c r="A136" s="851"/>
      <c r="B136" s="399"/>
      <c r="C136" s="845" t="s">
        <v>219</v>
      </c>
      <c r="D136" s="864"/>
      <c r="E136" s="322"/>
      <c r="F136" s="468">
        <v>4660.13</v>
      </c>
      <c r="G136" s="512"/>
      <c r="H136" s="609">
        <f t="shared" si="26"/>
        <v>4660.13</v>
      </c>
      <c r="I136" s="476">
        <v>103.68</v>
      </c>
      <c r="J136" s="504"/>
      <c r="K136" s="611">
        <f>SUM(I136:J136)</f>
        <v>103.68</v>
      </c>
      <c r="L136" s="608"/>
      <c r="M136" s="610"/>
      <c r="N136" s="609"/>
      <c r="O136" s="476">
        <f t="shared" si="22"/>
        <v>103.68</v>
      </c>
      <c r="P136" s="504"/>
      <c r="Q136" s="457">
        <f t="shared" si="23"/>
        <v>103.68</v>
      </c>
    </row>
    <row r="137" spans="1:17" s="307" customFormat="1" ht="28.5" customHeight="1" x14ac:dyDescent="0.15">
      <c r="A137" s="851"/>
      <c r="B137" s="400"/>
      <c r="C137" s="845" t="s">
        <v>157</v>
      </c>
      <c r="D137" s="864"/>
      <c r="E137" s="322"/>
      <c r="F137" s="608">
        <v>1471.38</v>
      </c>
      <c r="G137" s="610"/>
      <c r="H137" s="609">
        <f t="shared" si="26"/>
        <v>1471.38</v>
      </c>
      <c r="I137" s="476">
        <v>120.49</v>
      </c>
      <c r="J137" s="504"/>
      <c r="K137" s="611">
        <f>SUM(I137:J137)</f>
        <v>120.49</v>
      </c>
      <c r="L137" s="608"/>
      <c r="M137" s="610"/>
      <c r="N137" s="609"/>
      <c r="O137" s="476">
        <f t="shared" si="22"/>
        <v>120.49</v>
      </c>
      <c r="P137" s="504"/>
      <c r="Q137" s="457">
        <f t="shared" si="23"/>
        <v>120.49</v>
      </c>
    </row>
    <row r="138" spans="1:17" s="307" customFormat="1" ht="28.5" customHeight="1" x14ac:dyDescent="0.15">
      <c r="A138" s="851"/>
      <c r="B138" s="337"/>
      <c r="C138" s="845" t="s">
        <v>435</v>
      </c>
      <c r="D138" s="864"/>
      <c r="E138" s="325"/>
      <c r="F138" s="606">
        <v>1747.06</v>
      </c>
      <c r="G138" s="607"/>
      <c r="H138" s="590">
        <f t="shared" si="26"/>
        <v>1747.06</v>
      </c>
      <c r="I138" s="478">
        <v>115.63</v>
      </c>
      <c r="J138" s="507"/>
      <c r="K138" s="479">
        <f>SUM(I138:J138)</f>
        <v>115.63</v>
      </c>
      <c r="L138" s="587"/>
      <c r="M138" s="600"/>
      <c r="N138" s="590"/>
      <c r="O138" s="478">
        <f t="shared" si="22"/>
        <v>115.63</v>
      </c>
      <c r="P138" s="507"/>
      <c r="Q138" s="458">
        <f t="shared" si="23"/>
        <v>115.63</v>
      </c>
    </row>
    <row r="139" spans="1:17" s="307" customFormat="1" ht="28.5" customHeight="1" x14ac:dyDescent="0.15">
      <c r="A139" s="851"/>
      <c r="B139" s="313"/>
      <c r="C139" s="868" t="s">
        <v>436</v>
      </c>
      <c r="D139" s="864"/>
      <c r="E139" s="322"/>
      <c r="F139" s="608">
        <v>1221</v>
      </c>
      <c r="G139" s="610"/>
      <c r="H139" s="609">
        <f t="shared" si="26"/>
        <v>1221</v>
      </c>
      <c r="I139" s="483"/>
      <c r="J139" s="471"/>
      <c r="K139" s="611"/>
      <c r="L139" s="470">
        <v>513.83000000000004</v>
      </c>
      <c r="M139" s="515"/>
      <c r="N139" s="609">
        <f t="shared" ref="N139:N142" si="27">SUM(L139:M139)</f>
        <v>513.83000000000004</v>
      </c>
      <c r="O139" s="476">
        <f t="shared" si="22"/>
        <v>513.83000000000004</v>
      </c>
      <c r="P139" s="504"/>
      <c r="Q139" s="457">
        <f t="shared" si="23"/>
        <v>513.83000000000004</v>
      </c>
    </row>
    <row r="140" spans="1:17" s="307" customFormat="1" ht="28.5" customHeight="1" x14ac:dyDescent="0.15">
      <c r="A140" s="851"/>
      <c r="B140" s="314"/>
      <c r="C140" s="869" t="s">
        <v>339</v>
      </c>
      <c r="D140" s="869"/>
      <c r="E140" s="325"/>
      <c r="F140" s="587">
        <v>374</v>
      </c>
      <c r="G140" s="600"/>
      <c r="H140" s="590">
        <f t="shared" si="26"/>
        <v>374</v>
      </c>
      <c r="I140" s="482"/>
      <c r="J140" s="505"/>
      <c r="K140" s="479"/>
      <c r="L140" s="579">
        <v>63.36</v>
      </c>
      <c r="M140" s="580"/>
      <c r="N140" s="590">
        <f t="shared" si="27"/>
        <v>63.36</v>
      </c>
      <c r="O140" s="478">
        <f t="shared" si="22"/>
        <v>63.36</v>
      </c>
      <c r="P140" s="507"/>
      <c r="Q140" s="458">
        <f t="shared" si="23"/>
        <v>63.36</v>
      </c>
    </row>
    <row r="141" spans="1:17" s="307" customFormat="1" ht="28.5" customHeight="1" x14ac:dyDescent="0.15">
      <c r="A141" s="851"/>
      <c r="B141" s="225"/>
      <c r="C141" s="844" t="s">
        <v>156</v>
      </c>
      <c r="D141" s="865"/>
      <c r="E141" s="325"/>
      <c r="F141" s="846">
        <v>10081</v>
      </c>
      <c r="G141" s="580"/>
      <c r="H141" s="833">
        <f>SUM(F141:G141)</f>
        <v>10081</v>
      </c>
      <c r="I141" s="542"/>
      <c r="J141" s="543"/>
      <c r="K141" s="479"/>
      <c r="L141" s="544">
        <v>3923.04</v>
      </c>
      <c r="M141" s="545"/>
      <c r="N141" s="524">
        <f t="shared" si="27"/>
        <v>3923.04</v>
      </c>
      <c r="O141" s="478">
        <f t="shared" si="22"/>
        <v>3923.04</v>
      </c>
      <c r="P141" s="507"/>
      <c r="Q141" s="458">
        <f t="shared" si="23"/>
        <v>3923.04</v>
      </c>
    </row>
    <row r="142" spans="1:17" s="307" customFormat="1" ht="28.5" customHeight="1" thickBot="1" x14ac:dyDescent="0.2">
      <c r="A142" s="852"/>
      <c r="B142" s="513"/>
      <c r="C142" s="614"/>
      <c r="D142" s="615" t="s">
        <v>340</v>
      </c>
      <c r="E142" s="487"/>
      <c r="F142" s="880"/>
      <c r="G142" s="616"/>
      <c r="H142" s="881"/>
      <c r="I142" s="617"/>
      <c r="J142" s="618"/>
      <c r="K142" s="490"/>
      <c r="L142" s="619">
        <v>229.87</v>
      </c>
      <c r="M142" s="620"/>
      <c r="N142" s="621">
        <f t="shared" si="27"/>
        <v>229.87</v>
      </c>
      <c r="O142" s="494">
        <f t="shared" si="22"/>
        <v>229.87</v>
      </c>
      <c r="P142" s="489"/>
      <c r="Q142" s="491">
        <f t="shared" si="23"/>
        <v>229.87</v>
      </c>
    </row>
    <row r="143" spans="1:17" s="307" customFormat="1" ht="28.5" customHeight="1" x14ac:dyDescent="0.15">
      <c r="A143" s="321"/>
      <c r="B143" s="321"/>
      <c r="C143" s="321"/>
      <c r="D143" s="540"/>
      <c r="E143" s="321"/>
      <c r="F143" s="321"/>
      <c r="G143" s="321"/>
      <c r="H143" s="321"/>
      <c r="I143" s="321"/>
      <c r="J143" s="321"/>
      <c r="K143" s="321"/>
      <c r="L143" s="321"/>
      <c r="M143" s="321"/>
      <c r="N143" s="321"/>
      <c r="O143" s="321"/>
      <c r="P143" s="321"/>
      <c r="Q143" s="321"/>
    </row>
    <row r="144" spans="1:17" s="307" customFormat="1" ht="28.5" customHeight="1" x14ac:dyDescent="0.15">
      <c r="A144" s="873"/>
      <c r="B144" s="873"/>
      <c r="C144" s="873"/>
      <c r="D144" s="873"/>
      <c r="E144" s="873"/>
      <c r="F144" s="873"/>
      <c r="G144" s="873"/>
      <c r="H144" s="873"/>
      <c r="I144" s="873"/>
      <c r="J144" s="873"/>
      <c r="K144" s="873"/>
      <c r="L144" s="873"/>
      <c r="M144" s="873"/>
      <c r="N144" s="873"/>
      <c r="O144" s="873"/>
      <c r="P144" s="873"/>
      <c r="Q144" s="873"/>
    </row>
    <row r="145" spans="1:17" s="307" customFormat="1" ht="11.25" customHeight="1" x14ac:dyDescent="0.15">
      <c r="A145" s="598"/>
      <c r="B145" s="598"/>
      <c r="C145" s="598"/>
      <c r="D145" s="598"/>
      <c r="E145" s="598"/>
      <c r="F145" s="598"/>
      <c r="G145" s="598"/>
      <c r="H145" s="598"/>
      <c r="I145" s="598"/>
      <c r="J145" s="598"/>
      <c r="K145" s="598"/>
      <c r="L145" s="598"/>
      <c r="M145" s="598"/>
      <c r="N145" s="598"/>
      <c r="O145" s="598"/>
      <c r="P145" s="598"/>
      <c r="Q145" s="598"/>
    </row>
    <row r="146" spans="1:17" s="307" customFormat="1" ht="11.25" customHeight="1" x14ac:dyDescent="0.15">
      <c r="A146" s="598"/>
      <c r="B146" s="598"/>
      <c r="C146" s="598"/>
      <c r="D146" s="598"/>
      <c r="E146" s="598"/>
      <c r="F146" s="598"/>
      <c r="G146" s="598"/>
      <c r="H146" s="598"/>
      <c r="I146" s="598"/>
      <c r="J146" s="598"/>
      <c r="K146" s="598"/>
      <c r="L146" s="598"/>
      <c r="M146" s="598"/>
      <c r="N146" s="598"/>
      <c r="O146" s="598"/>
      <c r="P146" s="598"/>
      <c r="Q146" s="598"/>
    </row>
    <row r="147" spans="1:17" s="514" customFormat="1" ht="28.5" customHeight="1" x14ac:dyDescent="0.15">
      <c r="A147" s="811"/>
      <c r="B147" s="811"/>
      <c r="C147" s="811"/>
      <c r="D147" s="811"/>
      <c r="E147" s="811"/>
      <c r="F147" s="811"/>
      <c r="G147" s="811"/>
      <c r="H147" s="811"/>
      <c r="I147" s="811"/>
      <c r="J147" s="811"/>
      <c r="K147" s="811"/>
      <c r="L147" s="811"/>
      <c r="M147" s="811"/>
      <c r="N147" s="811"/>
      <c r="O147" s="811"/>
      <c r="P147" s="811"/>
      <c r="Q147" s="811"/>
    </row>
    <row r="148" spans="1:17" s="307" customFormat="1" ht="28.5" customHeight="1" x14ac:dyDescent="0.15"/>
    <row r="149" spans="1:17" s="307" customFormat="1" ht="28.5" customHeight="1" thickBot="1" x14ac:dyDescent="0.2">
      <c r="A149" s="812" t="s">
        <v>182</v>
      </c>
      <c r="B149" s="812"/>
      <c r="C149" s="812"/>
      <c r="D149" s="812"/>
      <c r="E149" s="812"/>
      <c r="P149" s="813" t="s">
        <v>183</v>
      </c>
      <c r="Q149" s="813"/>
    </row>
    <row r="150" spans="1:17" s="307" customFormat="1" ht="18" customHeight="1" x14ac:dyDescent="0.15">
      <c r="A150" s="814" t="s">
        <v>184</v>
      </c>
      <c r="B150" s="815"/>
      <c r="C150" s="815"/>
      <c r="D150" s="815"/>
      <c r="E150" s="816"/>
      <c r="F150" s="823" t="s">
        <v>185</v>
      </c>
      <c r="G150" s="815"/>
      <c r="H150" s="816"/>
      <c r="I150" s="815" t="s">
        <v>159</v>
      </c>
      <c r="J150" s="815"/>
      <c r="K150" s="815"/>
      <c r="L150" s="815"/>
      <c r="M150" s="815"/>
      <c r="N150" s="815"/>
      <c r="O150" s="815"/>
      <c r="P150" s="815"/>
      <c r="Q150" s="825"/>
    </row>
    <row r="151" spans="1:17" s="307" customFormat="1" ht="18" customHeight="1" x14ac:dyDescent="0.15">
      <c r="A151" s="817"/>
      <c r="B151" s="818"/>
      <c r="C151" s="818"/>
      <c r="D151" s="818"/>
      <c r="E151" s="819"/>
      <c r="F151" s="824"/>
      <c r="G151" s="821"/>
      <c r="H151" s="822"/>
      <c r="I151" s="828" t="s">
        <v>186</v>
      </c>
      <c r="J151" s="826"/>
      <c r="K151" s="827"/>
      <c r="L151" s="828" t="s">
        <v>160</v>
      </c>
      <c r="M151" s="826"/>
      <c r="N151" s="827"/>
      <c r="O151" s="828" t="s">
        <v>187</v>
      </c>
      <c r="P151" s="826"/>
      <c r="Q151" s="829"/>
    </row>
    <row r="152" spans="1:17" s="307" customFormat="1" ht="45.75" customHeight="1" x14ac:dyDescent="0.15">
      <c r="A152" s="820"/>
      <c r="B152" s="821"/>
      <c r="C152" s="821"/>
      <c r="D152" s="821"/>
      <c r="E152" s="822"/>
      <c r="F152" s="308" t="s">
        <v>188</v>
      </c>
      <c r="G152" s="309" t="s">
        <v>271</v>
      </c>
      <c r="H152" s="310" t="s">
        <v>272</v>
      </c>
      <c r="I152" s="308" t="s">
        <v>188</v>
      </c>
      <c r="J152" s="309" t="s">
        <v>271</v>
      </c>
      <c r="K152" s="310" t="s">
        <v>272</v>
      </c>
      <c r="L152" s="308" t="s">
        <v>188</v>
      </c>
      <c r="M152" s="309" t="s">
        <v>271</v>
      </c>
      <c r="N152" s="310" t="s">
        <v>272</v>
      </c>
      <c r="O152" s="308" t="s">
        <v>188</v>
      </c>
      <c r="P152" s="309" t="s">
        <v>271</v>
      </c>
      <c r="Q152" s="311" t="s">
        <v>272</v>
      </c>
    </row>
    <row r="153" spans="1:17" s="307" customFormat="1" ht="28.5" customHeight="1" x14ac:dyDescent="0.15">
      <c r="A153" s="850" t="s">
        <v>425</v>
      </c>
      <c r="B153" s="225"/>
      <c r="C153" s="844" t="s">
        <v>412</v>
      </c>
      <c r="D153" s="844"/>
      <c r="E153" s="325"/>
      <c r="F153" s="866">
        <v>29792.59</v>
      </c>
      <c r="G153" s="882"/>
      <c r="H153" s="867">
        <f>SUM(F153:G153)</f>
        <v>29792.59</v>
      </c>
      <c r="I153" s="482"/>
      <c r="J153" s="505"/>
      <c r="K153" s="479"/>
      <c r="L153" s="579">
        <v>3658.34</v>
      </c>
      <c r="M153" s="580"/>
      <c r="N153" s="590">
        <f t="shared" ref="N153:N157" si="28">SUM(L153:M153)</f>
        <v>3658.34</v>
      </c>
      <c r="O153" s="478">
        <f t="shared" ref="O153:O157" si="29">I153+L153</f>
        <v>3658.34</v>
      </c>
      <c r="P153" s="507"/>
      <c r="Q153" s="458">
        <f t="shared" ref="Q153:Q157" si="30">SUM(O153:P153)</f>
        <v>3658.34</v>
      </c>
    </row>
    <row r="154" spans="1:17" s="307" customFormat="1" ht="28.5" customHeight="1" x14ac:dyDescent="0.15">
      <c r="A154" s="851"/>
      <c r="B154" s="222"/>
      <c r="C154" s="413"/>
      <c r="D154" s="541" t="s">
        <v>298</v>
      </c>
      <c r="E154" s="325"/>
      <c r="F154" s="863"/>
      <c r="G154" s="883"/>
      <c r="H154" s="834"/>
      <c r="I154" s="483">
        <v>892.83</v>
      </c>
      <c r="J154" s="471"/>
      <c r="K154" s="611">
        <f>SUM(I154:J154)</f>
        <v>892.83</v>
      </c>
      <c r="L154" s="470">
        <v>85.95</v>
      </c>
      <c r="M154" s="515"/>
      <c r="N154" s="609">
        <f t="shared" si="28"/>
        <v>85.95</v>
      </c>
      <c r="O154" s="476">
        <f t="shared" si="29"/>
        <v>978.78000000000009</v>
      </c>
      <c r="P154" s="504"/>
      <c r="Q154" s="457">
        <f t="shared" si="30"/>
        <v>978.78000000000009</v>
      </c>
    </row>
    <row r="155" spans="1:17" s="307" customFormat="1" ht="28.5" customHeight="1" x14ac:dyDescent="0.15">
      <c r="A155" s="851"/>
      <c r="B155" s="312"/>
      <c r="C155" s="323"/>
      <c r="D155" s="583" t="s">
        <v>338</v>
      </c>
      <c r="E155" s="325"/>
      <c r="F155" s="847"/>
      <c r="G155" s="849"/>
      <c r="H155" s="835"/>
      <c r="I155" s="482"/>
      <c r="J155" s="505"/>
      <c r="K155" s="479"/>
      <c r="L155" s="579">
        <v>27</v>
      </c>
      <c r="M155" s="580"/>
      <c r="N155" s="590">
        <f t="shared" si="28"/>
        <v>27</v>
      </c>
      <c r="O155" s="478">
        <f t="shared" si="29"/>
        <v>27</v>
      </c>
      <c r="P155" s="507"/>
      <c r="Q155" s="458">
        <f t="shared" si="30"/>
        <v>27</v>
      </c>
    </row>
    <row r="156" spans="1:17" s="307" customFormat="1" ht="28.5" customHeight="1" x14ac:dyDescent="0.15">
      <c r="A156" s="851"/>
      <c r="B156" s="225"/>
      <c r="C156" s="844" t="s">
        <v>221</v>
      </c>
      <c r="D156" s="865"/>
      <c r="E156" s="322"/>
      <c r="F156" s="846">
        <v>2968</v>
      </c>
      <c r="G156" s="848"/>
      <c r="H156" s="833">
        <f>SUM(F156:G156)</f>
        <v>2968</v>
      </c>
      <c r="I156" s="414"/>
      <c r="J156" s="471"/>
      <c r="K156" s="609"/>
      <c r="L156" s="415">
        <v>401.89</v>
      </c>
      <c r="M156" s="546"/>
      <c r="N156" s="397">
        <f t="shared" si="28"/>
        <v>401.89</v>
      </c>
      <c r="O156" s="476">
        <f t="shared" si="29"/>
        <v>401.89</v>
      </c>
      <c r="P156" s="504"/>
      <c r="Q156" s="457">
        <f t="shared" si="30"/>
        <v>401.89</v>
      </c>
    </row>
    <row r="157" spans="1:17" s="307" customFormat="1" ht="28.5" customHeight="1" x14ac:dyDescent="0.15">
      <c r="A157" s="851"/>
      <c r="B157" s="223"/>
      <c r="C157" s="323"/>
      <c r="D157" s="221" t="s">
        <v>341</v>
      </c>
      <c r="E157" s="215"/>
      <c r="F157" s="847"/>
      <c r="G157" s="849"/>
      <c r="H157" s="835"/>
      <c r="I157" s="414"/>
      <c r="J157" s="471"/>
      <c r="K157" s="609"/>
      <c r="L157" s="415">
        <v>16.05</v>
      </c>
      <c r="M157" s="546"/>
      <c r="N157" s="397">
        <f t="shared" si="28"/>
        <v>16.05</v>
      </c>
      <c r="O157" s="476">
        <f t="shared" si="29"/>
        <v>16.05</v>
      </c>
      <c r="P157" s="504"/>
      <c r="Q157" s="457">
        <f t="shared" si="30"/>
        <v>16.05</v>
      </c>
    </row>
    <row r="158" spans="1:17" s="307" customFormat="1" ht="28.5" customHeight="1" x14ac:dyDescent="0.15">
      <c r="A158" s="851"/>
      <c r="B158" s="225"/>
      <c r="C158" s="845" t="s">
        <v>222</v>
      </c>
      <c r="D158" s="864"/>
      <c r="E158" s="220"/>
      <c r="F158" s="608">
        <v>2119.61</v>
      </c>
      <c r="G158" s="610"/>
      <c r="H158" s="611">
        <f>SUM(F158:G158)</f>
        <v>2119.61</v>
      </c>
      <c r="I158" s="608">
        <v>592.51</v>
      </c>
      <c r="J158" s="504"/>
      <c r="K158" s="609">
        <f>SUM(I158:J158)</f>
        <v>592.51</v>
      </c>
      <c r="L158" s="416"/>
      <c r="M158" s="418"/>
      <c r="N158" s="397"/>
      <c r="O158" s="476">
        <f>I158+L158</f>
        <v>592.51</v>
      </c>
      <c r="P158" s="504"/>
      <c r="Q158" s="457">
        <f>SUM(O158:P158)</f>
        <v>592.51</v>
      </c>
    </row>
    <row r="159" spans="1:17" s="307" customFormat="1" ht="28.5" customHeight="1" x14ac:dyDescent="0.15">
      <c r="A159" s="851"/>
      <c r="B159" s="399"/>
      <c r="C159" s="845" t="s">
        <v>171</v>
      </c>
      <c r="D159" s="864"/>
      <c r="E159" s="220"/>
      <c r="F159" s="608"/>
      <c r="G159" s="610"/>
      <c r="H159" s="611"/>
      <c r="I159" s="608"/>
      <c r="J159" s="504"/>
      <c r="K159" s="609"/>
      <c r="L159" s="416">
        <v>902.8</v>
      </c>
      <c r="M159" s="418"/>
      <c r="N159" s="397">
        <f>SUM(L159:M159)</f>
        <v>902.8</v>
      </c>
      <c r="O159" s="476">
        <f>I159+L159</f>
        <v>902.8</v>
      </c>
      <c r="P159" s="504"/>
      <c r="Q159" s="457">
        <f>SUM(O159:P159)</f>
        <v>902.8</v>
      </c>
    </row>
    <row r="160" spans="1:17" s="307" customFormat="1" ht="28.5" customHeight="1" x14ac:dyDescent="0.15">
      <c r="A160" s="851"/>
      <c r="B160" s="398"/>
      <c r="C160" s="845" t="s">
        <v>170</v>
      </c>
      <c r="D160" s="864"/>
      <c r="E160" s="215"/>
      <c r="F160" s="608"/>
      <c r="G160" s="610"/>
      <c r="H160" s="611"/>
      <c r="I160" s="608"/>
      <c r="J160" s="504"/>
      <c r="K160" s="609"/>
      <c r="L160" s="416">
        <v>1096.07</v>
      </c>
      <c r="M160" s="418"/>
      <c r="N160" s="397">
        <f t="shared" ref="N160" si="31">SUM(L160:M160)</f>
        <v>1096.07</v>
      </c>
      <c r="O160" s="476">
        <f t="shared" ref="O160" si="32">I160+L160</f>
        <v>1096.07</v>
      </c>
      <c r="P160" s="504"/>
      <c r="Q160" s="457">
        <f t="shared" ref="Q160" si="33">SUM(O160:P160)</f>
        <v>1096.07</v>
      </c>
    </row>
    <row r="161" spans="1:17" s="307" customFormat="1" ht="28.5" customHeight="1" x14ac:dyDescent="0.15">
      <c r="A161" s="851"/>
      <c r="B161" s="399"/>
      <c r="C161" s="845" t="s">
        <v>413</v>
      </c>
      <c r="D161" s="864"/>
      <c r="E161" s="220"/>
      <c r="F161" s="608"/>
      <c r="G161" s="610"/>
      <c r="H161" s="611"/>
      <c r="I161" s="608"/>
      <c r="J161" s="504"/>
      <c r="K161" s="609"/>
      <c r="L161" s="476">
        <v>1628.84</v>
      </c>
      <c r="M161" s="610"/>
      <c r="N161" s="609">
        <f>SUM(L161:M161)</f>
        <v>1628.84</v>
      </c>
      <c r="O161" s="476">
        <f>I161+L161</f>
        <v>1628.84</v>
      </c>
      <c r="P161" s="504"/>
      <c r="Q161" s="457">
        <f>SUM(O161:P161)</f>
        <v>1628.84</v>
      </c>
    </row>
    <row r="162" spans="1:17" s="307" customFormat="1" ht="28.5" customHeight="1" x14ac:dyDescent="0.15">
      <c r="A162" s="851"/>
      <c r="B162" s="399"/>
      <c r="C162" s="845" t="s">
        <v>342</v>
      </c>
      <c r="D162" s="864"/>
      <c r="E162" s="316"/>
      <c r="F162" s="608"/>
      <c r="G162" s="610"/>
      <c r="H162" s="611"/>
      <c r="I162" s="608"/>
      <c r="J162" s="504"/>
      <c r="K162" s="609"/>
      <c r="L162" s="476">
        <v>1180.3699999999999</v>
      </c>
      <c r="M162" s="610"/>
      <c r="N162" s="609">
        <f>SUM(L162:M162)</f>
        <v>1180.3699999999999</v>
      </c>
      <c r="O162" s="476">
        <f>I162+L162</f>
        <v>1180.3699999999999</v>
      </c>
      <c r="P162" s="504"/>
      <c r="Q162" s="457">
        <f>SUM(O162:P162)</f>
        <v>1180.3699999999999</v>
      </c>
    </row>
    <row r="163" spans="1:17" s="307" customFormat="1" ht="28.5" customHeight="1" x14ac:dyDescent="0.15">
      <c r="A163" s="851"/>
      <c r="B163" s="399"/>
      <c r="C163" s="845" t="s">
        <v>172</v>
      </c>
      <c r="D163" s="864"/>
      <c r="E163" s="220"/>
      <c r="F163" s="608"/>
      <c r="G163" s="610"/>
      <c r="H163" s="611"/>
      <c r="I163" s="608"/>
      <c r="J163" s="504"/>
      <c r="K163" s="609"/>
      <c r="L163" s="476">
        <v>633.80999999999995</v>
      </c>
      <c r="M163" s="610"/>
      <c r="N163" s="609">
        <f>SUM(L163:M163)</f>
        <v>633.80999999999995</v>
      </c>
      <c r="O163" s="476">
        <f t="shared" ref="O163:O167" si="34">I163+L163</f>
        <v>633.80999999999995</v>
      </c>
      <c r="P163" s="504"/>
      <c r="Q163" s="457">
        <f t="shared" ref="Q163:Q167" si="35">SUM(O163:P163)</f>
        <v>633.80999999999995</v>
      </c>
    </row>
    <row r="164" spans="1:17" s="307" customFormat="1" ht="28.5" customHeight="1" x14ac:dyDescent="0.15">
      <c r="A164" s="851"/>
      <c r="B164" s="400"/>
      <c r="C164" s="884" t="s">
        <v>343</v>
      </c>
      <c r="D164" s="864"/>
      <c r="E164" s="316"/>
      <c r="F164" s="608"/>
      <c r="G164" s="610"/>
      <c r="H164" s="611"/>
      <c r="I164" s="608"/>
      <c r="J164" s="504"/>
      <c r="K164" s="609"/>
      <c r="L164" s="476">
        <v>675.24</v>
      </c>
      <c r="M164" s="610"/>
      <c r="N164" s="609">
        <f>SUM(L164:M164)</f>
        <v>675.24</v>
      </c>
      <c r="O164" s="476">
        <f t="shared" si="34"/>
        <v>675.24</v>
      </c>
      <c r="P164" s="504"/>
      <c r="Q164" s="457">
        <f t="shared" si="35"/>
        <v>675.24</v>
      </c>
    </row>
    <row r="165" spans="1:17" s="307" customFormat="1" ht="28.5" customHeight="1" x14ac:dyDescent="0.15">
      <c r="A165" s="851"/>
      <c r="B165" s="399"/>
      <c r="C165" s="845" t="s">
        <v>223</v>
      </c>
      <c r="D165" s="864"/>
      <c r="E165" s="316"/>
      <c r="F165" s="608">
        <v>18</v>
      </c>
      <c r="G165" s="610"/>
      <c r="H165" s="611">
        <f t="shared" ref="H165:H166" si="36">SUM(F165:G165)</f>
        <v>18</v>
      </c>
      <c r="I165" s="608"/>
      <c r="J165" s="504"/>
      <c r="K165" s="609"/>
      <c r="L165" s="476">
        <v>7.75</v>
      </c>
      <c r="M165" s="610"/>
      <c r="N165" s="609">
        <f>SUM(L165:M165)</f>
        <v>7.75</v>
      </c>
      <c r="O165" s="476">
        <f t="shared" si="34"/>
        <v>7.75</v>
      </c>
      <c r="P165" s="504"/>
      <c r="Q165" s="457">
        <f t="shared" si="35"/>
        <v>7.75</v>
      </c>
    </row>
    <row r="166" spans="1:17" s="307" customFormat="1" ht="28.5" customHeight="1" x14ac:dyDescent="0.15">
      <c r="A166" s="851"/>
      <c r="B166" s="399"/>
      <c r="C166" s="845" t="s">
        <v>224</v>
      </c>
      <c r="D166" s="864"/>
      <c r="E166" s="316"/>
      <c r="F166" s="608">
        <v>6</v>
      </c>
      <c r="G166" s="610"/>
      <c r="H166" s="611">
        <f t="shared" si="36"/>
        <v>6</v>
      </c>
      <c r="I166" s="608">
        <v>6</v>
      </c>
      <c r="J166" s="504"/>
      <c r="K166" s="609">
        <f>SUM(I166:J166)</f>
        <v>6</v>
      </c>
      <c r="L166" s="476"/>
      <c r="M166" s="610"/>
      <c r="N166" s="609"/>
      <c r="O166" s="476">
        <f t="shared" si="34"/>
        <v>6</v>
      </c>
      <c r="P166" s="504"/>
      <c r="Q166" s="457">
        <f t="shared" si="35"/>
        <v>6</v>
      </c>
    </row>
    <row r="167" spans="1:17" s="307" customFormat="1" ht="28.5" customHeight="1" x14ac:dyDescent="0.15">
      <c r="A167" s="851"/>
      <c r="B167" s="399"/>
      <c r="C167" s="845" t="s">
        <v>437</v>
      </c>
      <c r="D167" s="864"/>
      <c r="E167" s="325"/>
      <c r="F167" s="587"/>
      <c r="G167" s="600"/>
      <c r="H167" s="479"/>
      <c r="I167" s="587"/>
      <c r="J167" s="507"/>
      <c r="K167" s="590"/>
      <c r="L167" s="478">
        <v>6</v>
      </c>
      <c r="M167" s="600"/>
      <c r="N167" s="590">
        <f>SUM(L167:M167)</f>
        <v>6</v>
      </c>
      <c r="O167" s="478">
        <f t="shared" si="34"/>
        <v>6</v>
      </c>
      <c r="P167" s="507"/>
      <c r="Q167" s="458">
        <f t="shared" si="35"/>
        <v>6</v>
      </c>
    </row>
    <row r="168" spans="1:17" s="307" customFormat="1" ht="28.5" customHeight="1" x14ac:dyDescent="0.15">
      <c r="A168" s="851"/>
      <c r="B168" s="399"/>
      <c r="C168" s="868" t="s">
        <v>220</v>
      </c>
      <c r="D168" s="868"/>
      <c r="E168" s="322"/>
      <c r="F168" s="608">
        <v>1819</v>
      </c>
      <c r="G168" s="610"/>
      <c r="H168" s="611">
        <f>SUM(F168:G168)</f>
        <v>1819</v>
      </c>
      <c r="I168" s="608"/>
      <c r="J168" s="504"/>
      <c r="K168" s="609"/>
      <c r="L168" s="476">
        <v>261.24</v>
      </c>
      <c r="M168" s="610"/>
      <c r="N168" s="609">
        <f>SUM(L168:M168)</f>
        <v>261.24</v>
      </c>
      <c r="O168" s="476">
        <f>I168+L168</f>
        <v>261.24</v>
      </c>
      <c r="P168" s="504"/>
      <c r="Q168" s="457">
        <f>SUM(O168:P168)</f>
        <v>261.24</v>
      </c>
    </row>
    <row r="169" spans="1:17" s="307" customFormat="1" ht="28.5" customHeight="1" x14ac:dyDescent="0.15">
      <c r="A169" s="851"/>
      <c r="B169" s="399"/>
      <c r="C169" s="885" t="s">
        <v>344</v>
      </c>
      <c r="D169" s="861"/>
      <c r="E169" s="321"/>
      <c r="F169" s="594"/>
      <c r="G169" s="595"/>
      <c r="H169" s="493"/>
      <c r="I169" s="594"/>
      <c r="J169" s="503"/>
      <c r="K169" s="597"/>
      <c r="L169" s="492">
        <v>38.880000000000003</v>
      </c>
      <c r="M169" s="595"/>
      <c r="N169" s="597">
        <f>SUM(L169:M169)</f>
        <v>38.880000000000003</v>
      </c>
      <c r="O169" s="492">
        <f>I169+L169</f>
        <v>38.880000000000003</v>
      </c>
      <c r="P169" s="503"/>
      <c r="Q169" s="467">
        <f>SUM(O169:P169)</f>
        <v>38.880000000000003</v>
      </c>
    </row>
    <row r="170" spans="1:17" s="307" customFormat="1" ht="28.5" customHeight="1" x14ac:dyDescent="0.15">
      <c r="A170" s="851"/>
      <c r="B170" s="399"/>
      <c r="C170" s="845" t="s">
        <v>192</v>
      </c>
      <c r="D170" s="864"/>
      <c r="E170" s="316"/>
      <c r="F170" s="608">
        <v>62</v>
      </c>
      <c r="G170" s="610"/>
      <c r="H170" s="611">
        <f>SUM(F170:G170)</f>
        <v>62</v>
      </c>
      <c r="I170" s="608"/>
      <c r="J170" s="504"/>
      <c r="K170" s="609"/>
      <c r="L170" s="476"/>
      <c r="M170" s="610"/>
      <c r="N170" s="609"/>
      <c r="O170" s="476"/>
      <c r="P170" s="504"/>
      <c r="Q170" s="457"/>
    </row>
    <row r="171" spans="1:17" s="307" customFormat="1" ht="28.5" customHeight="1" thickBot="1" x14ac:dyDescent="0.2">
      <c r="A171" s="852"/>
      <c r="B171" s="496"/>
      <c r="C171" s="843" t="s">
        <v>345</v>
      </c>
      <c r="D171" s="876"/>
      <c r="E171" s="487"/>
      <c r="F171" s="488">
        <v>11454</v>
      </c>
      <c r="G171" s="518"/>
      <c r="H171" s="495">
        <f>SUM(F171:G171)</f>
        <v>11454</v>
      </c>
      <c r="I171" s="622"/>
      <c r="J171" s="623"/>
      <c r="K171" s="624"/>
      <c r="L171" s="625"/>
      <c r="M171" s="626"/>
      <c r="N171" s="624"/>
      <c r="O171" s="625"/>
      <c r="P171" s="623"/>
      <c r="Q171" s="627"/>
    </row>
    <row r="172" spans="1:17" s="307" customFormat="1" ht="28.5" customHeight="1" x14ac:dyDescent="0.15">
      <c r="A172" s="321"/>
      <c r="B172" s="321"/>
      <c r="C172" s="321"/>
      <c r="D172" s="540"/>
      <c r="E172" s="321"/>
      <c r="F172" s="321"/>
      <c r="G172" s="321"/>
      <c r="H172" s="321"/>
      <c r="I172" s="321"/>
      <c r="J172" s="321"/>
      <c r="K172" s="321"/>
      <c r="L172" s="321"/>
      <c r="M172" s="321"/>
      <c r="N172" s="321"/>
      <c r="O172" s="321"/>
      <c r="P172" s="321"/>
      <c r="Q172" s="321"/>
    </row>
    <row r="173" spans="1:17" s="514" customFormat="1" ht="28.5" customHeight="1" x14ac:dyDescent="0.15">
      <c r="A173" s="873"/>
      <c r="B173" s="873"/>
      <c r="C173" s="873"/>
      <c r="D173" s="873"/>
      <c r="E173" s="873"/>
      <c r="F173" s="873"/>
      <c r="G173" s="873"/>
      <c r="H173" s="873"/>
      <c r="I173" s="873"/>
      <c r="J173" s="873"/>
      <c r="K173" s="873"/>
      <c r="L173" s="873"/>
      <c r="M173" s="873"/>
      <c r="N173" s="873"/>
      <c r="O173" s="873"/>
      <c r="P173" s="873"/>
      <c r="Q173" s="873"/>
    </row>
    <row r="174" spans="1:17" s="307" customFormat="1" ht="11.25" customHeight="1" x14ac:dyDescent="0.15">
      <c r="A174" s="598"/>
      <c r="B174" s="598"/>
      <c r="C174" s="598"/>
      <c r="D174" s="598"/>
      <c r="E174" s="598"/>
      <c r="F174" s="598"/>
      <c r="G174" s="598"/>
      <c r="H174" s="598"/>
      <c r="I174" s="598"/>
      <c r="J174" s="598"/>
      <c r="K174" s="598"/>
      <c r="L174" s="598"/>
      <c r="M174" s="598"/>
      <c r="N174" s="598"/>
      <c r="O174" s="598"/>
      <c r="P174" s="598"/>
      <c r="Q174" s="598"/>
    </row>
    <row r="175" spans="1:17" s="307" customFormat="1" ht="11.25" customHeight="1" x14ac:dyDescent="0.15">
      <c r="A175" s="598"/>
      <c r="B175" s="598"/>
      <c r="C175" s="598"/>
      <c r="D175" s="598"/>
      <c r="E175" s="598"/>
      <c r="F175" s="598"/>
      <c r="G175" s="598"/>
      <c r="H175" s="598"/>
      <c r="I175" s="598"/>
      <c r="J175" s="598"/>
      <c r="K175" s="598"/>
      <c r="L175" s="598"/>
      <c r="M175" s="598"/>
      <c r="N175" s="598"/>
      <c r="O175" s="598"/>
      <c r="P175" s="598"/>
      <c r="Q175" s="598"/>
    </row>
    <row r="176" spans="1:17" s="514" customFormat="1" ht="28.5" customHeight="1" x14ac:dyDescent="0.15">
      <c r="A176" s="811"/>
      <c r="B176" s="811"/>
      <c r="C176" s="811"/>
      <c r="D176" s="811"/>
      <c r="E176" s="811"/>
      <c r="F176" s="811"/>
      <c r="G176" s="811"/>
      <c r="H176" s="811"/>
      <c r="I176" s="811"/>
      <c r="J176" s="811"/>
      <c r="K176" s="811"/>
      <c r="L176" s="811"/>
      <c r="M176" s="811"/>
      <c r="N176" s="811"/>
      <c r="O176" s="811"/>
      <c r="P176" s="811"/>
      <c r="Q176" s="811"/>
    </row>
    <row r="177" spans="1:17" s="307" customFormat="1" ht="28.5" customHeight="1" x14ac:dyDescent="0.15"/>
    <row r="178" spans="1:17" s="307" customFormat="1" ht="28.5" customHeight="1" thickBot="1" x14ac:dyDescent="0.2">
      <c r="A178" s="812"/>
      <c r="B178" s="812"/>
      <c r="C178" s="812"/>
      <c r="D178" s="812"/>
      <c r="E178" s="812"/>
      <c r="P178" s="813"/>
      <c r="Q178" s="813"/>
    </row>
    <row r="179" spans="1:17" s="307" customFormat="1" ht="18" customHeight="1" x14ac:dyDescent="0.15">
      <c r="A179" s="814" t="s">
        <v>184</v>
      </c>
      <c r="B179" s="815"/>
      <c r="C179" s="815"/>
      <c r="D179" s="815"/>
      <c r="E179" s="816"/>
      <c r="F179" s="823" t="s">
        <v>185</v>
      </c>
      <c r="G179" s="815"/>
      <c r="H179" s="816"/>
      <c r="I179" s="815" t="s">
        <v>159</v>
      </c>
      <c r="J179" s="815"/>
      <c r="K179" s="815"/>
      <c r="L179" s="815"/>
      <c r="M179" s="815"/>
      <c r="N179" s="815"/>
      <c r="O179" s="815"/>
      <c r="P179" s="815"/>
      <c r="Q179" s="825"/>
    </row>
    <row r="180" spans="1:17" s="307" customFormat="1" ht="18" customHeight="1" x14ac:dyDescent="0.15">
      <c r="A180" s="817"/>
      <c r="B180" s="818"/>
      <c r="C180" s="818"/>
      <c r="D180" s="818"/>
      <c r="E180" s="819"/>
      <c r="F180" s="824"/>
      <c r="G180" s="821"/>
      <c r="H180" s="822"/>
      <c r="I180" s="828" t="s">
        <v>186</v>
      </c>
      <c r="J180" s="826"/>
      <c r="K180" s="827"/>
      <c r="L180" s="828" t="s">
        <v>160</v>
      </c>
      <c r="M180" s="826"/>
      <c r="N180" s="827"/>
      <c r="O180" s="828" t="s">
        <v>187</v>
      </c>
      <c r="P180" s="826"/>
      <c r="Q180" s="829"/>
    </row>
    <row r="181" spans="1:17" s="307" customFormat="1" ht="45.75" customHeight="1" x14ac:dyDescent="0.15">
      <c r="A181" s="820"/>
      <c r="B181" s="821"/>
      <c r="C181" s="821"/>
      <c r="D181" s="821"/>
      <c r="E181" s="822"/>
      <c r="F181" s="308" t="s">
        <v>188</v>
      </c>
      <c r="G181" s="309" t="s">
        <v>271</v>
      </c>
      <c r="H181" s="310" t="s">
        <v>272</v>
      </c>
      <c r="I181" s="308" t="s">
        <v>188</v>
      </c>
      <c r="J181" s="309" t="s">
        <v>271</v>
      </c>
      <c r="K181" s="310" t="s">
        <v>272</v>
      </c>
      <c r="L181" s="308" t="s">
        <v>188</v>
      </c>
      <c r="M181" s="309" t="s">
        <v>271</v>
      </c>
      <c r="N181" s="310" t="s">
        <v>272</v>
      </c>
      <c r="O181" s="308" t="s">
        <v>188</v>
      </c>
      <c r="P181" s="309" t="s">
        <v>271</v>
      </c>
      <c r="Q181" s="311" t="s">
        <v>272</v>
      </c>
    </row>
    <row r="182" spans="1:17" s="307" customFormat="1" ht="28.5" customHeight="1" x14ac:dyDescent="0.15">
      <c r="A182" s="850" t="s">
        <v>425</v>
      </c>
      <c r="B182" s="547"/>
      <c r="C182" s="870" t="s">
        <v>346</v>
      </c>
      <c r="D182" s="871"/>
      <c r="E182" s="322"/>
      <c r="F182" s="608">
        <v>7655</v>
      </c>
      <c r="G182" s="610"/>
      <c r="H182" s="611">
        <f>SUM(F182:G182)</f>
        <v>7655</v>
      </c>
      <c r="I182" s="608"/>
      <c r="J182" s="504"/>
      <c r="K182" s="609"/>
      <c r="L182" s="476"/>
      <c r="M182" s="610"/>
      <c r="N182" s="609"/>
      <c r="O182" s="476"/>
      <c r="P182" s="504"/>
      <c r="Q182" s="457"/>
    </row>
    <row r="183" spans="1:17" s="307" customFormat="1" ht="28.5" customHeight="1" x14ac:dyDescent="0.15">
      <c r="A183" s="851"/>
      <c r="B183" s="223"/>
      <c r="C183" s="868" t="s">
        <v>347</v>
      </c>
      <c r="D183" s="864"/>
      <c r="E183" s="322"/>
      <c r="F183" s="468">
        <v>6105</v>
      </c>
      <c r="G183" s="512"/>
      <c r="H183" s="611">
        <f>SUM(F183:G183)</f>
        <v>6105</v>
      </c>
      <c r="I183" s="608"/>
      <c r="J183" s="504"/>
      <c r="K183" s="609"/>
      <c r="L183" s="476"/>
      <c r="M183" s="610"/>
      <c r="N183" s="609"/>
      <c r="O183" s="476"/>
      <c r="P183" s="504"/>
      <c r="Q183" s="457"/>
    </row>
    <row r="184" spans="1:17" s="307" customFormat="1" ht="28.5" customHeight="1" x14ac:dyDescent="0.15">
      <c r="A184" s="851"/>
      <c r="B184" s="315"/>
      <c r="C184" s="868" t="s">
        <v>348</v>
      </c>
      <c r="D184" s="864"/>
      <c r="E184" s="325"/>
      <c r="F184" s="606">
        <v>8573</v>
      </c>
      <c r="G184" s="607"/>
      <c r="H184" s="479">
        <f>SUM(F184:G184)</f>
        <v>8573</v>
      </c>
      <c r="I184" s="587"/>
      <c r="J184" s="507"/>
      <c r="K184" s="590"/>
      <c r="L184" s="478"/>
      <c r="M184" s="600"/>
      <c r="N184" s="590"/>
      <c r="O184" s="478"/>
      <c r="P184" s="507"/>
      <c r="Q184" s="458"/>
    </row>
    <row r="185" spans="1:17" s="307" customFormat="1" ht="28.5" customHeight="1" x14ac:dyDescent="0.15">
      <c r="A185" s="851"/>
      <c r="B185" s="225"/>
      <c r="C185" s="868" t="s">
        <v>349</v>
      </c>
      <c r="D185" s="864"/>
      <c r="E185" s="220"/>
      <c r="F185" s="468">
        <v>74077</v>
      </c>
      <c r="G185" s="512"/>
      <c r="H185" s="611">
        <f t="shared" ref="H185:H191" si="37">SUM(F185:G185)</f>
        <v>74077</v>
      </c>
      <c r="I185" s="608"/>
      <c r="J185" s="504"/>
      <c r="K185" s="609"/>
      <c r="L185" s="476"/>
      <c r="M185" s="610"/>
      <c r="N185" s="609"/>
      <c r="O185" s="476"/>
      <c r="P185" s="504"/>
      <c r="Q185" s="457"/>
    </row>
    <row r="186" spans="1:17" s="307" customFormat="1" ht="28.5" customHeight="1" x14ac:dyDescent="0.15">
      <c r="A186" s="851"/>
      <c r="B186" s="337"/>
      <c r="C186" s="845" t="s">
        <v>206</v>
      </c>
      <c r="D186" s="864"/>
      <c r="E186" s="316"/>
      <c r="F186" s="608">
        <v>440973.92</v>
      </c>
      <c r="G186" s="610"/>
      <c r="H186" s="611">
        <f t="shared" si="37"/>
        <v>440973.92</v>
      </c>
      <c r="I186" s="393"/>
      <c r="J186" s="404"/>
      <c r="K186" s="611"/>
      <c r="L186" s="393"/>
      <c r="M186" s="534"/>
      <c r="N186" s="609"/>
      <c r="O186" s="476"/>
      <c r="P186" s="504"/>
      <c r="Q186" s="457"/>
    </row>
    <row r="187" spans="1:17" s="307" customFormat="1" ht="28.5" customHeight="1" x14ac:dyDescent="0.15">
      <c r="A187" s="851"/>
      <c r="B187" s="399"/>
      <c r="C187" s="845" t="s">
        <v>207</v>
      </c>
      <c r="D187" s="864"/>
      <c r="E187" s="316"/>
      <c r="F187" s="608">
        <v>818168.59</v>
      </c>
      <c r="G187" s="610"/>
      <c r="H187" s="611">
        <f t="shared" si="37"/>
        <v>818168.59</v>
      </c>
      <c r="I187" s="393"/>
      <c r="J187" s="404"/>
      <c r="K187" s="611"/>
      <c r="L187" s="417"/>
      <c r="M187" s="548"/>
      <c r="N187" s="609"/>
      <c r="O187" s="476"/>
      <c r="P187" s="504"/>
      <c r="Q187" s="457"/>
    </row>
    <row r="188" spans="1:17" s="307" customFormat="1" ht="28.5" customHeight="1" x14ac:dyDescent="0.15">
      <c r="A188" s="851"/>
      <c r="B188" s="398"/>
      <c r="C188" s="845" t="s">
        <v>205</v>
      </c>
      <c r="D188" s="864"/>
      <c r="E188" s="220"/>
      <c r="F188" s="212">
        <v>2012362.4</v>
      </c>
      <c r="G188" s="418">
        <v>33</v>
      </c>
      <c r="H188" s="419">
        <f t="shared" si="37"/>
        <v>2012395.4</v>
      </c>
      <c r="I188" s="608"/>
      <c r="J188" s="504"/>
      <c r="K188" s="611"/>
      <c r="L188" s="608"/>
      <c r="M188" s="610"/>
      <c r="N188" s="609"/>
      <c r="O188" s="476"/>
      <c r="P188" s="504"/>
      <c r="Q188" s="457"/>
    </row>
    <row r="189" spans="1:17" s="307" customFormat="1" ht="28.5" customHeight="1" x14ac:dyDescent="0.15">
      <c r="A189" s="851"/>
      <c r="B189" s="399"/>
      <c r="C189" s="845" t="s">
        <v>350</v>
      </c>
      <c r="D189" s="864"/>
      <c r="E189" s="220"/>
      <c r="F189" s="608">
        <f>61825.14</f>
        <v>61825.14</v>
      </c>
      <c r="G189" s="610"/>
      <c r="H189" s="611">
        <f t="shared" si="37"/>
        <v>61825.14</v>
      </c>
      <c r="I189" s="608"/>
      <c r="J189" s="504"/>
      <c r="K189" s="611"/>
      <c r="L189" s="608"/>
      <c r="M189" s="610"/>
      <c r="N189" s="609"/>
      <c r="O189" s="476"/>
      <c r="P189" s="504"/>
      <c r="Q189" s="457"/>
    </row>
    <row r="190" spans="1:17" s="307" customFormat="1" ht="28.5" customHeight="1" x14ac:dyDescent="0.15">
      <c r="A190" s="851"/>
      <c r="B190" s="225"/>
      <c r="C190" s="868" t="s">
        <v>427</v>
      </c>
      <c r="D190" s="864"/>
      <c r="E190" s="220"/>
      <c r="F190" s="608">
        <v>19324</v>
      </c>
      <c r="G190" s="610"/>
      <c r="H190" s="611">
        <f t="shared" si="37"/>
        <v>19324</v>
      </c>
      <c r="I190" s="608"/>
      <c r="J190" s="504"/>
      <c r="K190" s="611"/>
      <c r="L190" s="608"/>
      <c r="M190" s="610"/>
      <c r="N190" s="609"/>
      <c r="O190" s="476"/>
      <c r="P190" s="504"/>
      <c r="Q190" s="457"/>
    </row>
    <row r="191" spans="1:17" s="307" customFormat="1" ht="28.5" customHeight="1" x14ac:dyDescent="0.15">
      <c r="A191" s="851"/>
      <c r="B191" s="225"/>
      <c r="C191" s="845" t="s">
        <v>225</v>
      </c>
      <c r="D191" s="864"/>
      <c r="E191" s="220"/>
      <c r="F191" s="608">
        <v>491900.37</v>
      </c>
      <c r="G191" s="610"/>
      <c r="H191" s="611">
        <f t="shared" si="37"/>
        <v>491900.37</v>
      </c>
      <c r="I191" s="608"/>
      <c r="J191" s="504"/>
      <c r="K191" s="611"/>
      <c r="L191" s="608"/>
      <c r="M191" s="610"/>
      <c r="N191" s="609"/>
      <c r="O191" s="476"/>
      <c r="P191" s="504"/>
      <c r="Q191" s="457"/>
    </row>
    <row r="192" spans="1:17" s="307" customFormat="1" ht="28.5" customHeight="1" thickBot="1" x14ac:dyDescent="0.2">
      <c r="A192" s="852"/>
      <c r="B192" s="486"/>
      <c r="C192" s="892" t="s">
        <v>71</v>
      </c>
      <c r="D192" s="876"/>
      <c r="E192" s="628"/>
      <c r="F192" s="629">
        <f>SUM(F20:F26,F37:F55,F66:F84,F95:F113,F124:F142,F153:F171,F182:F191)</f>
        <v>4717482.8099999996</v>
      </c>
      <c r="G192" s="630">
        <f>SUM(G20:G26,G37:G55,G66:G84,G95:G113,G124:G142,G153:G171,G182:G191)</f>
        <v>33</v>
      </c>
      <c r="H192" s="631">
        <f>SUM(H20:H26,H37:H55,H66:H84,H95:H113,H124:H142,H153:H171,H182:H191)</f>
        <v>4717515.8099999996</v>
      </c>
      <c r="I192" s="629">
        <f>SUM(I20:I26,I37:I55,I66:I84,I95:I113,I124:I142,I153:I171,I182:I191)</f>
        <v>5245.81</v>
      </c>
      <c r="J192" s="630"/>
      <c r="K192" s="631">
        <f>SUM(K20:K26,K37:K55,K66:K84,K95:K113,K124:K142,K153:K171,K182:K191)</f>
        <v>5245.81</v>
      </c>
      <c r="L192" s="629">
        <f>SUM(L20:L26,L37:L55,L66:L84,L95:L113,L124:L142,L153:L171,L182:L191)</f>
        <v>52056.529999999992</v>
      </c>
      <c r="M192" s="630"/>
      <c r="N192" s="631">
        <f>SUM(N20:N26,N37:N55,N66:N84,N95:N113,N124:N142,N153:N171,N182:N191)</f>
        <v>52056.529999999992</v>
      </c>
      <c r="O192" s="629">
        <f>SUM(O20:O26,O37:O55,O66:O84,O95:O113,O124:O142,O153:O171,O182:O191)</f>
        <v>57302.339999999982</v>
      </c>
      <c r="P192" s="630"/>
      <c r="Q192" s="632">
        <f>SUM(Q20:Q26,Q37:Q55,Q66:Q84,Q95:Q113,Q124:Q142,Q153:Q171,Q182:Q191)</f>
        <v>57302.339999999982</v>
      </c>
    </row>
    <row r="193" spans="1:17" s="439" customFormat="1" ht="28.5" customHeight="1" x14ac:dyDescent="0.15">
      <c r="A193" s="874" t="s">
        <v>428</v>
      </c>
      <c r="B193" s="549"/>
      <c r="C193" s="893" t="s">
        <v>226</v>
      </c>
      <c r="D193" s="894"/>
      <c r="E193" s="550"/>
      <c r="F193" s="551">
        <f>315.72+2013.93</f>
        <v>2329.65</v>
      </c>
      <c r="G193" s="552"/>
      <c r="H193" s="553">
        <f>SUM(F193:G193)</f>
        <v>2329.65</v>
      </c>
      <c r="I193" s="554">
        <v>274.09000000000003</v>
      </c>
      <c r="J193" s="555"/>
      <c r="K193" s="556">
        <f>SUM(I193:J193)</f>
        <v>274.09000000000003</v>
      </c>
      <c r="L193" s="557">
        <v>120.5</v>
      </c>
      <c r="M193" s="558"/>
      <c r="N193" s="553">
        <f>SUM(L193:M193)</f>
        <v>120.5</v>
      </c>
      <c r="O193" s="559">
        <f t="shared" ref="O193:O196" si="38">I193+L193</f>
        <v>394.59000000000003</v>
      </c>
      <c r="P193" s="552"/>
      <c r="Q193" s="560">
        <f t="shared" ref="Q193:Q196" si="39">SUM(O193:P193)</f>
        <v>394.59000000000003</v>
      </c>
    </row>
    <row r="194" spans="1:17" s="439" customFormat="1" ht="28.5" customHeight="1" x14ac:dyDescent="0.15">
      <c r="A194" s="851"/>
      <c r="B194" s="398"/>
      <c r="C194" s="844" t="s">
        <v>351</v>
      </c>
      <c r="D194" s="865"/>
      <c r="E194" s="220"/>
      <c r="F194" s="579">
        <v>1584.22</v>
      </c>
      <c r="G194" s="580"/>
      <c r="H194" s="582">
        <f>SUM(F194:G194)</f>
        <v>1584.22</v>
      </c>
      <c r="I194" s="579"/>
      <c r="J194" s="505"/>
      <c r="K194" s="582"/>
      <c r="L194" s="482">
        <v>1020.15</v>
      </c>
      <c r="M194" s="561"/>
      <c r="N194" s="590">
        <f>SUM(L194:M194)</f>
        <v>1020.15</v>
      </c>
      <c r="O194" s="587">
        <f t="shared" si="38"/>
        <v>1020.15</v>
      </c>
      <c r="P194" s="507"/>
      <c r="Q194" s="458">
        <f t="shared" si="39"/>
        <v>1020.15</v>
      </c>
    </row>
    <row r="195" spans="1:17" s="439" customFormat="1" ht="28.5" customHeight="1" x14ac:dyDescent="0.15">
      <c r="A195" s="851"/>
      <c r="B195" s="401"/>
      <c r="C195" s="323"/>
      <c r="D195" s="584" t="s">
        <v>352</v>
      </c>
      <c r="E195" s="220"/>
      <c r="F195" s="470"/>
      <c r="G195" s="515"/>
      <c r="H195" s="474"/>
      <c r="I195" s="470"/>
      <c r="J195" s="471"/>
      <c r="K195" s="474"/>
      <c r="L195" s="483">
        <v>38.880000000000003</v>
      </c>
      <c r="M195" s="516"/>
      <c r="N195" s="609">
        <f>SUM(L195:M195)</f>
        <v>38.880000000000003</v>
      </c>
      <c r="O195" s="608">
        <f t="shared" si="38"/>
        <v>38.880000000000003</v>
      </c>
      <c r="P195" s="504"/>
      <c r="Q195" s="457">
        <f t="shared" si="39"/>
        <v>38.880000000000003</v>
      </c>
    </row>
    <row r="196" spans="1:17" s="307" customFormat="1" ht="28.5" customHeight="1" x14ac:dyDescent="0.15">
      <c r="A196" s="851"/>
      <c r="B196" s="401"/>
      <c r="C196" s="323"/>
      <c r="D196" s="583" t="s">
        <v>353</v>
      </c>
      <c r="E196" s="316"/>
      <c r="F196" s="579"/>
      <c r="G196" s="580"/>
      <c r="H196" s="582"/>
      <c r="I196" s="579"/>
      <c r="J196" s="505"/>
      <c r="K196" s="582"/>
      <c r="L196" s="482">
        <v>29.06</v>
      </c>
      <c r="M196" s="561"/>
      <c r="N196" s="590">
        <f>SUM(L196:M196)</f>
        <v>29.06</v>
      </c>
      <c r="O196" s="587">
        <f t="shared" si="38"/>
        <v>29.06</v>
      </c>
      <c r="P196" s="507"/>
      <c r="Q196" s="458">
        <f t="shared" si="39"/>
        <v>29.06</v>
      </c>
    </row>
    <row r="197" spans="1:17" s="307" customFormat="1" ht="28.5" customHeight="1" x14ac:dyDescent="0.15">
      <c r="A197" s="851"/>
      <c r="B197" s="398"/>
      <c r="C197" s="844" t="s">
        <v>439</v>
      </c>
      <c r="D197" s="844"/>
      <c r="E197" s="316"/>
      <c r="F197" s="587">
        <v>565.52</v>
      </c>
      <c r="G197" s="600"/>
      <c r="H197" s="590">
        <f t="shared" ref="H197:H200" si="40">SUM(F197:G197)</f>
        <v>565.52</v>
      </c>
      <c r="I197" s="587">
        <v>172.24</v>
      </c>
      <c r="J197" s="507"/>
      <c r="K197" s="590">
        <f>SUM(I197:J197)</f>
        <v>172.24</v>
      </c>
      <c r="L197" s="587"/>
      <c r="M197" s="600"/>
      <c r="N197" s="590"/>
      <c r="O197" s="587">
        <f>I197+L197</f>
        <v>172.24</v>
      </c>
      <c r="P197" s="507"/>
      <c r="Q197" s="458">
        <f>SUM(O197:P197)</f>
        <v>172.24</v>
      </c>
    </row>
    <row r="198" spans="1:17" s="307" customFormat="1" ht="28.5" customHeight="1" x14ac:dyDescent="0.15">
      <c r="A198" s="851"/>
      <c r="B198" s="399"/>
      <c r="C198" s="845" t="s">
        <v>354</v>
      </c>
      <c r="D198" s="845"/>
      <c r="E198" s="220"/>
      <c r="F198" s="608">
        <v>1035</v>
      </c>
      <c r="G198" s="610"/>
      <c r="H198" s="609">
        <f t="shared" si="40"/>
        <v>1035</v>
      </c>
      <c r="I198" s="608">
        <v>172.24</v>
      </c>
      <c r="J198" s="504"/>
      <c r="K198" s="609">
        <f>SUM(I198:J198)</f>
        <v>172.24</v>
      </c>
      <c r="L198" s="608"/>
      <c r="M198" s="610"/>
      <c r="N198" s="609"/>
      <c r="O198" s="608">
        <f t="shared" ref="O198" si="41">I198+L198</f>
        <v>172.24</v>
      </c>
      <c r="P198" s="504"/>
      <c r="Q198" s="457">
        <f t="shared" ref="Q198" si="42">SUM(O198:P198)</f>
        <v>172.24</v>
      </c>
    </row>
    <row r="199" spans="1:17" s="307" customFormat="1" ht="28.5" customHeight="1" x14ac:dyDescent="0.15">
      <c r="A199" s="851"/>
      <c r="B199" s="401"/>
      <c r="C199" s="862" t="s">
        <v>462</v>
      </c>
      <c r="D199" s="875"/>
      <c r="E199" s="215"/>
      <c r="F199" s="588">
        <v>9265.57</v>
      </c>
      <c r="G199" s="596"/>
      <c r="H199" s="591">
        <f t="shared" si="40"/>
        <v>9265.57</v>
      </c>
      <c r="I199" s="588"/>
      <c r="J199" s="506"/>
      <c r="K199" s="591"/>
      <c r="L199" s="588"/>
      <c r="M199" s="596"/>
      <c r="N199" s="591"/>
      <c r="O199" s="562"/>
      <c r="P199" s="596"/>
      <c r="Q199" s="466"/>
    </row>
    <row r="200" spans="1:17" s="307" customFormat="1" ht="28.5" customHeight="1" thickBot="1" x14ac:dyDescent="0.2">
      <c r="A200" s="852"/>
      <c r="B200" s="496"/>
      <c r="C200" s="843" t="s">
        <v>463</v>
      </c>
      <c r="D200" s="876"/>
      <c r="E200" s="652"/>
      <c r="F200" s="622">
        <v>1642.17</v>
      </c>
      <c r="G200" s="626"/>
      <c r="H200" s="490">
        <f t="shared" si="40"/>
        <v>1642.17</v>
      </c>
      <c r="I200" s="622"/>
      <c r="J200" s="623"/>
      <c r="K200" s="490"/>
      <c r="L200" s="622"/>
      <c r="M200" s="626"/>
      <c r="N200" s="490"/>
      <c r="O200" s="488"/>
      <c r="P200" s="518"/>
      <c r="Q200" s="627"/>
    </row>
    <row r="201" spans="1:17" s="307" customFormat="1" ht="28.5" customHeight="1" x14ac:dyDescent="0.15">
      <c r="A201" s="519"/>
      <c r="B201" s="321"/>
      <c r="C201" s="603"/>
      <c r="D201" s="603"/>
      <c r="E201" s="321"/>
      <c r="F201" s="520"/>
      <c r="G201" s="521"/>
      <c r="H201" s="520"/>
      <c r="I201" s="520"/>
      <c r="J201" s="520"/>
      <c r="K201" s="520"/>
      <c r="L201" s="520"/>
      <c r="M201" s="521"/>
      <c r="N201" s="520"/>
      <c r="O201" s="520"/>
      <c r="P201" s="520"/>
      <c r="Q201" s="520"/>
    </row>
    <row r="202" spans="1:17" s="307" customFormat="1" ht="28.5" customHeight="1" x14ac:dyDescent="0.15">
      <c r="A202" s="836"/>
      <c r="B202" s="836"/>
      <c r="C202" s="836"/>
      <c r="D202" s="836"/>
      <c r="E202" s="836"/>
      <c r="F202" s="836"/>
      <c r="G202" s="836"/>
      <c r="H202" s="836"/>
      <c r="I202" s="836"/>
      <c r="J202" s="836"/>
      <c r="K202" s="836"/>
      <c r="L202" s="836"/>
      <c r="M202" s="836"/>
      <c r="N202" s="836"/>
      <c r="O202" s="836"/>
      <c r="P202" s="836"/>
      <c r="Q202" s="836"/>
    </row>
    <row r="203" spans="1:17" s="307" customFormat="1" ht="11.25" customHeight="1" x14ac:dyDescent="0.15">
      <c r="A203" s="598"/>
      <c r="B203" s="598"/>
      <c r="C203" s="598"/>
      <c r="D203" s="598"/>
      <c r="E203" s="598"/>
      <c r="F203" s="598"/>
      <c r="G203" s="598"/>
      <c r="H203" s="598"/>
      <c r="I203" s="598"/>
      <c r="J203" s="598"/>
      <c r="K203" s="598"/>
      <c r="L203" s="598"/>
      <c r="M203" s="598"/>
      <c r="N203" s="598"/>
      <c r="O203" s="598"/>
      <c r="P203" s="598"/>
      <c r="Q203" s="598"/>
    </row>
    <row r="204" spans="1:17" s="307" customFormat="1" ht="11.25" customHeight="1" x14ac:dyDescent="0.15">
      <c r="A204" s="598"/>
      <c r="B204" s="598"/>
      <c r="C204" s="598"/>
      <c r="D204" s="598"/>
      <c r="E204" s="598"/>
      <c r="F204" s="598"/>
      <c r="G204" s="598"/>
      <c r="H204" s="598"/>
      <c r="I204" s="598"/>
      <c r="J204" s="598"/>
      <c r="K204" s="598"/>
      <c r="L204" s="598"/>
      <c r="M204" s="598"/>
      <c r="N204" s="598"/>
      <c r="O204" s="598"/>
      <c r="P204" s="598"/>
      <c r="Q204" s="598"/>
    </row>
    <row r="205" spans="1:17" s="307" customFormat="1" ht="28.5" customHeight="1" x14ac:dyDescent="0.15">
      <c r="A205" s="811"/>
      <c r="B205" s="811"/>
      <c r="C205" s="811"/>
      <c r="D205" s="811"/>
      <c r="E205" s="811"/>
      <c r="F205" s="811"/>
      <c r="G205" s="811"/>
      <c r="H205" s="811"/>
      <c r="I205" s="811"/>
      <c r="J205" s="811"/>
      <c r="K205" s="811"/>
      <c r="L205" s="811"/>
      <c r="M205" s="811"/>
      <c r="N205" s="811"/>
      <c r="O205" s="811"/>
      <c r="P205" s="811"/>
      <c r="Q205" s="811"/>
    </row>
    <row r="206" spans="1:17" s="307" customFormat="1" ht="28.5" customHeight="1" x14ac:dyDescent="0.15"/>
    <row r="207" spans="1:17" s="307" customFormat="1" ht="28.5" customHeight="1" thickBot="1" x14ac:dyDescent="0.2">
      <c r="A207" s="812" t="s">
        <v>182</v>
      </c>
      <c r="B207" s="812"/>
      <c r="C207" s="812"/>
      <c r="D207" s="812"/>
      <c r="E207" s="812"/>
      <c r="P207" s="813" t="s">
        <v>183</v>
      </c>
      <c r="Q207" s="813"/>
    </row>
    <row r="208" spans="1:17" s="307" customFormat="1" ht="18" customHeight="1" x14ac:dyDescent="0.15">
      <c r="A208" s="814" t="s">
        <v>184</v>
      </c>
      <c r="B208" s="815"/>
      <c r="C208" s="815"/>
      <c r="D208" s="815"/>
      <c r="E208" s="816"/>
      <c r="F208" s="823" t="s">
        <v>185</v>
      </c>
      <c r="G208" s="815"/>
      <c r="H208" s="816"/>
      <c r="I208" s="815" t="s">
        <v>159</v>
      </c>
      <c r="J208" s="815"/>
      <c r="K208" s="815"/>
      <c r="L208" s="815"/>
      <c r="M208" s="815"/>
      <c r="N208" s="815"/>
      <c r="O208" s="815"/>
      <c r="P208" s="815"/>
      <c r="Q208" s="825"/>
    </row>
    <row r="209" spans="1:17" s="307" customFormat="1" ht="18" customHeight="1" x14ac:dyDescent="0.15">
      <c r="A209" s="817"/>
      <c r="B209" s="818"/>
      <c r="C209" s="818"/>
      <c r="D209" s="818"/>
      <c r="E209" s="819"/>
      <c r="F209" s="824"/>
      <c r="G209" s="821"/>
      <c r="H209" s="822"/>
      <c r="I209" s="828" t="s">
        <v>186</v>
      </c>
      <c r="J209" s="826"/>
      <c r="K209" s="827"/>
      <c r="L209" s="828" t="s">
        <v>160</v>
      </c>
      <c r="M209" s="826"/>
      <c r="N209" s="827"/>
      <c r="O209" s="828" t="s">
        <v>187</v>
      </c>
      <c r="P209" s="826"/>
      <c r="Q209" s="829"/>
    </row>
    <row r="210" spans="1:17" s="307" customFormat="1" ht="45.75" customHeight="1" x14ac:dyDescent="0.15">
      <c r="A210" s="820"/>
      <c r="B210" s="821"/>
      <c r="C210" s="821"/>
      <c r="D210" s="821"/>
      <c r="E210" s="822"/>
      <c r="F210" s="308" t="s">
        <v>188</v>
      </c>
      <c r="G210" s="309" t="s">
        <v>271</v>
      </c>
      <c r="H210" s="310" t="s">
        <v>272</v>
      </c>
      <c r="I210" s="308" t="s">
        <v>188</v>
      </c>
      <c r="J210" s="309" t="s">
        <v>271</v>
      </c>
      <c r="K210" s="310" t="s">
        <v>272</v>
      </c>
      <c r="L210" s="308" t="s">
        <v>188</v>
      </c>
      <c r="M210" s="309" t="s">
        <v>271</v>
      </c>
      <c r="N210" s="310" t="s">
        <v>272</v>
      </c>
      <c r="O210" s="308" t="s">
        <v>188</v>
      </c>
      <c r="P210" s="309" t="s">
        <v>271</v>
      </c>
      <c r="Q210" s="311" t="s">
        <v>272</v>
      </c>
    </row>
    <row r="211" spans="1:17" s="307" customFormat="1" ht="28.5" customHeight="1" x14ac:dyDescent="0.15">
      <c r="A211" s="850" t="s">
        <v>438</v>
      </c>
      <c r="B211" s="547"/>
      <c r="C211" s="879" t="s">
        <v>355</v>
      </c>
      <c r="D211" s="871"/>
      <c r="E211" s="215"/>
      <c r="F211" s="588">
        <v>991</v>
      </c>
      <c r="G211" s="596"/>
      <c r="H211" s="609">
        <f t="shared" ref="H211:H215" si="43">SUM(F211:G211)</f>
        <v>991</v>
      </c>
      <c r="I211" s="588">
        <v>121.46</v>
      </c>
      <c r="J211" s="506"/>
      <c r="K211" s="609">
        <f>SUM(I211:J211)</f>
        <v>121.46</v>
      </c>
      <c r="L211" s="588"/>
      <c r="M211" s="596"/>
      <c r="N211" s="609"/>
      <c r="O211" s="608">
        <f>I211+L211</f>
        <v>121.46</v>
      </c>
      <c r="P211" s="610"/>
      <c r="Q211" s="466">
        <f>SUM(O211:P211)</f>
        <v>121.46</v>
      </c>
    </row>
    <row r="212" spans="1:17" s="307" customFormat="1" ht="28.5" customHeight="1" x14ac:dyDescent="0.15">
      <c r="A212" s="851"/>
      <c r="B212" s="223"/>
      <c r="C212" s="845" t="s">
        <v>356</v>
      </c>
      <c r="D212" s="864"/>
      <c r="E212" s="215"/>
      <c r="F212" s="588">
        <v>2436.36</v>
      </c>
      <c r="G212" s="596"/>
      <c r="H212" s="609">
        <f t="shared" si="43"/>
        <v>2436.36</v>
      </c>
      <c r="I212" s="588"/>
      <c r="J212" s="506"/>
      <c r="K212" s="609"/>
      <c r="L212" s="588">
        <v>235.1</v>
      </c>
      <c r="M212" s="596"/>
      <c r="N212" s="609">
        <f>SUM(L212:M212)</f>
        <v>235.1</v>
      </c>
      <c r="O212" s="608">
        <f>I212+L212</f>
        <v>235.1</v>
      </c>
      <c r="P212" s="610"/>
      <c r="Q212" s="466">
        <f>SUM(O212:P212)</f>
        <v>235.1</v>
      </c>
    </row>
    <row r="213" spans="1:17" s="307" customFormat="1" ht="28.5" customHeight="1" x14ac:dyDescent="0.15">
      <c r="A213" s="851"/>
      <c r="B213" s="225"/>
      <c r="C213" s="844" t="s">
        <v>357</v>
      </c>
      <c r="D213" s="865"/>
      <c r="E213" s="316"/>
      <c r="F213" s="846">
        <v>58355</v>
      </c>
      <c r="G213" s="580"/>
      <c r="H213" s="833">
        <f t="shared" si="43"/>
        <v>58355</v>
      </c>
      <c r="I213" s="587"/>
      <c r="J213" s="507"/>
      <c r="K213" s="609"/>
      <c r="L213" s="587"/>
      <c r="M213" s="600"/>
      <c r="N213" s="609"/>
      <c r="O213" s="608"/>
      <c r="P213" s="610"/>
      <c r="Q213" s="457"/>
    </row>
    <row r="214" spans="1:17" s="307" customFormat="1" ht="28.5" customHeight="1" x14ac:dyDescent="0.15">
      <c r="A214" s="851"/>
      <c r="B214" s="223"/>
      <c r="C214" s="420"/>
      <c r="D214" s="583" t="s">
        <v>358</v>
      </c>
      <c r="E214" s="316"/>
      <c r="F214" s="847"/>
      <c r="G214" s="581"/>
      <c r="H214" s="835"/>
      <c r="I214" s="587">
        <v>32.4</v>
      </c>
      <c r="J214" s="507"/>
      <c r="K214" s="590">
        <f>SUM(I214:J214)</f>
        <v>32.4</v>
      </c>
      <c r="L214" s="587"/>
      <c r="M214" s="600"/>
      <c r="N214" s="590"/>
      <c r="O214" s="587">
        <f>I214+L214</f>
        <v>32.4</v>
      </c>
      <c r="P214" s="610"/>
      <c r="Q214" s="458">
        <f>SUM(O214:P214)</f>
        <v>32.4</v>
      </c>
    </row>
    <row r="215" spans="1:17" s="307" customFormat="1" ht="28.5" customHeight="1" x14ac:dyDescent="0.15">
      <c r="A215" s="851"/>
      <c r="B215" s="223"/>
      <c r="C215" s="845" t="s">
        <v>228</v>
      </c>
      <c r="D215" s="864"/>
      <c r="E215" s="220"/>
      <c r="F215" s="608">
        <v>137385.70000000001</v>
      </c>
      <c r="G215" s="610"/>
      <c r="H215" s="609">
        <f t="shared" si="43"/>
        <v>137385.70000000001</v>
      </c>
      <c r="I215" s="608">
        <v>321.57</v>
      </c>
      <c r="J215" s="504"/>
      <c r="K215" s="609">
        <f>SUM(I215:J215)</f>
        <v>321.57</v>
      </c>
      <c r="L215" s="608"/>
      <c r="M215" s="610"/>
      <c r="N215" s="609"/>
      <c r="O215" s="608">
        <f>I215+L215</f>
        <v>321.57</v>
      </c>
      <c r="P215" s="610"/>
      <c r="Q215" s="457">
        <f>SUM(O215:P215)</f>
        <v>321.57</v>
      </c>
    </row>
    <row r="216" spans="1:17" s="307" customFormat="1" ht="28.5" customHeight="1" x14ac:dyDescent="0.15">
      <c r="A216" s="851"/>
      <c r="B216" s="223"/>
      <c r="C216" s="845" t="s">
        <v>359</v>
      </c>
      <c r="D216" s="864"/>
      <c r="E216" s="316"/>
      <c r="F216" s="608">
        <v>3961.76</v>
      </c>
      <c r="G216" s="600"/>
      <c r="H216" s="590">
        <f>SUM(F216:G216)</f>
        <v>3961.76</v>
      </c>
      <c r="I216" s="587"/>
      <c r="J216" s="507"/>
      <c r="K216" s="590"/>
      <c r="L216" s="587"/>
      <c r="M216" s="600"/>
      <c r="N216" s="590"/>
      <c r="O216" s="587"/>
      <c r="P216" s="610"/>
      <c r="Q216" s="458"/>
    </row>
    <row r="217" spans="1:17" s="307" customFormat="1" ht="28.5" customHeight="1" x14ac:dyDescent="0.15">
      <c r="A217" s="851"/>
      <c r="B217" s="337"/>
      <c r="C217" s="845" t="s">
        <v>431</v>
      </c>
      <c r="D217" s="864"/>
      <c r="E217" s="316"/>
      <c r="F217" s="604">
        <v>1443.24</v>
      </c>
      <c r="G217" s="523"/>
      <c r="H217" s="524">
        <f>SUM(F217:G217)</f>
        <v>1443.24</v>
      </c>
      <c r="I217" s="587"/>
      <c r="J217" s="507"/>
      <c r="K217" s="590"/>
      <c r="L217" s="587">
        <v>757.16</v>
      </c>
      <c r="M217" s="600"/>
      <c r="N217" s="590">
        <f>SUM(L217:M217)</f>
        <v>757.16</v>
      </c>
      <c r="O217" s="525">
        <f>I217+L217</f>
        <v>757.16</v>
      </c>
      <c r="P217" s="504"/>
      <c r="Q217" s="458">
        <f>SUM(O217:P217)</f>
        <v>757.16</v>
      </c>
    </row>
    <row r="218" spans="1:17" s="307" customFormat="1" ht="28.5" customHeight="1" x14ac:dyDescent="0.15">
      <c r="A218" s="851"/>
      <c r="B218" s="222"/>
      <c r="C218" s="845" t="s">
        <v>429</v>
      </c>
      <c r="D218" s="864"/>
      <c r="E218" s="316"/>
      <c r="F218" s="604">
        <v>1435.65</v>
      </c>
      <c r="G218" s="523"/>
      <c r="H218" s="524">
        <f>SUM(F218:G218)</f>
        <v>1435.65</v>
      </c>
      <c r="I218" s="587"/>
      <c r="J218" s="507"/>
      <c r="K218" s="590"/>
      <c r="L218" s="587">
        <v>428.75</v>
      </c>
      <c r="M218" s="600"/>
      <c r="N218" s="590">
        <f>SUM(L218:M218)</f>
        <v>428.75</v>
      </c>
      <c r="O218" s="525">
        <f>I218+L218</f>
        <v>428.75</v>
      </c>
      <c r="P218" s="504"/>
      <c r="Q218" s="458">
        <f>SUM(O218:P218)</f>
        <v>428.75</v>
      </c>
    </row>
    <row r="219" spans="1:17" s="307" customFormat="1" ht="28.5" customHeight="1" x14ac:dyDescent="0.15">
      <c r="A219" s="851"/>
      <c r="B219" s="337"/>
      <c r="C219" s="845" t="s">
        <v>360</v>
      </c>
      <c r="D219" s="864"/>
      <c r="E219" s="316"/>
      <c r="F219" s="608">
        <v>933.4</v>
      </c>
      <c r="G219" s="610"/>
      <c r="H219" s="609">
        <f>SUM(F219:G219)</f>
        <v>933.4</v>
      </c>
      <c r="I219" s="608"/>
      <c r="J219" s="504"/>
      <c r="K219" s="609"/>
      <c r="L219" s="608"/>
      <c r="M219" s="610"/>
      <c r="N219" s="609"/>
      <c r="O219" s="608"/>
      <c r="P219" s="610"/>
      <c r="Q219" s="458"/>
    </row>
    <row r="220" spans="1:17" s="307" customFormat="1" ht="28.5" customHeight="1" x14ac:dyDescent="0.15">
      <c r="A220" s="851"/>
      <c r="B220" s="337"/>
      <c r="C220" s="845" t="s">
        <v>361</v>
      </c>
      <c r="D220" s="864"/>
      <c r="E220" s="316"/>
      <c r="F220" s="608">
        <v>79067.66</v>
      </c>
      <c r="G220" s="610">
        <f>1442.2-1442.22+-9917.35</f>
        <v>-9917.3700000000008</v>
      </c>
      <c r="H220" s="609">
        <f t="shared" ref="H220" si="44">SUM(F220:G220)</f>
        <v>69150.290000000008</v>
      </c>
      <c r="I220" s="587"/>
      <c r="J220" s="507"/>
      <c r="K220" s="609"/>
      <c r="L220" s="587"/>
      <c r="M220" s="600"/>
      <c r="N220" s="609"/>
      <c r="O220" s="587"/>
      <c r="P220" s="610"/>
      <c r="Q220" s="458"/>
    </row>
    <row r="221" spans="1:17" s="307" customFormat="1" ht="28.5" customHeight="1" x14ac:dyDescent="0.15">
      <c r="A221" s="851"/>
      <c r="B221" s="225"/>
      <c r="C221" s="845" t="s">
        <v>227</v>
      </c>
      <c r="D221" s="864"/>
      <c r="E221" s="220"/>
      <c r="F221" s="588">
        <v>146524.49</v>
      </c>
      <c r="G221" s="610"/>
      <c r="H221" s="609">
        <f>SUM(F221:G221)</f>
        <v>146524.49</v>
      </c>
      <c r="I221" s="394"/>
      <c r="J221" s="396"/>
      <c r="K221" s="609"/>
      <c r="L221" s="403"/>
      <c r="M221" s="517"/>
      <c r="N221" s="609"/>
      <c r="O221" s="608"/>
      <c r="P221" s="610"/>
      <c r="Q221" s="457"/>
    </row>
    <row r="222" spans="1:17" s="307" customFormat="1" ht="28.5" customHeight="1" x14ac:dyDescent="0.15">
      <c r="A222" s="851"/>
      <c r="B222" s="225"/>
      <c r="C222" s="845" t="s">
        <v>225</v>
      </c>
      <c r="D222" s="845"/>
      <c r="E222" s="220"/>
      <c r="F222" s="588">
        <v>114628.25</v>
      </c>
      <c r="G222" s="610">
        <f>-152+-9.91+-149+-234+-348+-198+-58+-84+-122+-367+-323.27</f>
        <v>-2045.1799999999998</v>
      </c>
      <c r="H222" s="609">
        <f>SUM(F222:G222)</f>
        <v>112583.07</v>
      </c>
      <c r="I222" s="394"/>
      <c r="J222" s="396"/>
      <c r="K222" s="609"/>
      <c r="L222" s="403"/>
      <c r="M222" s="517"/>
      <c r="N222" s="609"/>
      <c r="O222" s="608"/>
      <c r="P222" s="610"/>
      <c r="Q222" s="457"/>
    </row>
    <row r="223" spans="1:17" s="307" customFormat="1" ht="28.5" customHeight="1" x14ac:dyDescent="0.15">
      <c r="A223" s="851"/>
      <c r="B223" s="337"/>
      <c r="C223" s="891"/>
      <c r="D223" s="891"/>
      <c r="E223" s="220"/>
      <c r="F223" s="424"/>
      <c r="G223" s="425"/>
      <c r="H223" s="633"/>
      <c r="I223" s="424"/>
      <c r="J223" s="425"/>
      <c r="K223" s="633"/>
      <c r="L223" s="424"/>
      <c r="M223" s="425"/>
      <c r="N223" s="633"/>
      <c r="O223" s="424"/>
      <c r="P223" s="425"/>
      <c r="Q223" s="634"/>
    </row>
    <row r="224" spans="1:17" s="307" customFormat="1" ht="28.5" customHeight="1" x14ac:dyDescent="0.15">
      <c r="A224" s="851"/>
      <c r="B224" s="337"/>
      <c r="C224" s="845"/>
      <c r="D224" s="845"/>
      <c r="E224" s="220"/>
      <c r="F224" s="608"/>
      <c r="G224" s="610"/>
      <c r="H224" s="609"/>
      <c r="I224" s="394"/>
      <c r="J224" s="396"/>
      <c r="K224" s="609"/>
      <c r="L224" s="403"/>
      <c r="M224" s="517"/>
      <c r="N224" s="609"/>
      <c r="O224" s="608"/>
      <c r="P224" s="610"/>
      <c r="Q224" s="457"/>
    </row>
    <row r="225" spans="1:17" s="307" customFormat="1" ht="28.5" customHeight="1" x14ac:dyDescent="0.15">
      <c r="A225" s="851"/>
      <c r="B225" s="399"/>
      <c r="C225" s="891"/>
      <c r="D225" s="891"/>
      <c r="E225" s="220"/>
      <c r="F225" s="424"/>
      <c r="G225" s="425"/>
      <c r="H225" s="633"/>
      <c r="I225" s="424"/>
      <c r="J225" s="425"/>
      <c r="K225" s="633"/>
      <c r="L225" s="424"/>
      <c r="M225" s="425"/>
      <c r="N225" s="633"/>
      <c r="O225" s="424"/>
      <c r="P225" s="425"/>
      <c r="Q225" s="634"/>
    </row>
    <row r="226" spans="1:17" s="307" customFormat="1" ht="28.5" customHeight="1" x14ac:dyDescent="0.15">
      <c r="A226" s="851"/>
      <c r="B226" s="399"/>
      <c r="C226" s="635"/>
      <c r="D226" s="635"/>
      <c r="E226" s="220"/>
      <c r="F226" s="424"/>
      <c r="G226" s="425"/>
      <c r="H226" s="633"/>
      <c r="I226" s="636"/>
      <c r="J226" s="637"/>
      <c r="K226" s="633"/>
      <c r="L226" s="638"/>
      <c r="M226" s="636"/>
      <c r="N226" s="633"/>
      <c r="O226" s="424"/>
      <c r="P226" s="425"/>
      <c r="Q226" s="634"/>
    </row>
    <row r="227" spans="1:17" s="307" customFormat="1" ht="28.5" customHeight="1" x14ac:dyDescent="0.15">
      <c r="A227" s="851"/>
      <c r="B227" s="639"/>
      <c r="C227" s="886"/>
      <c r="D227" s="886"/>
      <c r="E227" s="320"/>
      <c r="F227" s="459"/>
      <c r="G227" s="510"/>
      <c r="H227" s="461"/>
      <c r="I227" s="640"/>
      <c r="J227" s="641"/>
      <c r="K227" s="461"/>
      <c r="L227" s="642"/>
      <c r="M227" s="643"/>
      <c r="N227" s="461"/>
      <c r="O227" s="459"/>
      <c r="P227" s="510"/>
      <c r="Q227" s="462"/>
    </row>
    <row r="228" spans="1:17" s="307" customFormat="1" ht="28.5" customHeight="1" x14ac:dyDescent="0.15">
      <c r="A228" s="860"/>
      <c r="B228" s="223"/>
      <c r="C228" s="890" t="s">
        <v>71</v>
      </c>
      <c r="D228" s="890"/>
      <c r="E228" s="422"/>
      <c r="F228" s="644">
        <f>SUM(F193:F200,F211:F222)</f>
        <v>563584.64</v>
      </c>
      <c r="G228" s="645">
        <f t="shared" ref="G228:Q228" si="45">SUM(G193:G200,G211:G222)</f>
        <v>-11962.550000000001</v>
      </c>
      <c r="H228" s="646">
        <f t="shared" si="45"/>
        <v>551622.09000000008</v>
      </c>
      <c r="I228" s="647">
        <f t="shared" si="45"/>
        <v>1094</v>
      </c>
      <c r="J228" s="648"/>
      <c r="K228" s="646">
        <f t="shared" si="45"/>
        <v>1094</v>
      </c>
      <c r="L228" s="647">
        <f t="shared" si="45"/>
        <v>2629.6</v>
      </c>
      <c r="M228" s="648"/>
      <c r="N228" s="646">
        <f t="shared" si="45"/>
        <v>2629.6</v>
      </c>
      <c r="O228" s="647">
        <f t="shared" si="45"/>
        <v>3723.6000000000004</v>
      </c>
      <c r="P228" s="648"/>
      <c r="Q228" s="649">
        <f t="shared" si="45"/>
        <v>3723.6000000000004</v>
      </c>
    </row>
    <row r="229" spans="1:17" s="307" customFormat="1" ht="28.5" hidden="1" customHeight="1" x14ac:dyDescent="0.15">
      <c r="A229" s="423"/>
      <c r="B229" s="223"/>
      <c r="C229" s="845"/>
      <c r="D229" s="845"/>
      <c r="E229" s="220"/>
      <c r="F229" s="650">
        <f>SUM(F194:F201,F212:F223)</f>
        <v>560263.99</v>
      </c>
      <c r="G229" s="425"/>
      <c r="H229" s="426"/>
      <c r="I229" s="218"/>
      <c r="J229" s="213"/>
      <c r="K229" s="216"/>
      <c r="L229" s="217"/>
      <c r="M229" s="214"/>
      <c r="N229" s="216"/>
      <c r="O229" s="218"/>
      <c r="P229" s="213"/>
      <c r="Q229" s="306"/>
    </row>
    <row r="230" spans="1:17" s="307" customFormat="1" ht="28.5" hidden="1" customHeight="1" x14ac:dyDescent="0.15">
      <c r="A230" s="423"/>
      <c r="B230" s="223"/>
      <c r="C230" s="583"/>
      <c r="D230" s="584"/>
      <c r="E230" s="316"/>
      <c r="F230" s="650">
        <f>SUM(F195:F202,F213:F224)</f>
        <v>556243.41</v>
      </c>
      <c r="G230" s="425"/>
      <c r="H230" s="426"/>
      <c r="I230" s="427"/>
      <c r="J230" s="428"/>
      <c r="K230" s="216"/>
      <c r="L230" s="217"/>
      <c r="M230" s="214"/>
      <c r="N230" s="216"/>
      <c r="O230" s="218"/>
      <c r="P230" s="213"/>
      <c r="Q230" s="306"/>
    </row>
    <row r="231" spans="1:17" s="307" customFormat="1" ht="28.5" hidden="1" customHeight="1" x14ac:dyDescent="0.15">
      <c r="A231" s="423"/>
      <c r="B231" s="223"/>
      <c r="C231" s="583"/>
      <c r="D231" s="584"/>
      <c r="E231" s="316"/>
      <c r="F231" s="650">
        <f t="shared" ref="F231:F237" si="46">SUM(F196:F204,F214:F225)</f>
        <v>497888.41000000003</v>
      </c>
      <c r="G231" s="425"/>
      <c r="H231" s="426"/>
      <c r="I231" s="427"/>
      <c r="J231" s="428"/>
      <c r="K231" s="216"/>
      <c r="L231" s="217"/>
      <c r="M231" s="214"/>
      <c r="N231" s="216"/>
      <c r="O231" s="218"/>
      <c r="P231" s="213"/>
      <c r="Q231" s="306"/>
    </row>
    <row r="232" spans="1:17" s="307" customFormat="1" ht="28.5" hidden="1" customHeight="1" x14ac:dyDescent="0.15">
      <c r="A232" s="423"/>
      <c r="B232" s="223"/>
      <c r="C232" s="583"/>
      <c r="D232" s="584"/>
      <c r="E232" s="316"/>
      <c r="F232" s="650">
        <f t="shared" si="46"/>
        <v>497888.41000000003</v>
      </c>
      <c r="G232" s="425"/>
      <c r="H232" s="426"/>
      <c r="I232" s="427"/>
      <c r="J232" s="428"/>
      <c r="K232" s="216"/>
      <c r="L232" s="217"/>
      <c r="M232" s="214"/>
      <c r="N232" s="216"/>
      <c r="O232" s="218"/>
      <c r="P232" s="213"/>
      <c r="Q232" s="306"/>
    </row>
    <row r="233" spans="1:17" s="307" customFormat="1" ht="28.5" hidden="1" customHeight="1" x14ac:dyDescent="0.15">
      <c r="A233" s="423"/>
      <c r="B233" s="223"/>
      <c r="C233" s="583"/>
      <c r="D233" s="584"/>
      <c r="E233" s="316"/>
      <c r="F233" s="650">
        <f t="shared" si="46"/>
        <v>359937.19</v>
      </c>
      <c r="G233" s="425"/>
      <c r="H233" s="426"/>
      <c r="I233" s="427"/>
      <c r="J233" s="428"/>
      <c r="K233" s="216"/>
      <c r="L233" s="217"/>
      <c r="M233" s="214"/>
      <c r="N233" s="216"/>
      <c r="O233" s="218"/>
      <c r="P233" s="213"/>
      <c r="Q233" s="306"/>
    </row>
    <row r="234" spans="1:17" s="307" customFormat="1" ht="28.5" hidden="1" customHeight="1" x14ac:dyDescent="0.15">
      <c r="A234" s="423"/>
      <c r="B234" s="223"/>
      <c r="C234" s="583"/>
      <c r="D234" s="584"/>
      <c r="E234" s="316"/>
      <c r="F234" s="650">
        <f t="shared" si="46"/>
        <v>918525.07000000007</v>
      </c>
      <c r="G234" s="425"/>
      <c r="H234" s="426"/>
      <c r="I234" s="427"/>
      <c r="J234" s="428"/>
      <c r="K234" s="216"/>
      <c r="L234" s="217"/>
      <c r="M234" s="214"/>
      <c r="N234" s="216"/>
      <c r="O234" s="218"/>
      <c r="P234" s="213"/>
      <c r="Q234" s="306"/>
    </row>
    <row r="235" spans="1:17" s="307" customFormat="1" ht="28.5" hidden="1" customHeight="1" x14ac:dyDescent="0.15">
      <c r="A235" s="423"/>
      <c r="B235" s="223"/>
      <c r="C235" s="583"/>
      <c r="D235" s="584"/>
      <c r="E235" s="316"/>
      <c r="F235" s="650">
        <f t="shared" si="46"/>
        <v>1468080.25</v>
      </c>
      <c r="G235" s="425"/>
      <c r="H235" s="426"/>
      <c r="I235" s="427"/>
      <c r="J235" s="428"/>
      <c r="K235" s="216"/>
      <c r="L235" s="217"/>
      <c r="M235" s="214"/>
      <c r="N235" s="216"/>
      <c r="O235" s="218"/>
      <c r="P235" s="213"/>
      <c r="Q235" s="306"/>
    </row>
    <row r="236" spans="1:17" s="307" customFormat="1" ht="28.5" hidden="1" customHeight="1" thickBot="1" x14ac:dyDescent="0.15">
      <c r="A236" s="423"/>
      <c r="B236" s="223"/>
      <c r="C236" s="583"/>
      <c r="D236" s="584"/>
      <c r="E236" s="316"/>
      <c r="F236" s="650">
        <f t="shared" si="46"/>
        <v>2021245.8399999999</v>
      </c>
      <c r="G236" s="425"/>
      <c r="H236" s="426"/>
      <c r="I236" s="427"/>
      <c r="J236" s="428"/>
      <c r="K236" s="216"/>
      <c r="L236" s="218"/>
      <c r="M236" s="213"/>
      <c r="N236" s="216"/>
      <c r="O236" s="218"/>
      <c r="P236" s="213"/>
      <c r="Q236" s="306"/>
    </row>
    <row r="237" spans="1:17" s="307" customFormat="1" ht="28.5" hidden="1" customHeight="1" thickBot="1" x14ac:dyDescent="0.15">
      <c r="A237" s="423"/>
      <c r="B237" s="223"/>
      <c r="C237" s="583"/>
      <c r="D237" s="584"/>
      <c r="E237" s="316"/>
      <c r="F237" s="650">
        <f t="shared" si="46"/>
        <v>2518200.85</v>
      </c>
      <c r="G237" s="425"/>
      <c r="H237" s="426"/>
      <c r="I237" s="427"/>
      <c r="J237" s="428"/>
      <c r="K237" s="216"/>
      <c r="L237" s="218"/>
      <c r="M237" s="213"/>
      <c r="N237" s="216"/>
      <c r="O237" s="218"/>
      <c r="P237" s="213"/>
      <c r="Q237" s="306"/>
    </row>
    <row r="238" spans="1:17" ht="28.5" hidden="1" customHeight="1" x14ac:dyDescent="0.15">
      <c r="A238" s="423"/>
      <c r="B238" s="337"/>
      <c r="C238" s="583"/>
      <c r="D238" s="584"/>
      <c r="E238" s="316"/>
      <c r="F238" s="650">
        <f t="shared" ref="F238:F239" si="47">SUM(F204:F211,F221:F232)</f>
        <v>2938012.6000000006</v>
      </c>
      <c r="G238" s="213"/>
      <c r="H238" s="219"/>
      <c r="I238" s="427"/>
      <c r="J238" s="428"/>
      <c r="K238" s="216"/>
      <c r="L238" s="218"/>
      <c r="M238" s="213"/>
      <c r="N238" s="216"/>
      <c r="O238" s="218"/>
      <c r="P238" s="213"/>
      <c r="Q238" s="306"/>
    </row>
    <row r="239" spans="1:17" ht="28.5" hidden="1" customHeight="1" x14ac:dyDescent="0.15">
      <c r="A239" s="429"/>
      <c r="B239" s="421"/>
      <c r="C239" s="886"/>
      <c r="D239" s="886"/>
      <c r="E239" s="320"/>
      <c r="F239" s="650">
        <f t="shared" si="47"/>
        <v>3153861.66</v>
      </c>
      <c r="G239" s="431"/>
      <c r="H239" s="432"/>
      <c r="I239" s="433"/>
      <c r="J239" s="434"/>
      <c r="K239" s="432"/>
      <c r="L239" s="433"/>
      <c r="M239" s="434"/>
      <c r="N239" s="432"/>
      <c r="O239" s="430"/>
      <c r="P239" s="431"/>
      <c r="Q239" s="435"/>
    </row>
    <row r="240" spans="1:17" ht="28.5" customHeight="1" thickBot="1" x14ac:dyDescent="0.2">
      <c r="A240" s="887" t="s">
        <v>229</v>
      </c>
      <c r="B240" s="888"/>
      <c r="C240" s="888"/>
      <c r="D240" s="888"/>
      <c r="E240" s="889"/>
      <c r="F240" s="437">
        <f>SUM(F228,F192,F19)</f>
        <v>5314408.0099999988</v>
      </c>
      <c r="G240" s="436">
        <f>SUM(G228,G192,G19)</f>
        <v>-11929.550000000001</v>
      </c>
      <c r="H240" s="651">
        <f>SUM(H228,H192,H19)</f>
        <v>5302478.459999999</v>
      </c>
      <c r="I240" s="437">
        <f>SUM(I228,I192,I19)</f>
        <v>6434.06</v>
      </c>
      <c r="J240" s="436"/>
      <c r="K240" s="651">
        <f>SUM(K228,K192,K19)</f>
        <v>6434.06</v>
      </c>
      <c r="L240" s="437">
        <f>SUM(L228,L192,L19)</f>
        <v>60472.779999999992</v>
      </c>
      <c r="M240" s="436"/>
      <c r="N240" s="651">
        <f>SUM(N228,N192,N19)</f>
        <v>60472.779999999992</v>
      </c>
      <c r="O240" s="437">
        <f>SUM(O228,O192,O19)</f>
        <v>66906.839999999982</v>
      </c>
      <c r="P240" s="436"/>
      <c r="Q240" s="438">
        <f>SUM(Q228,Q192,Q19)</f>
        <v>66906.839999999982</v>
      </c>
    </row>
    <row r="241" spans="1:17" s="307" customFormat="1" ht="28.5" customHeight="1" x14ac:dyDescent="0.15">
      <c r="A241" s="519"/>
      <c r="B241" s="321"/>
      <c r="C241" s="603"/>
      <c r="D241" s="603"/>
      <c r="E241" s="321"/>
      <c r="F241" s="520"/>
      <c r="G241" s="521"/>
      <c r="H241" s="520"/>
      <c r="I241" s="520"/>
      <c r="J241" s="520"/>
      <c r="K241" s="520"/>
      <c r="L241" s="520"/>
      <c r="M241" s="521"/>
      <c r="N241" s="520"/>
      <c r="O241" s="520"/>
      <c r="P241" s="520"/>
      <c r="Q241" s="520"/>
    </row>
    <row r="242" spans="1:17" s="307" customFormat="1" ht="28.5" customHeight="1" x14ac:dyDescent="0.15">
      <c r="A242" s="836"/>
      <c r="B242" s="836"/>
      <c r="C242" s="836"/>
      <c r="D242" s="836"/>
      <c r="E242" s="836"/>
      <c r="F242" s="836"/>
      <c r="G242" s="836"/>
      <c r="H242" s="836"/>
      <c r="I242" s="836"/>
      <c r="J242" s="836"/>
      <c r="K242" s="836"/>
      <c r="L242" s="836"/>
      <c r="M242" s="836"/>
      <c r="N242" s="836"/>
      <c r="O242" s="836"/>
      <c r="P242" s="836"/>
      <c r="Q242" s="836"/>
    </row>
    <row r="243" spans="1:17" s="307" customFormat="1" ht="11.25" customHeight="1" x14ac:dyDescent="0.15">
      <c r="A243" s="598"/>
      <c r="B243" s="598"/>
      <c r="C243" s="598"/>
      <c r="D243" s="598"/>
      <c r="E243" s="598"/>
      <c r="F243" s="598"/>
      <c r="G243" s="598"/>
      <c r="H243" s="598"/>
      <c r="I243" s="598"/>
      <c r="J243" s="598"/>
      <c r="K243" s="598"/>
      <c r="L243" s="598"/>
      <c r="M243" s="598"/>
      <c r="N243" s="598"/>
      <c r="O243" s="598"/>
      <c r="P243" s="598"/>
      <c r="Q243" s="598"/>
    </row>
    <row r="244" spans="1:17" ht="28.5" customHeight="1" x14ac:dyDescent="0.15">
      <c r="A244" s="307"/>
      <c r="B244" s="307"/>
      <c r="C244" s="307"/>
      <c r="D244" s="307"/>
      <c r="E244" s="307"/>
      <c r="F244" s="307"/>
      <c r="G244" s="307"/>
      <c r="H244" s="307"/>
      <c r="I244" s="307"/>
      <c r="J244" s="307"/>
      <c r="K244" s="307"/>
      <c r="L244" s="307"/>
      <c r="M244" s="307"/>
      <c r="N244" s="307"/>
      <c r="O244" s="307"/>
      <c r="P244" s="307"/>
      <c r="Q244" s="307"/>
    </row>
    <row r="245" spans="1:17" ht="28.5" customHeight="1" x14ac:dyDescent="0.15">
      <c r="A245" s="598"/>
      <c r="B245" s="598"/>
      <c r="C245" s="598"/>
      <c r="D245" s="598"/>
      <c r="E245" s="598"/>
      <c r="F245" s="598"/>
      <c r="G245" s="598"/>
      <c r="H245" s="598"/>
      <c r="I245" s="598"/>
      <c r="J245" s="598"/>
      <c r="K245" s="598"/>
      <c r="L245" s="598"/>
      <c r="M245" s="598"/>
      <c r="N245" s="598"/>
      <c r="O245" s="598"/>
      <c r="P245" s="598"/>
      <c r="Q245" s="598"/>
    </row>
  </sheetData>
  <mergeCells count="252">
    <mergeCell ref="C211:D211"/>
    <mergeCell ref="F179:H180"/>
    <mergeCell ref="I179:Q179"/>
    <mergeCell ref="I180:K180"/>
    <mergeCell ref="L180:N180"/>
    <mergeCell ref="O180:Q180"/>
    <mergeCell ref="C190:D190"/>
    <mergeCell ref="C191:D191"/>
    <mergeCell ref="C192:D192"/>
    <mergeCell ref="C193:D193"/>
    <mergeCell ref="C184:D184"/>
    <mergeCell ref="C185:D185"/>
    <mergeCell ref="C186:D186"/>
    <mergeCell ref="C189:D189"/>
    <mergeCell ref="C229:D229"/>
    <mergeCell ref="C239:D239"/>
    <mergeCell ref="A240:E240"/>
    <mergeCell ref="A242:Q242"/>
    <mergeCell ref="A208:E210"/>
    <mergeCell ref="F208:H209"/>
    <mergeCell ref="I208:Q208"/>
    <mergeCell ref="I209:K209"/>
    <mergeCell ref="L209:N209"/>
    <mergeCell ref="O209:Q209"/>
    <mergeCell ref="A211:A228"/>
    <mergeCell ref="F213:F214"/>
    <mergeCell ref="H213:H214"/>
    <mergeCell ref="C216:D216"/>
    <mergeCell ref="C227:D227"/>
    <mergeCell ref="C228:D228"/>
    <mergeCell ref="C222:D222"/>
    <mergeCell ref="C223:D223"/>
    <mergeCell ref="C224:D224"/>
    <mergeCell ref="C215:D215"/>
    <mergeCell ref="C225:D225"/>
    <mergeCell ref="C217:D217"/>
    <mergeCell ref="C218:D218"/>
    <mergeCell ref="C219:D219"/>
    <mergeCell ref="C138:D138"/>
    <mergeCell ref="A153:A171"/>
    <mergeCell ref="C153:D153"/>
    <mergeCell ref="F153:F155"/>
    <mergeCell ref="G153:G155"/>
    <mergeCell ref="H153:H155"/>
    <mergeCell ref="C159:D159"/>
    <mergeCell ref="C170:D170"/>
    <mergeCell ref="C171:D171"/>
    <mergeCell ref="C156:D156"/>
    <mergeCell ref="F156:F157"/>
    <mergeCell ref="G156:G157"/>
    <mergeCell ref="H156:H157"/>
    <mergeCell ref="C158:D158"/>
    <mergeCell ref="C160:D160"/>
    <mergeCell ref="C161:D161"/>
    <mergeCell ref="C162:D162"/>
    <mergeCell ref="C163:D163"/>
    <mergeCell ref="C164:D164"/>
    <mergeCell ref="C165:D165"/>
    <mergeCell ref="C166:D166"/>
    <mergeCell ref="C167:D167"/>
    <mergeCell ref="C168:D168"/>
    <mergeCell ref="C169:D169"/>
    <mergeCell ref="A118:Q118"/>
    <mergeCell ref="F141:F142"/>
    <mergeCell ref="H141:H142"/>
    <mergeCell ref="A144:Q144"/>
    <mergeCell ref="A149:E149"/>
    <mergeCell ref="P149:Q149"/>
    <mergeCell ref="A150:E152"/>
    <mergeCell ref="F150:H151"/>
    <mergeCell ref="I150:Q150"/>
    <mergeCell ref="I151:K151"/>
    <mergeCell ref="L151:N151"/>
    <mergeCell ref="O151:Q151"/>
    <mergeCell ref="A147:Q147"/>
    <mergeCell ref="A124:A142"/>
    <mergeCell ref="C124:D124"/>
    <mergeCell ref="F124:F126"/>
    <mergeCell ref="G124:G126"/>
    <mergeCell ref="H124:H126"/>
    <mergeCell ref="F129:F134"/>
    <mergeCell ref="H129:H134"/>
    <mergeCell ref="C135:D135"/>
    <mergeCell ref="C136:D136"/>
    <mergeCell ref="C141:D141"/>
    <mergeCell ref="C137:D137"/>
    <mergeCell ref="C46:D46"/>
    <mergeCell ref="F46:F47"/>
    <mergeCell ref="H46:H47"/>
    <mergeCell ref="F74:F75"/>
    <mergeCell ref="G74:G75"/>
    <mergeCell ref="H74:H75"/>
    <mergeCell ref="C77:D77"/>
    <mergeCell ref="A95:A113"/>
    <mergeCell ref="F100:F101"/>
    <mergeCell ref="H100:H101"/>
    <mergeCell ref="C103:D103"/>
    <mergeCell ref="F107:F110"/>
    <mergeCell ref="H107:H110"/>
    <mergeCell ref="C111:D111"/>
    <mergeCell ref="C112:D112"/>
    <mergeCell ref="C113:D113"/>
    <mergeCell ref="A66:A84"/>
    <mergeCell ref="C66:D66"/>
    <mergeCell ref="C67:D67"/>
    <mergeCell ref="C68:D68"/>
    <mergeCell ref="C69:D69"/>
    <mergeCell ref="C70:D70"/>
    <mergeCell ref="C71:D71"/>
    <mergeCell ref="C72:D72"/>
    <mergeCell ref="A173:Q173"/>
    <mergeCell ref="A176:Q176"/>
    <mergeCell ref="A178:E178"/>
    <mergeCell ref="P178:Q178"/>
    <mergeCell ref="A179:E181"/>
    <mergeCell ref="C212:D212"/>
    <mergeCell ref="C213:D213"/>
    <mergeCell ref="C220:D220"/>
    <mergeCell ref="C221:D221"/>
    <mergeCell ref="C187:D187"/>
    <mergeCell ref="C188:D188"/>
    <mergeCell ref="A202:Q202"/>
    <mergeCell ref="C194:D194"/>
    <mergeCell ref="A182:A192"/>
    <mergeCell ref="A193:A200"/>
    <mergeCell ref="C197:D197"/>
    <mergeCell ref="C198:D198"/>
    <mergeCell ref="C199:D199"/>
    <mergeCell ref="C200:D200"/>
    <mergeCell ref="A205:Q205"/>
    <mergeCell ref="A207:E207"/>
    <mergeCell ref="P207:Q207"/>
    <mergeCell ref="C182:D182"/>
    <mergeCell ref="C183:D183"/>
    <mergeCell ref="C139:D139"/>
    <mergeCell ref="C127:D127"/>
    <mergeCell ref="C140:D140"/>
    <mergeCell ref="C104:D104"/>
    <mergeCell ref="C105:D105"/>
    <mergeCell ref="C106:D106"/>
    <mergeCell ref="C95:D95"/>
    <mergeCell ref="C96:D96"/>
    <mergeCell ref="C97:D97"/>
    <mergeCell ref="C98:D98"/>
    <mergeCell ref="C99:D99"/>
    <mergeCell ref="C100:D100"/>
    <mergeCell ref="C107:D107"/>
    <mergeCell ref="C102:D102"/>
    <mergeCell ref="C129:D129"/>
    <mergeCell ref="A115:Q115"/>
    <mergeCell ref="A120:E120"/>
    <mergeCell ref="P120:Q120"/>
    <mergeCell ref="A121:E123"/>
    <mergeCell ref="F121:H122"/>
    <mergeCell ref="I121:Q121"/>
    <mergeCell ref="I122:K122"/>
    <mergeCell ref="L122:N122"/>
    <mergeCell ref="O122:Q122"/>
    <mergeCell ref="C80:D80"/>
    <mergeCell ref="C81:D81"/>
    <mergeCell ref="C82:D82"/>
    <mergeCell ref="C83:D83"/>
    <mergeCell ref="C84:D84"/>
    <mergeCell ref="C76:D76"/>
    <mergeCell ref="A63:E65"/>
    <mergeCell ref="F63:H64"/>
    <mergeCell ref="I63:Q63"/>
    <mergeCell ref="I64:K64"/>
    <mergeCell ref="L64:N64"/>
    <mergeCell ref="O64:Q64"/>
    <mergeCell ref="C78:D78"/>
    <mergeCell ref="C73:D73"/>
    <mergeCell ref="C74:D74"/>
    <mergeCell ref="C79:D79"/>
    <mergeCell ref="C53:D53"/>
    <mergeCell ref="C54:D54"/>
    <mergeCell ref="C55:D55"/>
    <mergeCell ref="A57:Q57"/>
    <mergeCell ref="A60:Q60"/>
    <mergeCell ref="A62:E62"/>
    <mergeCell ref="P62:Q62"/>
    <mergeCell ref="A37:A55"/>
    <mergeCell ref="C37:D37"/>
    <mergeCell ref="C40:D40"/>
    <mergeCell ref="C51:D51"/>
    <mergeCell ref="C52:D52"/>
    <mergeCell ref="C48:D48"/>
    <mergeCell ref="F48:F49"/>
    <mergeCell ref="H48:H49"/>
    <mergeCell ref="C50:D50"/>
    <mergeCell ref="F37:F38"/>
    <mergeCell ref="H37:H38"/>
    <mergeCell ref="C39:D39"/>
    <mergeCell ref="F40:F42"/>
    <mergeCell ref="H40:H42"/>
    <mergeCell ref="C43:D43"/>
    <mergeCell ref="F43:F45"/>
    <mergeCell ref="H43:H45"/>
    <mergeCell ref="A31:Q31"/>
    <mergeCell ref="A33:E33"/>
    <mergeCell ref="P33:Q33"/>
    <mergeCell ref="A34:E36"/>
    <mergeCell ref="F34:H35"/>
    <mergeCell ref="I34:Q34"/>
    <mergeCell ref="I35:K35"/>
    <mergeCell ref="L35:N35"/>
    <mergeCell ref="O35:Q35"/>
    <mergeCell ref="C24:D24"/>
    <mergeCell ref="F24:F25"/>
    <mergeCell ref="G24:G25"/>
    <mergeCell ref="H24:H25"/>
    <mergeCell ref="C26:D26"/>
    <mergeCell ref="A28:Q28"/>
    <mergeCell ref="C17:D17"/>
    <mergeCell ref="F17:F18"/>
    <mergeCell ref="G17:G18"/>
    <mergeCell ref="H17:H18"/>
    <mergeCell ref="A20:A26"/>
    <mergeCell ref="C20:D20"/>
    <mergeCell ref="F20:F22"/>
    <mergeCell ref="G20:G22"/>
    <mergeCell ref="H20:H22"/>
    <mergeCell ref="C23:D23"/>
    <mergeCell ref="A8:A19"/>
    <mergeCell ref="C8:D8"/>
    <mergeCell ref="F8:F11"/>
    <mergeCell ref="G8:G11"/>
    <mergeCell ref="H8:H11"/>
    <mergeCell ref="C12:D12"/>
    <mergeCell ref="C14:D14"/>
    <mergeCell ref="F14:F16"/>
    <mergeCell ref="G14:G16"/>
    <mergeCell ref="H14:H16"/>
    <mergeCell ref="A2:Q2"/>
    <mergeCell ref="A4:E4"/>
    <mergeCell ref="P4:Q4"/>
    <mergeCell ref="A5:E7"/>
    <mergeCell ref="F5:H6"/>
    <mergeCell ref="I5:Q5"/>
    <mergeCell ref="I6:K6"/>
    <mergeCell ref="L6:N6"/>
    <mergeCell ref="O6:Q6"/>
    <mergeCell ref="A86:Q86"/>
    <mergeCell ref="A89:Q89"/>
    <mergeCell ref="A91:E91"/>
    <mergeCell ref="P91:Q91"/>
    <mergeCell ref="A92:E94"/>
    <mergeCell ref="F92:H93"/>
    <mergeCell ref="I92:Q92"/>
    <mergeCell ref="I93:K93"/>
    <mergeCell ref="L93:N93"/>
    <mergeCell ref="O93:Q93"/>
  </mergeCells>
  <phoneticPr fontId="5"/>
  <pageMargins left="0.86614173228346458" right="0.78740157480314965" top="0.19685039370078741" bottom="0.19685039370078741" header="0.51181102362204722" footer="0.51181102362204722"/>
  <pageSetup paperSize="9" scale="77" orientation="landscape" r:id="rId1"/>
  <headerFooter alignWithMargins="0"/>
  <rowBreaks count="7" manualBreakCount="7">
    <brk id="29" max="16" man="1"/>
    <brk id="58" max="16" man="1"/>
    <brk id="87" max="16" man="1"/>
    <brk id="116" max="16" man="1"/>
    <brk id="145" max="16" man="1"/>
    <brk id="174" max="16" man="1"/>
    <brk id="20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8"/>
  <sheetViews>
    <sheetView view="pageBreakPreview" zoomScaleNormal="100" zoomScaleSheetLayoutView="100" workbookViewId="0"/>
  </sheetViews>
  <sheetFormatPr defaultRowHeight="13.5" x14ac:dyDescent="0.1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s>
  <sheetData>
    <row r="1" spans="1:14" ht="23.25" customHeight="1" x14ac:dyDescent="0.15"/>
    <row r="2" spans="1:14" s="455" customFormat="1" ht="24" customHeight="1" x14ac:dyDescent="0.15">
      <c r="A2" s="285"/>
      <c r="B2" s="172"/>
      <c r="C2" s="173"/>
      <c r="D2" s="177" t="s">
        <v>245</v>
      </c>
      <c r="E2" s="177"/>
      <c r="F2" s="174"/>
      <c r="G2" s="174"/>
      <c r="H2" s="174"/>
      <c r="I2" s="174"/>
      <c r="J2" s="174"/>
      <c r="K2" s="174"/>
      <c r="L2" s="174"/>
      <c r="M2" s="174"/>
      <c r="N2" s="174"/>
    </row>
    <row r="3" spans="1:14" s="455" customFormat="1" ht="33.75" customHeight="1" thickBot="1" x14ac:dyDescent="0.2">
      <c r="A3" s="448"/>
      <c r="B3" s="175"/>
      <c r="C3" s="173"/>
      <c r="D3" s="173"/>
      <c r="E3" s="173"/>
      <c r="F3" s="173"/>
      <c r="G3" s="173"/>
      <c r="H3" s="173"/>
      <c r="I3" s="173"/>
      <c r="J3" s="173"/>
      <c r="K3" s="911" t="s">
        <v>246</v>
      </c>
      <c r="L3" s="911"/>
      <c r="M3" s="167"/>
      <c r="N3" s="167"/>
    </row>
    <row r="4" spans="1:14" s="226" customFormat="1" ht="18.75" customHeight="1" x14ac:dyDescent="0.15">
      <c r="A4" s="448"/>
      <c r="B4" s="175"/>
      <c r="C4" s="164"/>
      <c r="D4" s="912" t="s">
        <v>247</v>
      </c>
      <c r="E4" s="912"/>
      <c r="F4" s="165"/>
      <c r="G4" s="904" t="s">
        <v>367</v>
      </c>
      <c r="H4" s="914"/>
      <c r="I4" s="904" t="s">
        <v>401</v>
      </c>
      <c r="J4" s="915"/>
      <c r="K4" s="895" t="s">
        <v>405</v>
      </c>
      <c r="L4" s="916"/>
      <c r="M4" s="204"/>
      <c r="N4" s="206"/>
    </row>
    <row r="5" spans="1:14" s="226" customFormat="1" ht="18.75" customHeight="1" x14ac:dyDescent="0.15">
      <c r="A5" s="448"/>
      <c r="B5" s="178"/>
      <c r="C5" s="170"/>
      <c r="D5" s="913"/>
      <c r="E5" s="913"/>
      <c r="F5" s="171"/>
      <c r="G5" s="897" t="s">
        <v>368</v>
      </c>
      <c r="H5" s="917"/>
      <c r="I5" s="897" t="s">
        <v>369</v>
      </c>
      <c r="J5" s="917"/>
      <c r="K5" s="897" t="s">
        <v>370</v>
      </c>
      <c r="L5" s="918"/>
      <c r="M5" s="207"/>
      <c r="N5" s="206"/>
    </row>
    <row r="6" spans="1:14" s="226" customFormat="1" ht="24.95" customHeight="1" x14ac:dyDescent="0.15">
      <c r="A6" s="448"/>
      <c r="B6" s="175"/>
      <c r="C6" s="196"/>
      <c r="D6" s="910" t="s">
        <v>371</v>
      </c>
      <c r="E6" s="910"/>
      <c r="F6" s="168"/>
      <c r="G6" s="186">
        <v>28900</v>
      </c>
      <c r="H6" s="187"/>
      <c r="I6" s="188"/>
      <c r="J6" s="188"/>
      <c r="K6" s="186">
        <f>SUM(G6:J6)</f>
        <v>28900</v>
      </c>
      <c r="L6" s="200"/>
      <c r="M6" s="192"/>
      <c r="N6" s="167"/>
    </row>
    <row r="7" spans="1:14" s="226" customFormat="1" ht="24.95" customHeight="1" x14ac:dyDescent="0.15">
      <c r="A7" s="448"/>
      <c r="B7" s="175"/>
      <c r="C7" s="196"/>
      <c r="D7" s="919" t="s">
        <v>372</v>
      </c>
      <c r="E7" s="919"/>
      <c r="F7" s="168"/>
      <c r="G7" s="186">
        <v>100000</v>
      </c>
      <c r="H7" s="187"/>
      <c r="I7" s="188"/>
      <c r="J7" s="188"/>
      <c r="K7" s="186">
        <f>SUM(G7:J7)</f>
        <v>100000</v>
      </c>
      <c r="L7" s="200"/>
      <c r="M7" s="192"/>
      <c r="N7" s="167"/>
    </row>
    <row r="8" spans="1:14" s="226" customFormat="1" ht="24.95" customHeight="1" x14ac:dyDescent="0.15">
      <c r="A8" s="448"/>
      <c r="B8" s="175"/>
      <c r="C8" s="196"/>
      <c r="D8" s="920" t="s">
        <v>373</v>
      </c>
      <c r="E8" s="920"/>
      <c r="F8" s="168"/>
      <c r="G8" s="186">
        <v>8500</v>
      </c>
      <c r="H8" s="187"/>
      <c r="I8" s="188"/>
      <c r="J8" s="188"/>
      <c r="K8" s="186">
        <f>SUM(G8:J8)</f>
        <v>8500</v>
      </c>
      <c r="L8" s="200"/>
      <c r="M8" s="192"/>
      <c r="N8" s="167"/>
    </row>
    <row r="9" spans="1:14" s="226" customFormat="1" ht="24.95" customHeight="1" x14ac:dyDescent="0.15">
      <c r="A9" s="448"/>
      <c r="B9" s="175"/>
      <c r="C9" s="179"/>
      <c r="D9" s="921" t="s">
        <v>248</v>
      </c>
      <c r="E9" s="921"/>
      <c r="F9" s="180"/>
      <c r="G9" s="189">
        <v>50</v>
      </c>
      <c r="H9" s="190"/>
      <c r="I9" s="191"/>
      <c r="J9" s="191"/>
      <c r="K9" s="186">
        <f>SUM(G9:I9)</f>
        <v>50</v>
      </c>
      <c r="L9" s="205"/>
      <c r="M9" s="192"/>
      <c r="N9" s="167"/>
    </row>
    <row r="10" spans="1:14" s="226" customFormat="1" ht="24.95" customHeight="1" thickBot="1" x14ac:dyDescent="0.2">
      <c r="A10" s="448"/>
      <c r="B10" s="175"/>
      <c r="C10" s="197"/>
      <c r="D10" s="163" t="s">
        <v>242</v>
      </c>
      <c r="E10" s="163"/>
      <c r="F10" s="198"/>
      <c r="G10" s="201">
        <f>SUM(G6:G9)</f>
        <v>137450</v>
      </c>
      <c r="H10" s="202"/>
      <c r="I10" s="201">
        <f>SUM(I6:I9)</f>
        <v>0</v>
      </c>
      <c r="J10" s="203"/>
      <c r="K10" s="201">
        <f>SUM(K6:K9)</f>
        <v>137450</v>
      </c>
      <c r="L10" s="208"/>
      <c r="M10" s="192"/>
      <c r="N10" s="167"/>
    </row>
    <row r="11" spans="1:14" s="226" customFormat="1" ht="24.95" customHeight="1" x14ac:dyDescent="0.15">
      <c r="A11" s="448"/>
      <c r="B11" s="175"/>
      <c r="C11" s="167"/>
      <c r="D11" s="166"/>
      <c r="E11" s="166"/>
      <c r="F11" s="167"/>
      <c r="G11" s="192"/>
      <c r="H11" s="192"/>
      <c r="I11" s="192"/>
      <c r="J11" s="192"/>
      <c r="K11" s="192"/>
      <c r="L11" s="192"/>
      <c r="M11" s="192"/>
      <c r="N11" s="167"/>
    </row>
    <row r="12" spans="1:14" s="226" customFormat="1" ht="24.95" customHeight="1" x14ac:dyDescent="0.15">
      <c r="A12" s="448"/>
      <c r="B12" s="175"/>
      <c r="C12" s="167"/>
      <c r="D12" s="166"/>
      <c r="E12" s="166"/>
      <c r="F12" s="167"/>
      <c r="G12" s="192"/>
      <c r="H12" s="192"/>
      <c r="I12" s="192"/>
      <c r="J12" s="192"/>
      <c r="K12" s="192"/>
      <c r="L12" s="192"/>
      <c r="M12" s="192"/>
      <c r="N12" s="167"/>
    </row>
    <row r="13" spans="1:14" s="167" customFormat="1" ht="24" customHeight="1" x14ac:dyDescent="0.15">
      <c r="A13" s="448"/>
      <c r="B13" s="175"/>
      <c r="D13" s="177" t="s">
        <v>249</v>
      </c>
      <c r="E13" s="177"/>
      <c r="G13" s="176"/>
      <c r="I13" s="176"/>
      <c r="K13" s="176"/>
      <c r="M13" s="176"/>
    </row>
    <row r="14" spans="1:14" s="167" customFormat="1" ht="33" customHeight="1" thickBot="1" x14ac:dyDescent="0.2">
      <c r="A14" s="448"/>
      <c r="B14" s="175"/>
      <c r="D14" s="173"/>
      <c r="E14" s="173"/>
      <c r="F14" s="173"/>
      <c r="G14" s="173"/>
      <c r="H14" s="173"/>
      <c r="I14" s="173"/>
      <c r="J14" s="173"/>
      <c r="K14" s="173"/>
      <c r="L14" s="173"/>
      <c r="M14" s="441" t="s">
        <v>246</v>
      </c>
      <c r="N14" s="442"/>
    </row>
    <row r="15" spans="1:14" s="226" customFormat="1" ht="24" customHeight="1" x14ac:dyDescent="0.15">
      <c r="A15" s="448"/>
      <c r="B15" s="175"/>
      <c r="C15" s="164"/>
      <c r="D15" s="912" t="s">
        <v>247</v>
      </c>
      <c r="E15" s="912"/>
      <c r="F15" s="165"/>
      <c r="G15" s="904" t="s">
        <v>250</v>
      </c>
      <c r="H15" s="905"/>
      <c r="I15" s="900" t="s">
        <v>402</v>
      </c>
      <c r="J15" s="901"/>
      <c r="K15" s="904" t="s">
        <v>403</v>
      </c>
      <c r="L15" s="905"/>
      <c r="M15" s="895" t="s">
        <v>405</v>
      </c>
      <c r="N15" s="896"/>
    </row>
    <row r="16" spans="1:14" s="226" customFormat="1" ht="19.5" customHeight="1" x14ac:dyDescent="0.15">
      <c r="A16" s="448"/>
      <c r="B16" s="175"/>
      <c r="C16" s="170"/>
      <c r="D16" s="913"/>
      <c r="E16" s="913"/>
      <c r="F16" s="171"/>
      <c r="G16" s="897" t="s">
        <v>368</v>
      </c>
      <c r="H16" s="906"/>
      <c r="I16" s="902"/>
      <c r="J16" s="903"/>
      <c r="K16" s="897" t="s">
        <v>404</v>
      </c>
      <c r="L16" s="906"/>
      <c r="M16" s="907" t="s">
        <v>374</v>
      </c>
      <c r="N16" s="908"/>
    </row>
    <row r="17" spans="1:14" s="226" customFormat="1" ht="24.75" customHeight="1" x14ac:dyDescent="0.15">
      <c r="A17" s="448"/>
      <c r="B17" s="175"/>
      <c r="C17" s="196"/>
      <c r="D17" s="182" t="s">
        <v>375</v>
      </c>
      <c r="E17" s="449" t="s">
        <v>376</v>
      </c>
      <c r="F17" s="168"/>
      <c r="G17" s="189">
        <v>39147</v>
      </c>
      <c r="H17" s="187"/>
      <c r="I17" s="191"/>
      <c r="J17" s="188"/>
      <c r="K17" s="186"/>
      <c r="L17" s="187"/>
      <c r="M17" s="188">
        <f>G17+I17-K17</f>
        <v>39147</v>
      </c>
      <c r="N17" s="169"/>
    </row>
    <row r="18" spans="1:14" s="226" customFormat="1" ht="24.95" customHeight="1" x14ac:dyDescent="0.15">
      <c r="A18" s="448"/>
      <c r="B18" s="175"/>
      <c r="C18" s="179"/>
      <c r="D18" s="182" t="s">
        <v>377</v>
      </c>
      <c r="E18" s="450" t="s">
        <v>378</v>
      </c>
      <c r="F18" s="180"/>
      <c r="G18" s="189">
        <v>1000</v>
      </c>
      <c r="H18" s="190"/>
      <c r="I18" s="191"/>
      <c r="J18" s="191"/>
      <c r="K18" s="186"/>
      <c r="L18" s="190"/>
      <c r="M18" s="188">
        <f>G18+I18-K18</f>
        <v>1000</v>
      </c>
      <c r="N18" s="181"/>
    </row>
    <row r="19" spans="1:14" s="226" customFormat="1" ht="24.95" customHeight="1" x14ac:dyDescent="0.15">
      <c r="A19" s="448"/>
      <c r="B19" s="175"/>
      <c r="C19" s="179"/>
      <c r="D19" s="182" t="s">
        <v>379</v>
      </c>
      <c r="E19" s="450" t="s">
        <v>378</v>
      </c>
      <c r="F19" s="180"/>
      <c r="G19" s="189">
        <v>1000</v>
      </c>
      <c r="H19" s="190"/>
      <c r="I19" s="191"/>
      <c r="J19" s="191"/>
      <c r="K19" s="186"/>
      <c r="L19" s="190"/>
      <c r="M19" s="188">
        <f t="shared" ref="M19:M31" si="0">G19+I19-K19</f>
        <v>1000</v>
      </c>
      <c r="N19" s="181"/>
    </row>
    <row r="20" spans="1:14" s="226" customFormat="1" ht="24.95" customHeight="1" x14ac:dyDescent="0.15">
      <c r="A20" s="448"/>
      <c r="B20" s="175"/>
      <c r="C20" s="179"/>
      <c r="D20" s="182" t="s">
        <v>380</v>
      </c>
      <c r="E20" s="450" t="s">
        <v>378</v>
      </c>
      <c r="F20" s="180"/>
      <c r="G20" s="189">
        <v>1000</v>
      </c>
      <c r="H20" s="190"/>
      <c r="I20" s="191"/>
      <c r="J20" s="191"/>
      <c r="K20" s="186"/>
      <c r="L20" s="190"/>
      <c r="M20" s="188">
        <f t="shared" si="0"/>
        <v>1000</v>
      </c>
      <c r="N20" s="181"/>
    </row>
    <row r="21" spans="1:14" s="226" customFormat="1" ht="24.95" customHeight="1" x14ac:dyDescent="0.15">
      <c r="A21" s="448"/>
      <c r="B21" s="175"/>
      <c r="C21" s="179"/>
      <c r="D21" s="182" t="s">
        <v>381</v>
      </c>
      <c r="E21" s="450" t="s">
        <v>378</v>
      </c>
      <c r="F21" s="180"/>
      <c r="G21" s="189">
        <v>150</v>
      </c>
      <c r="H21" s="190"/>
      <c r="I21" s="191"/>
      <c r="J21" s="191"/>
      <c r="K21" s="186"/>
      <c r="L21" s="190"/>
      <c r="M21" s="188">
        <f t="shared" si="0"/>
        <v>150</v>
      </c>
      <c r="N21" s="181"/>
    </row>
    <row r="22" spans="1:14" s="226" customFormat="1" ht="24.95" customHeight="1" x14ac:dyDescent="0.15">
      <c r="A22" s="448"/>
      <c r="B22" s="175"/>
      <c r="C22" s="179"/>
      <c r="D22" s="182" t="s">
        <v>382</v>
      </c>
      <c r="E22" s="450" t="s">
        <v>378</v>
      </c>
      <c r="F22" s="180"/>
      <c r="G22" s="189">
        <v>140</v>
      </c>
      <c r="H22" s="190"/>
      <c r="I22" s="191"/>
      <c r="J22" s="191"/>
      <c r="K22" s="186"/>
      <c r="L22" s="190"/>
      <c r="M22" s="188">
        <f t="shared" si="0"/>
        <v>140</v>
      </c>
      <c r="N22" s="181"/>
    </row>
    <row r="23" spans="1:14" s="226" customFormat="1" ht="24.95" customHeight="1" x14ac:dyDescent="0.15">
      <c r="A23" s="448"/>
      <c r="B23" s="175"/>
      <c r="C23" s="179"/>
      <c r="D23" s="182" t="s">
        <v>383</v>
      </c>
      <c r="E23" s="450" t="s">
        <v>378</v>
      </c>
      <c r="F23" s="180"/>
      <c r="G23" s="189">
        <v>75</v>
      </c>
      <c r="H23" s="190"/>
      <c r="I23" s="191"/>
      <c r="J23" s="191"/>
      <c r="K23" s="186"/>
      <c r="L23" s="190"/>
      <c r="M23" s="188">
        <f t="shared" si="0"/>
        <v>75</v>
      </c>
      <c r="N23" s="181"/>
    </row>
    <row r="24" spans="1:14" s="226" customFormat="1" ht="24.95" hidden="1" customHeight="1" x14ac:dyDescent="0.15">
      <c r="A24" s="448"/>
      <c r="B24" s="175"/>
      <c r="C24" s="179"/>
      <c r="D24" s="182" t="s">
        <v>384</v>
      </c>
      <c r="E24" s="450" t="s">
        <v>378</v>
      </c>
      <c r="F24" s="180"/>
      <c r="G24" s="189">
        <v>0</v>
      </c>
      <c r="H24" s="190"/>
      <c r="I24" s="191"/>
      <c r="J24" s="191"/>
      <c r="K24" s="186"/>
      <c r="L24" s="190"/>
      <c r="M24" s="188">
        <f t="shared" si="0"/>
        <v>0</v>
      </c>
      <c r="N24" s="181"/>
    </row>
    <row r="25" spans="1:14" s="226" customFormat="1" ht="24.95" customHeight="1" x14ac:dyDescent="0.15">
      <c r="A25" s="448"/>
      <c r="B25" s="175"/>
      <c r="C25" s="193"/>
      <c r="D25" s="166" t="s">
        <v>385</v>
      </c>
      <c r="E25" s="451" t="s">
        <v>378</v>
      </c>
      <c r="F25" s="167"/>
      <c r="G25" s="331">
        <v>20</v>
      </c>
      <c r="H25" s="332"/>
      <c r="I25" s="192"/>
      <c r="J25" s="192"/>
      <c r="K25" s="186"/>
      <c r="L25" s="192"/>
      <c r="M25" s="189">
        <f t="shared" si="0"/>
        <v>20</v>
      </c>
      <c r="N25" s="181"/>
    </row>
    <row r="26" spans="1:14" s="226" customFormat="1" ht="24.95" customHeight="1" x14ac:dyDescent="0.15">
      <c r="A26" s="448"/>
      <c r="B26" s="175"/>
      <c r="C26" s="179"/>
      <c r="D26" s="182" t="s">
        <v>386</v>
      </c>
      <c r="E26" s="450" t="s">
        <v>387</v>
      </c>
      <c r="F26" s="180"/>
      <c r="G26" s="189">
        <v>3120</v>
      </c>
      <c r="H26" s="190"/>
      <c r="I26" s="191"/>
      <c r="J26" s="191"/>
      <c r="K26" s="186"/>
      <c r="L26" s="190"/>
      <c r="M26" s="188">
        <f t="shared" si="0"/>
        <v>3120</v>
      </c>
      <c r="N26" s="181"/>
    </row>
    <row r="27" spans="1:14" s="226" customFormat="1" ht="24.95" customHeight="1" x14ac:dyDescent="0.15">
      <c r="A27" s="448"/>
      <c r="B27" s="175"/>
      <c r="C27" s="179"/>
      <c r="D27" s="182" t="s">
        <v>388</v>
      </c>
      <c r="E27" s="450" t="s">
        <v>389</v>
      </c>
      <c r="F27" s="180"/>
      <c r="G27" s="189">
        <v>2000</v>
      </c>
      <c r="H27" s="190"/>
      <c r="I27" s="191"/>
      <c r="J27" s="191"/>
      <c r="K27" s="186"/>
      <c r="L27" s="190"/>
      <c r="M27" s="188">
        <f t="shared" si="0"/>
        <v>2000</v>
      </c>
      <c r="N27" s="181"/>
    </row>
    <row r="28" spans="1:14" s="226" customFormat="1" ht="24.95" customHeight="1" x14ac:dyDescent="0.15">
      <c r="A28" s="448"/>
      <c r="B28" s="175"/>
      <c r="C28" s="179"/>
      <c r="D28" s="182" t="s">
        <v>390</v>
      </c>
      <c r="E28" s="450" t="s">
        <v>389</v>
      </c>
      <c r="F28" s="180"/>
      <c r="G28" s="189">
        <v>600</v>
      </c>
      <c r="H28" s="190"/>
      <c r="I28" s="191"/>
      <c r="J28" s="191"/>
      <c r="K28" s="186"/>
      <c r="L28" s="190"/>
      <c r="M28" s="188">
        <f t="shared" si="0"/>
        <v>600</v>
      </c>
      <c r="N28" s="181"/>
    </row>
    <row r="29" spans="1:14" s="226" customFormat="1" ht="24.95" customHeight="1" x14ac:dyDescent="0.15">
      <c r="A29" s="448"/>
      <c r="B29" s="175"/>
      <c r="C29" s="179"/>
      <c r="D29" s="182" t="s">
        <v>391</v>
      </c>
      <c r="E29" s="450" t="s">
        <v>389</v>
      </c>
      <c r="F29" s="180"/>
      <c r="G29" s="189">
        <v>300</v>
      </c>
      <c r="H29" s="190"/>
      <c r="I29" s="191"/>
      <c r="J29" s="191"/>
      <c r="K29" s="186"/>
      <c r="L29" s="190"/>
      <c r="M29" s="188">
        <f t="shared" si="0"/>
        <v>300</v>
      </c>
      <c r="N29" s="181"/>
    </row>
    <row r="30" spans="1:14" s="226" customFormat="1" ht="24.95" customHeight="1" x14ac:dyDescent="0.15">
      <c r="A30" s="448"/>
      <c r="B30" s="175"/>
      <c r="C30" s="179"/>
      <c r="D30" s="182" t="s">
        <v>392</v>
      </c>
      <c r="E30" s="450" t="s">
        <v>389</v>
      </c>
      <c r="F30" s="180"/>
      <c r="G30" s="189">
        <v>176</v>
      </c>
      <c r="H30" s="190"/>
      <c r="I30" s="191"/>
      <c r="J30" s="191"/>
      <c r="K30" s="186"/>
      <c r="L30" s="190"/>
      <c r="M30" s="188">
        <f t="shared" si="0"/>
        <v>176</v>
      </c>
      <c r="N30" s="181"/>
    </row>
    <row r="31" spans="1:14" s="226" customFormat="1" ht="24.95" customHeight="1" x14ac:dyDescent="0.15">
      <c r="A31" s="448"/>
      <c r="B31" s="175"/>
      <c r="C31" s="179"/>
      <c r="D31" s="183" t="s">
        <v>393</v>
      </c>
      <c r="E31" s="449" t="s">
        <v>389</v>
      </c>
      <c r="F31" s="180"/>
      <c r="G31" s="186">
        <v>100</v>
      </c>
      <c r="H31" s="190"/>
      <c r="I31" s="188"/>
      <c r="J31" s="191"/>
      <c r="K31" s="189"/>
      <c r="L31" s="190"/>
      <c r="M31" s="188">
        <f t="shared" si="0"/>
        <v>100</v>
      </c>
      <c r="N31" s="181"/>
    </row>
    <row r="32" spans="1:14" s="226" customFormat="1" ht="24.95" customHeight="1" x14ac:dyDescent="0.15">
      <c r="A32" s="448"/>
      <c r="B32" s="175"/>
      <c r="C32" s="193"/>
      <c r="D32" s="182" t="s">
        <v>394</v>
      </c>
      <c r="E32" s="451" t="s">
        <v>395</v>
      </c>
      <c r="F32" s="167"/>
      <c r="G32" s="189">
        <v>441110</v>
      </c>
      <c r="H32" s="332"/>
      <c r="I32" s="191"/>
      <c r="J32" s="192"/>
      <c r="K32" s="331"/>
      <c r="L32" s="332"/>
      <c r="M32" s="192">
        <f>G32+I32-K32</f>
        <v>441110</v>
      </c>
      <c r="N32" s="209"/>
    </row>
    <row r="33" spans="1:14" s="226" customFormat="1" ht="24.95" customHeight="1" thickBot="1" x14ac:dyDescent="0.2">
      <c r="A33" s="448"/>
      <c r="B33" s="175"/>
      <c r="C33" s="197"/>
      <c r="D33" s="163" t="s">
        <v>242</v>
      </c>
      <c r="E33" s="163"/>
      <c r="F33" s="198"/>
      <c r="G33" s="201">
        <f>SUM(G17:G32)</f>
        <v>489938</v>
      </c>
      <c r="H33" s="202"/>
      <c r="I33" s="201">
        <f>SUM(I17:I32)</f>
        <v>0</v>
      </c>
      <c r="J33" s="203"/>
      <c r="K33" s="201">
        <f>SUM(K17:K32)</f>
        <v>0</v>
      </c>
      <c r="L33" s="202"/>
      <c r="M33" s="201">
        <f>SUM(M17:M32)</f>
        <v>489938</v>
      </c>
      <c r="N33" s="199"/>
    </row>
    <row r="34" spans="1:14" s="226" customFormat="1" ht="24.95" customHeight="1" x14ac:dyDescent="0.15">
      <c r="A34" s="448"/>
      <c r="B34" s="175"/>
      <c r="C34" s="167"/>
      <c r="D34" s="166"/>
      <c r="E34" s="166"/>
      <c r="F34" s="167"/>
      <c r="G34" s="192"/>
      <c r="H34" s="192"/>
      <c r="I34" s="192"/>
      <c r="J34" s="192"/>
      <c r="K34" s="192"/>
      <c r="L34" s="192"/>
      <c r="M34" s="192"/>
      <c r="N34" s="167"/>
    </row>
    <row r="35" spans="1:14" s="226" customFormat="1" ht="24.95" customHeight="1" x14ac:dyDescent="0.15">
      <c r="A35" s="448"/>
      <c r="B35" s="172"/>
      <c r="C35" s="167"/>
      <c r="D35" s="166"/>
      <c r="E35" s="166"/>
      <c r="F35" s="167"/>
      <c r="G35" s="192"/>
      <c r="H35" s="192"/>
      <c r="I35" s="192"/>
      <c r="J35" s="192"/>
      <c r="K35" s="192"/>
      <c r="L35" s="192"/>
      <c r="M35" s="192"/>
      <c r="N35" s="167"/>
    </row>
    <row r="36" spans="1:14" s="226" customFormat="1" ht="24" customHeight="1" x14ac:dyDescent="0.15">
      <c r="A36" s="448"/>
      <c r="B36" s="175"/>
      <c r="C36" s="173"/>
      <c r="D36" s="177" t="s">
        <v>244</v>
      </c>
      <c r="E36" s="177"/>
      <c r="F36" s="177"/>
      <c r="G36" s="177"/>
      <c r="H36" s="177"/>
      <c r="I36" s="174"/>
      <c r="J36" s="174"/>
      <c r="K36" s="174"/>
      <c r="L36" s="174"/>
      <c r="M36" s="174"/>
      <c r="N36" s="174"/>
    </row>
    <row r="37" spans="1:14" s="455" customFormat="1" ht="24" customHeight="1" thickBot="1" x14ac:dyDescent="0.2">
      <c r="A37" s="452"/>
      <c r="B37" s="175"/>
      <c r="C37" s="173"/>
      <c r="D37" s="173"/>
      <c r="E37" s="173"/>
      <c r="F37" s="173"/>
      <c r="G37" s="173"/>
      <c r="H37" s="173"/>
      <c r="I37" s="173"/>
      <c r="J37" s="173"/>
      <c r="K37" s="173"/>
      <c r="L37" s="173"/>
      <c r="M37" s="441" t="s">
        <v>246</v>
      </c>
      <c r="N37" s="442"/>
    </row>
    <row r="38" spans="1:14" s="455" customFormat="1" ht="24" customHeight="1" x14ac:dyDescent="0.15">
      <c r="A38" s="453"/>
      <c r="B38" s="178"/>
      <c r="C38" s="164"/>
      <c r="D38" s="912" t="s">
        <v>232</v>
      </c>
      <c r="E38" s="912"/>
      <c r="F38" s="165"/>
      <c r="G38" s="904" t="s">
        <v>233</v>
      </c>
      <c r="H38" s="905"/>
      <c r="I38" s="904" t="s">
        <v>396</v>
      </c>
      <c r="J38" s="905"/>
      <c r="K38" s="904" t="s">
        <v>397</v>
      </c>
      <c r="L38" s="905"/>
      <c r="M38" s="895" t="s">
        <v>406</v>
      </c>
      <c r="N38" s="896"/>
    </row>
    <row r="39" spans="1:14" s="226" customFormat="1" ht="19.5" customHeight="1" x14ac:dyDescent="0.15">
      <c r="A39" s="453"/>
      <c r="B39" s="175"/>
      <c r="C39" s="170"/>
      <c r="D39" s="913"/>
      <c r="E39" s="913"/>
      <c r="F39" s="171"/>
      <c r="G39" s="897" t="s">
        <v>234</v>
      </c>
      <c r="H39" s="906"/>
      <c r="I39" s="897" t="s">
        <v>398</v>
      </c>
      <c r="J39" s="906"/>
      <c r="K39" s="897" t="s">
        <v>399</v>
      </c>
      <c r="L39" s="906"/>
      <c r="M39" s="897" t="s">
        <v>400</v>
      </c>
      <c r="N39" s="898"/>
    </row>
    <row r="40" spans="1:14" s="226" customFormat="1" ht="19.5" customHeight="1" x14ac:dyDescent="0.15">
      <c r="A40" s="453"/>
      <c r="B40" s="175"/>
      <c r="C40" s="232"/>
      <c r="D40" s="909" t="s">
        <v>258</v>
      </c>
      <c r="E40" s="909"/>
      <c r="F40" s="233"/>
      <c r="G40" s="234">
        <v>20004</v>
      </c>
      <c r="H40" s="235"/>
      <c r="I40" s="236"/>
      <c r="J40" s="236"/>
      <c r="K40" s="268">
        <v>1333</v>
      </c>
      <c r="L40" s="235"/>
      <c r="M40" s="236">
        <f>G40+I40-K40</f>
        <v>18671</v>
      </c>
      <c r="N40" s="454"/>
    </row>
    <row r="41" spans="1:14" s="226" customFormat="1" ht="19.5" customHeight="1" thickBot="1" x14ac:dyDescent="0.2">
      <c r="A41" s="453"/>
      <c r="B41" s="175"/>
      <c r="C41" s="227"/>
      <c r="D41" s="899" t="s">
        <v>0</v>
      </c>
      <c r="E41" s="899"/>
      <c r="F41" s="198"/>
      <c r="G41" s="228">
        <f>SUM(G40:G40)</f>
        <v>20004</v>
      </c>
      <c r="H41" s="229"/>
      <c r="I41" s="228">
        <f>SUM(I40:I40)</f>
        <v>0</v>
      </c>
      <c r="J41" s="230"/>
      <c r="K41" s="228">
        <f>SUM(K40:K40)</f>
        <v>1333</v>
      </c>
      <c r="L41" s="229"/>
      <c r="M41" s="228">
        <f>SUM(M40:M40)</f>
        <v>18671</v>
      </c>
      <c r="N41" s="239"/>
    </row>
    <row r="42" spans="1:14" s="226" customFormat="1" ht="24.95" customHeight="1" x14ac:dyDescent="0.15">
      <c r="A42" s="453"/>
      <c r="C42" s="167"/>
      <c r="D42" s="204"/>
      <c r="E42" s="204"/>
      <c r="F42" s="167"/>
      <c r="G42" s="192"/>
      <c r="H42" s="192"/>
      <c r="I42" s="192"/>
      <c r="J42" s="192"/>
      <c r="K42" s="192"/>
      <c r="L42" s="192"/>
      <c r="M42" s="192"/>
      <c r="N42" s="167"/>
    </row>
    <row r="43" spans="1:14" s="226" customFormat="1" ht="30" customHeight="1" x14ac:dyDescent="0.15">
      <c r="A43" s="453"/>
      <c r="B43" s="175"/>
    </row>
    <row r="44" spans="1:14" s="226" customFormat="1" ht="30" customHeight="1" x14ac:dyDescent="0.15">
      <c r="A44" s="453"/>
      <c r="B44" s="175"/>
      <c r="C44" s="167"/>
      <c r="D44" s="166"/>
      <c r="E44" s="166"/>
      <c r="F44" s="167"/>
      <c r="G44" s="176"/>
      <c r="H44" s="167"/>
      <c r="I44" s="176"/>
      <c r="J44" s="167"/>
      <c r="K44" s="176"/>
      <c r="L44" s="167"/>
      <c r="M44" s="176"/>
      <c r="N44" s="167"/>
    </row>
    <row r="45" spans="1:14" s="226" customFormat="1" ht="30" customHeight="1" x14ac:dyDescent="0.15">
      <c r="A45" s="453"/>
      <c r="B45" s="175"/>
      <c r="C45" s="167"/>
      <c r="D45" s="166"/>
      <c r="E45" s="166"/>
      <c r="F45" s="167"/>
      <c r="G45" s="176"/>
      <c r="H45" s="167"/>
      <c r="I45" s="176"/>
      <c r="J45" s="167"/>
      <c r="K45" s="176"/>
      <c r="L45" s="167"/>
      <c r="M45" s="176"/>
      <c r="N45" s="167"/>
    </row>
    <row r="46" spans="1:14" s="226" customFormat="1" ht="30" customHeight="1" x14ac:dyDescent="0.15">
      <c r="A46" s="453"/>
      <c r="B46" s="175"/>
      <c r="C46" s="167"/>
      <c r="D46" s="166"/>
      <c r="E46" s="166"/>
      <c r="F46" s="167"/>
      <c r="G46" s="176"/>
      <c r="H46" s="167"/>
      <c r="I46" s="176"/>
      <c r="J46" s="167"/>
      <c r="K46" s="176"/>
      <c r="L46" s="167"/>
      <c r="M46" s="176"/>
      <c r="N46" s="167"/>
    </row>
    <row r="47" spans="1:14" s="226" customFormat="1" ht="30" customHeight="1" x14ac:dyDescent="0.15">
      <c r="A47" s="453"/>
      <c r="B47" s="175"/>
      <c r="C47" s="167"/>
      <c r="D47" s="166"/>
      <c r="E47" s="166"/>
      <c r="F47" s="167"/>
      <c r="G47" s="176"/>
      <c r="H47" s="167"/>
      <c r="I47" s="176"/>
      <c r="J47" s="167"/>
      <c r="K47" s="176"/>
      <c r="L47" s="167"/>
      <c r="M47" s="176"/>
      <c r="N47" s="167"/>
    </row>
    <row r="48" spans="1:14" s="226" customFormat="1" ht="30" customHeight="1" x14ac:dyDescent="0.15">
      <c r="A48" s="453"/>
      <c r="B48" s="175"/>
      <c r="C48" s="167"/>
      <c r="D48" s="166"/>
      <c r="E48" s="166"/>
      <c r="F48" s="167"/>
      <c r="G48" s="176"/>
      <c r="H48" s="167"/>
      <c r="I48" s="176"/>
      <c r="J48" s="167"/>
      <c r="K48" s="176"/>
      <c r="L48" s="167"/>
      <c r="M48" s="176"/>
      <c r="N48" s="167"/>
    </row>
    <row r="49" spans="1:14" s="226" customFormat="1" ht="30" customHeight="1" x14ac:dyDescent="0.15">
      <c r="A49" s="453"/>
      <c r="B49" s="175"/>
      <c r="C49" s="167"/>
      <c r="D49" s="166"/>
      <c r="E49" s="166"/>
      <c r="F49" s="167"/>
      <c r="G49" s="176"/>
      <c r="H49" s="167"/>
      <c r="I49" s="176"/>
      <c r="J49" s="167"/>
      <c r="K49" s="176"/>
      <c r="L49" s="167"/>
      <c r="M49" s="176"/>
      <c r="N49" s="167"/>
    </row>
    <row r="50" spans="1:14" s="226" customFormat="1" ht="30" customHeight="1" x14ac:dyDescent="0.15">
      <c r="A50" s="453"/>
      <c r="B50" s="175"/>
      <c r="C50" s="167"/>
      <c r="D50" s="166"/>
      <c r="E50" s="166"/>
      <c r="F50" s="167"/>
      <c r="G50" s="176"/>
      <c r="H50" s="167"/>
      <c r="I50" s="176"/>
      <c r="J50" s="167"/>
      <c r="K50" s="176"/>
      <c r="L50" s="167"/>
      <c r="M50" s="176"/>
      <c r="N50" s="167"/>
    </row>
    <row r="51" spans="1:14" s="226" customFormat="1" ht="30" customHeight="1" x14ac:dyDescent="0.15">
      <c r="A51" s="453"/>
      <c r="B51" s="175"/>
      <c r="C51" s="167"/>
      <c r="D51" s="166"/>
      <c r="E51" s="166"/>
      <c r="F51" s="167"/>
      <c r="G51" s="176"/>
      <c r="H51" s="167"/>
      <c r="I51" s="176"/>
      <c r="J51" s="167"/>
      <c r="K51" s="176"/>
      <c r="L51" s="167"/>
      <c r="M51" s="176"/>
      <c r="N51" s="167"/>
    </row>
    <row r="52" spans="1:14" s="226" customFormat="1" ht="30" customHeight="1" x14ac:dyDescent="0.15">
      <c r="A52" s="453"/>
      <c r="B52" s="175"/>
      <c r="C52" s="167"/>
      <c r="D52" s="166"/>
      <c r="E52" s="166"/>
      <c r="F52" s="167"/>
      <c r="G52" s="176"/>
      <c r="H52" s="167"/>
      <c r="I52" s="176"/>
      <c r="J52" s="167"/>
      <c r="K52" s="176"/>
      <c r="L52" s="167"/>
      <c r="M52" s="176"/>
      <c r="N52" s="167"/>
    </row>
    <row r="53" spans="1:14" s="226" customFormat="1" ht="30" customHeight="1" x14ac:dyDescent="0.15">
      <c r="A53" s="453"/>
      <c r="B53" s="175"/>
      <c r="C53" s="167"/>
      <c r="D53" s="166"/>
      <c r="E53" s="166"/>
      <c r="F53" s="167"/>
      <c r="G53" s="176"/>
      <c r="H53" s="167"/>
      <c r="I53" s="176"/>
      <c r="J53" s="167"/>
      <c r="K53" s="176"/>
      <c r="L53" s="167"/>
      <c r="M53" s="176"/>
      <c r="N53" s="167"/>
    </row>
    <row r="54" spans="1:14" s="226" customFormat="1" ht="30" customHeight="1" x14ac:dyDescent="0.15">
      <c r="A54" s="453"/>
      <c r="B54" s="175"/>
      <c r="C54" s="167"/>
      <c r="D54" s="166"/>
      <c r="E54" s="166"/>
      <c r="F54" s="167"/>
      <c r="G54" s="176"/>
      <c r="H54" s="167"/>
      <c r="I54" s="176"/>
      <c r="J54" s="167"/>
      <c r="K54" s="176"/>
      <c r="L54" s="167"/>
      <c r="M54" s="176"/>
      <c r="N54" s="167"/>
    </row>
    <row r="55" spans="1:14" s="226" customFormat="1" ht="30" customHeight="1" x14ac:dyDescent="0.15">
      <c r="A55" s="453"/>
      <c r="B55" s="175"/>
      <c r="C55" s="167"/>
      <c r="D55" s="166"/>
      <c r="E55" s="166"/>
      <c r="F55" s="167"/>
      <c r="G55" s="176"/>
      <c r="H55" s="167"/>
      <c r="I55" s="176"/>
      <c r="J55" s="167"/>
      <c r="K55" s="176"/>
      <c r="L55" s="167"/>
      <c r="M55" s="176"/>
      <c r="N55" s="167"/>
    </row>
    <row r="56" spans="1:14" s="226" customFormat="1" ht="30" customHeight="1" x14ac:dyDescent="0.15">
      <c r="A56" s="453"/>
      <c r="B56" s="175"/>
      <c r="C56" s="167"/>
      <c r="D56" s="166"/>
      <c r="E56" s="166"/>
      <c r="F56" s="167"/>
      <c r="G56" s="176"/>
      <c r="H56" s="167"/>
      <c r="I56" s="176"/>
      <c r="J56" s="167"/>
      <c r="K56" s="176"/>
      <c r="L56" s="167"/>
      <c r="M56" s="176"/>
      <c r="N56" s="167"/>
    </row>
    <row r="57" spans="1:14" s="226" customFormat="1" ht="30" customHeight="1" x14ac:dyDescent="0.15">
      <c r="A57" s="453"/>
      <c r="B57" s="175"/>
      <c r="C57" s="167"/>
      <c r="D57" s="166"/>
      <c r="E57" s="166"/>
      <c r="F57" s="167"/>
      <c r="G57" s="176"/>
      <c r="H57" s="167"/>
      <c r="I57" s="176"/>
      <c r="J57" s="167"/>
      <c r="K57" s="176"/>
      <c r="L57" s="167"/>
      <c r="M57" s="176"/>
      <c r="N57" s="167"/>
    </row>
    <row r="58" spans="1:14" s="226" customFormat="1" ht="30" customHeight="1" x14ac:dyDescent="0.15">
      <c r="A58" s="453"/>
      <c r="B58" s="175"/>
      <c r="C58" s="167"/>
      <c r="D58" s="166"/>
      <c r="E58" s="166"/>
      <c r="F58" s="167"/>
      <c r="G58" s="176"/>
      <c r="H58" s="167"/>
      <c r="I58" s="176"/>
      <c r="J58" s="167"/>
      <c r="K58" s="176"/>
      <c r="L58" s="167"/>
      <c r="M58" s="176"/>
      <c r="N58" s="167"/>
    </row>
    <row r="59" spans="1:14" s="226" customFormat="1" ht="30" customHeight="1" x14ac:dyDescent="0.15">
      <c r="A59" s="453"/>
      <c r="B59" s="175"/>
      <c r="C59" s="167"/>
      <c r="D59" s="166"/>
      <c r="E59" s="166"/>
      <c r="F59" s="167"/>
      <c r="G59" s="176"/>
      <c r="H59" s="167"/>
      <c r="I59" s="176"/>
      <c r="J59" s="167"/>
      <c r="K59" s="176"/>
      <c r="L59" s="167"/>
      <c r="M59" s="176"/>
      <c r="N59" s="167"/>
    </row>
    <row r="60" spans="1:14" s="226" customFormat="1" ht="30" customHeight="1" x14ac:dyDescent="0.15">
      <c r="A60" s="453"/>
      <c r="B60" s="175"/>
      <c r="C60" s="167"/>
      <c r="D60" s="166"/>
      <c r="E60" s="166"/>
      <c r="F60" s="167"/>
      <c r="G60" s="176"/>
      <c r="H60" s="167"/>
      <c r="I60" s="176"/>
      <c r="J60" s="167"/>
      <c r="K60" s="176"/>
      <c r="L60" s="167"/>
      <c r="M60" s="176"/>
      <c r="N60" s="167"/>
    </row>
    <row r="61" spans="1:14" s="226" customFormat="1" ht="30" customHeight="1" x14ac:dyDescent="0.15">
      <c r="A61" s="453"/>
      <c r="B61" s="175"/>
      <c r="C61" s="167"/>
      <c r="D61" s="166"/>
      <c r="E61" s="166"/>
      <c r="F61" s="167"/>
      <c r="G61" s="176"/>
      <c r="H61" s="167"/>
      <c r="I61" s="176"/>
      <c r="J61" s="167"/>
      <c r="K61" s="176"/>
      <c r="L61" s="167"/>
      <c r="M61" s="176"/>
      <c r="N61" s="167"/>
    </row>
    <row r="62" spans="1:14" s="226" customFormat="1" ht="30" customHeight="1" x14ac:dyDescent="0.15">
      <c r="A62" s="453"/>
      <c r="B62" s="175"/>
      <c r="C62" s="167"/>
      <c r="D62" s="166"/>
      <c r="E62" s="166"/>
      <c r="F62" s="167"/>
      <c r="G62" s="176"/>
      <c r="H62" s="167"/>
      <c r="I62" s="176"/>
      <c r="J62" s="167"/>
      <c r="K62" s="176"/>
      <c r="L62" s="167"/>
      <c r="M62" s="176"/>
      <c r="N62" s="167"/>
    </row>
    <row r="63" spans="1:14" s="226" customFormat="1" ht="30" customHeight="1" x14ac:dyDescent="0.15">
      <c r="A63" s="453"/>
      <c r="B63" s="175"/>
      <c r="C63" s="167"/>
      <c r="D63" s="166"/>
      <c r="E63" s="166"/>
      <c r="F63" s="167"/>
      <c r="G63" s="176"/>
      <c r="H63" s="167"/>
      <c r="I63" s="176"/>
      <c r="J63" s="167"/>
      <c r="K63" s="176"/>
      <c r="L63" s="167"/>
      <c r="M63" s="176"/>
      <c r="N63" s="167"/>
    </row>
    <row r="64" spans="1:14" s="226" customFormat="1" ht="30" customHeight="1" x14ac:dyDescent="0.15">
      <c r="A64" s="453"/>
      <c r="B64" s="175"/>
      <c r="C64" s="167"/>
      <c r="D64" s="166"/>
      <c r="E64" s="166"/>
      <c r="F64" s="167"/>
      <c r="G64" s="176"/>
      <c r="H64" s="167"/>
      <c r="I64" s="176"/>
      <c r="J64" s="167"/>
      <c r="K64" s="176"/>
      <c r="L64" s="167"/>
      <c r="M64" s="176"/>
      <c r="N64" s="167"/>
    </row>
    <row r="65" spans="1:14" s="226" customFormat="1" ht="30" customHeight="1" x14ac:dyDescent="0.15">
      <c r="A65" s="453"/>
      <c r="B65" s="175"/>
      <c r="C65" s="167"/>
      <c r="D65" s="166"/>
      <c r="E65" s="166"/>
      <c r="F65" s="167"/>
      <c r="G65" s="176"/>
      <c r="H65" s="167"/>
      <c r="I65" s="176"/>
      <c r="J65" s="167"/>
      <c r="K65" s="176"/>
      <c r="L65" s="167"/>
      <c r="M65" s="176"/>
      <c r="N65" s="167"/>
    </row>
    <row r="66" spans="1:14" s="226" customFormat="1" ht="30" customHeight="1" x14ac:dyDescent="0.15">
      <c r="A66" s="453"/>
      <c r="B66" s="175"/>
      <c r="C66" s="167"/>
      <c r="D66" s="166"/>
      <c r="E66" s="166"/>
      <c r="F66" s="167"/>
      <c r="G66" s="176"/>
      <c r="H66" s="167"/>
      <c r="I66" s="176"/>
      <c r="J66" s="167"/>
      <c r="K66" s="176"/>
      <c r="L66" s="167"/>
      <c r="M66" s="176"/>
      <c r="N66" s="167"/>
    </row>
    <row r="67" spans="1:14" s="226" customFormat="1" ht="30" customHeight="1" x14ac:dyDescent="0.15">
      <c r="A67" s="453"/>
      <c r="B67" s="175"/>
      <c r="C67" s="167"/>
      <c r="D67" s="166"/>
      <c r="E67" s="166"/>
      <c r="F67" s="167"/>
      <c r="G67" s="176"/>
      <c r="H67" s="167"/>
      <c r="I67" s="176"/>
      <c r="J67" s="167"/>
      <c r="K67" s="176"/>
      <c r="L67" s="167"/>
      <c r="M67" s="176"/>
      <c r="N67" s="167"/>
    </row>
    <row r="68" spans="1:14" ht="14.25" x14ac:dyDescent="0.15">
      <c r="C68" s="167"/>
      <c r="D68" s="166"/>
      <c r="E68" s="166"/>
      <c r="F68" s="167"/>
      <c r="G68" s="176"/>
      <c r="H68" s="167"/>
      <c r="I68" s="176"/>
      <c r="J68" s="167"/>
      <c r="K68" s="176"/>
      <c r="L68" s="167"/>
      <c r="M68" s="176"/>
      <c r="N68" s="167"/>
    </row>
  </sheetData>
  <mergeCells count="31">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s>
  <phoneticPr fontId="5"/>
  <pageMargins left="0.39370078740157483" right="0.39370078740157483" top="0.78740157480314965" bottom="0.78740157480314965" header="0.51181102362204722" footer="0.51181102362204722"/>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1"/>
  <sheetViews>
    <sheetView view="pageBreakPreview" zoomScale="80" zoomScaleNormal="100" zoomScaleSheetLayoutView="80" workbookViewId="0"/>
  </sheetViews>
  <sheetFormatPr defaultRowHeight="13.5" x14ac:dyDescent="0.1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s>
  <sheetData>
    <row r="1" spans="1:21" ht="14.25" x14ac:dyDescent="0.15">
      <c r="A1" s="175"/>
      <c r="B1" s="167"/>
      <c r="C1" s="194"/>
      <c r="D1" s="166"/>
      <c r="E1" s="166"/>
      <c r="F1" s="166"/>
      <c r="G1" s="167"/>
      <c r="H1" s="176"/>
      <c r="I1" s="167"/>
      <c r="J1" s="176"/>
      <c r="K1" s="167"/>
      <c r="L1" s="176"/>
      <c r="M1" s="167"/>
      <c r="N1" s="176"/>
      <c r="O1" s="167"/>
      <c r="P1" s="167"/>
      <c r="Q1" s="195"/>
    </row>
    <row r="2" spans="1:21" ht="21" x14ac:dyDescent="0.15">
      <c r="A2" s="175"/>
      <c r="B2" s="167"/>
      <c r="C2" s="177" t="s">
        <v>230</v>
      </c>
      <c r="D2" s="177"/>
      <c r="E2" s="177"/>
      <c r="F2" s="177"/>
      <c r="G2" s="167"/>
      <c r="H2" s="176"/>
      <c r="I2" s="167"/>
      <c r="J2" s="176"/>
      <c r="K2" s="167"/>
      <c r="L2" s="176"/>
      <c r="M2" s="167"/>
      <c r="N2" s="176"/>
      <c r="O2" s="167"/>
      <c r="P2" s="167"/>
      <c r="Q2" s="195"/>
    </row>
    <row r="3" spans="1:21" ht="15" thickBot="1" x14ac:dyDescent="0.2">
      <c r="A3" s="175"/>
      <c r="B3" s="167"/>
      <c r="C3" s="173"/>
      <c r="D3" s="173"/>
      <c r="E3" s="173"/>
      <c r="F3" s="173"/>
      <c r="G3" s="173"/>
      <c r="H3" s="173"/>
      <c r="I3" s="173"/>
      <c r="J3" s="173"/>
      <c r="K3" s="173"/>
      <c r="L3" s="173"/>
      <c r="M3" s="173"/>
      <c r="N3" s="924" t="s">
        <v>231</v>
      </c>
      <c r="O3" s="924"/>
      <c r="P3" s="924"/>
      <c r="Q3" s="924"/>
      <c r="R3" s="924"/>
      <c r="S3" s="924"/>
      <c r="T3" s="924"/>
      <c r="U3" s="924"/>
    </row>
    <row r="4" spans="1:21" ht="37.5" customHeight="1" x14ac:dyDescent="0.15">
      <c r="A4" s="175"/>
      <c r="B4" s="164"/>
      <c r="C4" s="912" t="s">
        <v>232</v>
      </c>
      <c r="D4" s="929"/>
      <c r="E4" s="929"/>
      <c r="F4" s="929"/>
      <c r="G4" s="165"/>
      <c r="H4" s="900" t="s">
        <v>259</v>
      </c>
      <c r="I4" s="915"/>
      <c r="J4" s="900" t="s">
        <v>289</v>
      </c>
      <c r="K4" s="915"/>
      <c r="L4" s="900" t="s">
        <v>290</v>
      </c>
      <c r="M4" s="915"/>
      <c r="N4" s="900" t="s">
        <v>291</v>
      </c>
      <c r="O4" s="931"/>
      <c r="P4" s="922" t="s">
        <v>260</v>
      </c>
      <c r="Q4" s="923"/>
      <c r="R4" s="923"/>
      <c r="S4" s="923"/>
      <c r="T4" s="923"/>
      <c r="U4" s="923"/>
    </row>
    <row r="5" spans="1:21" ht="37.5" customHeight="1" x14ac:dyDescent="0.15">
      <c r="A5" s="175"/>
      <c r="B5" s="170"/>
      <c r="C5" s="930"/>
      <c r="D5" s="930"/>
      <c r="E5" s="930"/>
      <c r="F5" s="930"/>
      <c r="G5" s="171"/>
      <c r="H5" s="897" t="s">
        <v>234</v>
      </c>
      <c r="I5" s="917"/>
      <c r="J5" s="897" t="s">
        <v>235</v>
      </c>
      <c r="K5" s="917"/>
      <c r="L5" s="897" t="s">
        <v>236</v>
      </c>
      <c r="M5" s="917"/>
      <c r="N5" s="897" t="s">
        <v>237</v>
      </c>
      <c r="O5" s="932"/>
      <c r="P5" s="922" t="s">
        <v>261</v>
      </c>
      <c r="Q5" s="923"/>
      <c r="R5" s="927" t="s">
        <v>262</v>
      </c>
      <c r="S5" s="927"/>
      <c r="T5" s="928" t="s">
        <v>263</v>
      </c>
      <c r="U5" s="928"/>
    </row>
    <row r="6" spans="1:21" ht="50.1" customHeight="1" x14ac:dyDescent="0.15">
      <c r="A6" s="175"/>
      <c r="B6" s="245"/>
      <c r="C6" s="211" t="s">
        <v>238</v>
      </c>
      <c r="D6" s="246"/>
      <c r="E6" s="183"/>
      <c r="F6" s="183" t="s">
        <v>239</v>
      </c>
      <c r="G6" s="168"/>
      <c r="H6" s="186">
        <v>829404</v>
      </c>
      <c r="I6" s="187"/>
      <c r="J6" s="188">
        <f>N6-H6</f>
        <v>16</v>
      </c>
      <c r="K6" s="188"/>
      <c r="L6" s="186"/>
      <c r="M6" s="187"/>
      <c r="N6" s="188">
        <v>829420</v>
      </c>
      <c r="O6" s="169"/>
      <c r="P6" s="291"/>
      <c r="Q6" s="292"/>
      <c r="R6" s="293"/>
      <c r="S6" s="292"/>
      <c r="T6" s="293"/>
      <c r="U6" s="290"/>
    </row>
    <row r="7" spans="1:21" ht="50.1" customHeight="1" x14ac:dyDescent="0.15">
      <c r="A7" s="175"/>
      <c r="B7" s="244"/>
      <c r="C7" s="184" t="s">
        <v>240</v>
      </c>
      <c r="D7" s="247"/>
      <c r="E7" s="182"/>
      <c r="F7" s="182" t="s">
        <v>239</v>
      </c>
      <c r="G7" s="180"/>
      <c r="H7" s="189">
        <v>325515</v>
      </c>
      <c r="I7" s="190"/>
      <c r="J7" s="188">
        <f t="shared" ref="J7:J15" si="0">N7-H7</f>
        <v>2</v>
      </c>
      <c r="K7" s="191"/>
      <c r="L7" s="189"/>
      <c r="M7" s="190"/>
      <c r="N7" s="188">
        <v>325517</v>
      </c>
      <c r="O7" s="181"/>
      <c r="P7" s="297"/>
      <c r="Q7" s="298"/>
      <c r="R7" s="299"/>
      <c r="S7" s="298"/>
      <c r="T7" s="299"/>
      <c r="U7" s="300"/>
    </row>
    <row r="8" spans="1:21" ht="50.1" customHeight="1" x14ac:dyDescent="0.15">
      <c r="A8" s="175"/>
      <c r="B8" s="244"/>
      <c r="C8" s="184" t="s">
        <v>241</v>
      </c>
      <c r="D8" s="247"/>
      <c r="E8" s="182"/>
      <c r="F8" s="182" t="s">
        <v>239</v>
      </c>
      <c r="G8" s="180"/>
      <c r="H8" s="189">
        <v>3353</v>
      </c>
      <c r="I8" s="190"/>
      <c r="J8" s="188"/>
      <c r="K8" s="191"/>
      <c r="L8" s="189"/>
      <c r="M8" s="190"/>
      <c r="N8" s="188">
        <v>3353</v>
      </c>
      <c r="O8" s="181"/>
      <c r="P8" s="297"/>
      <c r="Q8" s="298"/>
      <c r="R8" s="299"/>
      <c r="S8" s="298"/>
      <c r="T8" s="299"/>
      <c r="U8" s="300"/>
    </row>
    <row r="9" spans="1:21" ht="50.1" customHeight="1" x14ac:dyDescent="0.15">
      <c r="A9" s="175"/>
      <c r="B9" s="244"/>
      <c r="C9" s="295" t="s">
        <v>366</v>
      </c>
      <c r="D9" s="256"/>
      <c r="E9" s="257"/>
      <c r="F9" s="257" t="s">
        <v>239</v>
      </c>
      <c r="G9" s="258"/>
      <c r="H9" s="259">
        <v>125769</v>
      </c>
      <c r="I9" s="260"/>
      <c r="J9" s="188">
        <f t="shared" si="0"/>
        <v>9</v>
      </c>
      <c r="K9" s="261"/>
      <c r="L9" s="259"/>
      <c r="M9" s="260"/>
      <c r="N9" s="262">
        <v>125778</v>
      </c>
      <c r="O9" s="181"/>
      <c r="P9" s="297"/>
      <c r="Q9" s="298"/>
      <c r="R9" s="299"/>
      <c r="S9" s="298"/>
      <c r="T9" s="299"/>
      <c r="U9" s="300"/>
    </row>
    <row r="10" spans="1:21" ht="50.1" customHeight="1" x14ac:dyDescent="0.15">
      <c r="A10" s="175"/>
      <c r="B10" s="244"/>
      <c r="C10" s="286" t="s">
        <v>264</v>
      </c>
      <c r="D10" s="247"/>
      <c r="E10" s="182"/>
      <c r="F10" s="182" t="s">
        <v>239</v>
      </c>
      <c r="G10" s="180"/>
      <c r="H10" s="189">
        <v>13314</v>
      </c>
      <c r="I10" s="190"/>
      <c r="J10" s="188">
        <f t="shared" si="0"/>
        <v>1</v>
      </c>
      <c r="K10" s="191"/>
      <c r="L10" s="189"/>
      <c r="M10" s="190"/>
      <c r="N10" s="188">
        <v>13315</v>
      </c>
      <c r="O10" s="181"/>
      <c r="P10" s="297"/>
      <c r="Q10" s="298"/>
      <c r="R10" s="299"/>
      <c r="S10" s="298"/>
      <c r="T10" s="299"/>
      <c r="U10" s="300"/>
    </row>
    <row r="11" spans="1:21" ht="50.1" customHeight="1" x14ac:dyDescent="0.15">
      <c r="A11" s="175"/>
      <c r="B11" s="179"/>
      <c r="C11" s="286" t="s">
        <v>265</v>
      </c>
      <c r="D11" s="255"/>
      <c r="E11" s="182"/>
      <c r="F11" s="182" t="s">
        <v>239</v>
      </c>
      <c r="G11" s="180"/>
      <c r="H11" s="189">
        <v>52687</v>
      </c>
      <c r="I11" s="190"/>
      <c r="J11" s="188">
        <f t="shared" si="0"/>
        <v>3</v>
      </c>
      <c r="K11" s="191"/>
      <c r="L11" s="189"/>
      <c r="M11" s="190"/>
      <c r="N11" s="188">
        <v>52690</v>
      </c>
      <c r="O11" s="181"/>
      <c r="P11" s="297"/>
      <c r="Q11" s="298"/>
      <c r="R11" s="299"/>
      <c r="S11" s="298"/>
      <c r="T11" s="299"/>
      <c r="U11" s="300"/>
    </row>
    <row r="12" spans="1:21" ht="50.1" customHeight="1" x14ac:dyDescent="0.15">
      <c r="A12" s="175"/>
      <c r="B12" s="193"/>
      <c r="C12" s="286" t="s">
        <v>266</v>
      </c>
      <c r="D12" s="252"/>
      <c r="E12" s="182"/>
      <c r="F12" s="182" t="s">
        <v>239</v>
      </c>
      <c r="G12" s="180"/>
      <c r="H12" s="189">
        <v>10669</v>
      </c>
      <c r="I12" s="190"/>
      <c r="J12" s="188">
        <f t="shared" si="0"/>
        <v>1</v>
      </c>
      <c r="K12" s="191"/>
      <c r="L12" s="189"/>
      <c r="M12" s="190"/>
      <c r="N12" s="253">
        <v>10670</v>
      </c>
      <c r="O12" s="181"/>
      <c r="P12" s="297"/>
      <c r="Q12" s="298"/>
      <c r="R12" s="299"/>
      <c r="S12" s="298"/>
      <c r="T12" s="299"/>
      <c r="U12" s="300"/>
    </row>
    <row r="13" spans="1:21" ht="50.1" customHeight="1" x14ac:dyDescent="0.15">
      <c r="A13" s="175"/>
      <c r="B13" s="179"/>
      <c r="C13" s="295" t="s">
        <v>267</v>
      </c>
      <c r="D13" s="263"/>
      <c r="E13" s="257"/>
      <c r="F13" s="257" t="s">
        <v>239</v>
      </c>
      <c r="G13" s="258"/>
      <c r="H13" s="259">
        <v>42099</v>
      </c>
      <c r="I13" s="260"/>
      <c r="J13" s="188">
        <f t="shared" si="0"/>
        <v>2</v>
      </c>
      <c r="K13" s="261"/>
      <c r="L13" s="259"/>
      <c r="M13" s="260"/>
      <c r="N13" s="264">
        <v>42101</v>
      </c>
      <c r="O13" s="181"/>
      <c r="P13" s="297"/>
      <c r="Q13" s="298"/>
      <c r="R13" s="299"/>
      <c r="S13" s="298"/>
      <c r="T13" s="299"/>
      <c r="U13" s="300"/>
    </row>
    <row r="14" spans="1:21" ht="50.1" customHeight="1" x14ac:dyDescent="0.15">
      <c r="A14" s="175"/>
      <c r="B14" s="244"/>
      <c r="C14" s="296" t="s">
        <v>268</v>
      </c>
      <c r="D14" s="247"/>
      <c r="E14" s="184"/>
      <c r="F14" s="184" t="s">
        <v>239</v>
      </c>
      <c r="G14" s="180"/>
      <c r="H14" s="189">
        <v>873</v>
      </c>
      <c r="I14" s="190"/>
      <c r="J14" s="188"/>
      <c r="K14" s="191"/>
      <c r="L14" s="189"/>
      <c r="M14" s="190"/>
      <c r="N14" s="264">
        <v>873</v>
      </c>
      <c r="O14" s="181"/>
      <c r="P14" s="297"/>
      <c r="Q14" s="298"/>
      <c r="R14" s="299"/>
      <c r="S14" s="298"/>
      <c r="T14" s="299"/>
      <c r="U14" s="300"/>
    </row>
    <row r="15" spans="1:21" ht="50.1" customHeight="1" x14ac:dyDescent="0.15">
      <c r="A15" s="175"/>
      <c r="B15" s="193"/>
      <c r="C15" s="265" t="s">
        <v>269</v>
      </c>
      <c r="D15" s="247"/>
      <c r="E15" s="570"/>
      <c r="F15" s="570" t="s">
        <v>239</v>
      </c>
      <c r="G15" s="269"/>
      <c r="H15" s="270">
        <v>78193</v>
      </c>
      <c r="I15" s="271"/>
      <c r="J15" s="188">
        <f t="shared" si="0"/>
        <v>8</v>
      </c>
      <c r="K15" s="272"/>
      <c r="L15" s="270"/>
      <c r="M15" s="273"/>
      <c r="N15" s="572">
        <v>78201</v>
      </c>
      <c r="O15" s="274"/>
      <c r="P15" s="573"/>
      <c r="Q15" s="574"/>
      <c r="R15" s="575"/>
      <c r="S15" s="574"/>
      <c r="T15" s="575"/>
      <c r="U15" s="300"/>
    </row>
    <row r="16" spans="1:21" ht="50.1" customHeight="1" x14ac:dyDescent="0.15">
      <c r="A16" s="175"/>
      <c r="B16" s="179"/>
      <c r="C16" s="578" t="s">
        <v>459</v>
      </c>
      <c r="D16" s="255"/>
      <c r="E16" s="571"/>
      <c r="F16" s="571" t="s">
        <v>460</v>
      </c>
      <c r="G16" s="180"/>
      <c r="H16" s="259">
        <v>298</v>
      </c>
      <c r="I16" s="260"/>
      <c r="J16" s="188"/>
      <c r="K16" s="261"/>
      <c r="L16" s="259"/>
      <c r="M16" s="190"/>
      <c r="N16" s="577">
        <v>298</v>
      </c>
      <c r="O16" s="181"/>
      <c r="P16" s="297"/>
      <c r="Q16" s="298"/>
      <c r="R16" s="299"/>
      <c r="S16" s="298"/>
      <c r="T16" s="299"/>
      <c r="U16" s="576"/>
    </row>
    <row r="17" spans="1:21" ht="50.1" customHeight="1" x14ac:dyDescent="0.15">
      <c r="A17" s="175"/>
      <c r="B17" s="232"/>
      <c r="C17" s="281"/>
      <c r="D17" s="282"/>
      <c r="E17" s="237"/>
      <c r="F17" s="237"/>
      <c r="G17" s="233"/>
      <c r="H17" s="268"/>
      <c r="I17" s="283"/>
      <c r="J17" s="236"/>
      <c r="K17" s="236"/>
      <c r="L17" s="268"/>
      <c r="M17" s="235"/>
      <c r="N17" s="284"/>
      <c r="O17" s="238"/>
      <c r="P17" s="301"/>
      <c r="Q17" s="302"/>
      <c r="R17" s="303"/>
      <c r="S17" s="302"/>
      <c r="T17" s="303"/>
      <c r="U17" s="304"/>
    </row>
    <row r="18" spans="1:21" ht="50.1" customHeight="1" x14ac:dyDescent="0.15">
      <c r="A18" s="175"/>
      <c r="B18" s="245"/>
      <c r="C18" s="925" t="s">
        <v>242</v>
      </c>
      <c r="D18" s="246"/>
      <c r="E18" s="185"/>
      <c r="F18" s="185" t="s">
        <v>239</v>
      </c>
      <c r="G18" s="275"/>
      <c r="H18" s="276">
        <f>SUM(H6:H17)</f>
        <v>1482174</v>
      </c>
      <c r="I18" s="277"/>
      <c r="J18" s="276">
        <f t="shared" ref="J18:T18" si="1">SUM(J6:J17)</f>
        <v>42</v>
      </c>
      <c r="K18" s="278">
        <f t="shared" si="1"/>
        <v>0</v>
      </c>
      <c r="L18" s="276">
        <f t="shared" si="1"/>
        <v>0</v>
      </c>
      <c r="M18" s="277">
        <f t="shared" si="1"/>
        <v>0</v>
      </c>
      <c r="N18" s="279">
        <f t="shared" si="1"/>
        <v>1482216</v>
      </c>
      <c r="O18" s="280">
        <f t="shared" si="1"/>
        <v>0</v>
      </c>
      <c r="P18" s="291">
        <f t="shared" si="1"/>
        <v>0</v>
      </c>
      <c r="Q18" s="292">
        <f t="shared" si="1"/>
        <v>0</v>
      </c>
      <c r="R18" s="293">
        <f t="shared" si="1"/>
        <v>0</v>
      </c>
      <c r="S18" s="292">
        <f t="shared" si="1"/>
        <v>0</v>
      </c>
      <c r="T18" s="294">
        <f t="shared" si="1"/>
        <v>0</v>
      </c>
      <c r="U18" s="290"/>
    </row>
    <row r="19" spans="1:21" ht="50.1" customHeight="1" thickBot="1" x14ac:dyDescent="0.2">
      <c r="A19" s="175"/>
      <c r="B19" s="227"/>
      <c r="C19" s="926"/>
      <c r="D19" s="248"/>
      <c r="E19" s="243"/>
      <c r="F19" s="243" t="s">
        <v>243</v>
      </c>
      <c r="G19" s="241"/>
      <c r="H19" s="254"/>
      <c r="I19" s="250"/>
      <c r="J19" s="254"/>
      <c r="K19" s="251"/>
      <c r="L19" s="249"/>
      <c r="M19" s="250"/>
      <c r="N19" s="267"/>
      <c r="O19" s="242"/>
      <c r="P19" s="171"/>
      <c r="Q19" s="288"/>
      <c r="R19" s="289"/>
      <c r="S19" s="288"/>
      <c r="T19" s="289"/>
      <c r="U19" s="288"/>
    </row>
    <row r="20" spans="1:21" ht="26.1" customHeight="1" x14ac:dyDescent="0.15">
      <c r="A20" s="175"/>
      <c r="B20" s="167"/>
      <c r="C20" s="287" t="s">
        <v>458</v>
      </c>
      <c r="D20" s="166"/>
      <c r="E20" s="166"/>
      <c r="F20" s="166"/>
      <c r="G20" s="167"/>
      <c r="H20" s="266"/>
      <c r="I20" s="192"/>
      <c r="J20" s="266"/>
      <c r="K20" s="192"/>
      <c r="L20" s="192"/>
      <c r="M20" s="192"/>
      <c r="N20" s="266"/>
      <c r="O20" s="167"/>
      <c r="P20" s="167"/>
      <c r="Q20" s="167"/>
      <c r="R20" s="285"/>
      <c r="S20" s="285"/>
      <c r="T20" s="231"/>
      <c r="U20" s="231"/>
    </row>
    <row r="21" spans="1:21" ht="26.1" customHeight="1" x14ac:dyDescent="0.15">
      <c r="A21" s="175"/>
      <c r="B21" s="167"/>
      <c r="C21" s="287"/>
      <c r="D21" s="166"/>
      <c r="E21" s="166"/>
      <c r="F21" s="166"/>
      <c r="G21" s="167"/>
      <c r="H21" s="176"/>
      <c r="I21" s="167"/>
      <c r="J21" s="176"/>
      <c r="K21" s="167"/>
      <c r="L21" s="176"/>
      <c r="M21" s="167"/>
      <c r="N21" s="176"/>
      <c r="O21" s="167"/>
      <c r="P21" s="167"/>
      <c r="Q21" s="167"/>
      <c r="R21" s="240"/>
      <c r="S21" s="240"/>
      <c r="T21" s="231"/>
      <c r="U21" s="231"/>
    </row>
  </sheetData>
  <mergeCells count="15">
    <mergeCell ref="P4:U4"/>
    <mergeCell ref="N3:U3"/>
    <mergeCell ref="C18:C19"/>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3"/>
  <sheetViews>
    <sheetView view="pageBreakPreview" zoomScale="85" zoomScaleNormal="100" zoomScaleSheetLayoutView="85" workbookViewId="0"/>
  </sheetViews>
  <sheetFormatPr defaultRowHeight="13.5" x14ac:dyDescent="0.15"/>
  <cols>
    <col min="1" max="1" width="2.625" customWidth="1"/>
    <col min="2" max="2" width="0.875" style="326" customWidth="1"/>
    <col min="3" max="3" width="3.625" style="327" customWidth="1"/>
    <col min="4" max="4" width="0.875" style="327" customWidth="1"/>
    <col min="5" max="5" width="3.625" style="327" customWidth="1"/>
    <col min="6" max="6" width="0.875" style="327" customWidth="1"/>
    <col min="7" max="7" width="23" style="327" customWidth="1"/>
    <col min="8" max="8" width="0.875" style="327" customWidth="1"/>
    <col min="9" max="9" width="13.875" style="327" customWidth="1"/>
    <col min="10" max="10" width="0.875" style="327" customWidth="1"/>
    <col min="11" max="11" width="13.875" style="327" customWidth="1"/>
    <col min="12" max="12" width="0.875" style="327" customWidth="1"/>
    <col min="13" max="13" width="13.875" style="327" customWidth="1"/>
    <col min="14" max="14" width="0.875" style="327" customWidth="1"/>
    <col min="15" max="15" width="12.125" style="327" customWidth="1"/>
    <col min="16" max="16" width="0.875" style="327" customWidth="1"/>
  </cols>
  <sheetData>
    <row r="1" spans="1:16" ht="27" customHeight="1" x14ac:dyDescent="0.15">
      <c r="A1" s="210"/>
      <c r="B1" s="338"/>
      <c r="C1" s="933" t="s">
        <v>414</v>
      </c>
      <c r="D1" s="933"/>
      <c r="E1" s="933"/>
      <c r="F1" s="933"/>
      <c r="G1" s="933"/>
      <c r="H1" s="933"/>
      <c r="I1" s="933"/>
      <c r="J1" s="933"/>
      <c r="K1" s="933"/>
      <c r="L1" s="933"/>
      <c r="M1" s="933"/>
      <c r="N1" s="933"/>
      <c r="O1" s="933"/>
      <c r="P1" s="339"/>
    </row>
    <row r="2" spans="1:16" ht="20.25" customHeight="1" thickBot="1" x14ac:dyDescent="0.2">
      <c r="A2" s="210"/>
      <c r="B2" s="338"/>
      <c r="C2" s="338"/>
      <c r="D2" s="338"/>
      <c r="E2" s="338"/>
      <c r="F2" s="338"/>
      <c r="G2" s="338"/>
      <c r="H2" s="338"/>
      <c r="I2" s="338"/>
      <c r="J2" s="338"/>
      <c r="K2" s="934" t="s">
        <v>415</v>
      </c>
      <c r="L2" s="934"/>
      <c r="M2" s="934"/>
      <c r="N2" s="934"/>
      <c r="O2" s="934"/>
      <c r="P2" s="446"/>
    </row>
    <row r="3" spans="1:16" ht="27" customHeight="1" x14ac:dyDescent="0.15">
      <c r="A3" s="210"/>
      <c r="B3" s="340"/>
      <c r="C3" s="935" t="s">
        <v>416</v>
      </c>
      <c r="D3" s="935"/>
      <c r="E3" s="935"/>
      <c r="F3" s="935"/>
      <c r="G3" s="935"/>
      <c r="H3" s="341"/>
      <c r="I3" s="936" t="s">
        <v>417</v>
      </c>
      <c r="J3" s="937"/>
      <c r="K3" s="938" t="s">
        <v>299</v>
      </c>
      <c r="L3" s="939"/>
      <c r="M3" s="936" t="s">
        <v>418</v>
      </c>
      <c r="N3" s="937"/>
      <c r="O3" s="936" t="s">
        <v>419</v>
      </c>
      <c r="P3" s="940"/>
    </row>
    <row r="4" spans="1:16" ht="30" customHeight="1" x14ac:dyDescent="0.15">
      <c r="A4" s="210"/>
      <c r="B4" s="342"/>
      <c r="C4" s="943" t="s">
        <v>274</v>
      </c>
      <c r="D4" s="943"/>
      <c r="E4" s="944"/>
      <c r="F4" s="944"/>
      <c r="G4" s="944"/>
      <c r="H4" s="358"/>
      <c r="I4" s="372"/>
      <c r="J4" s="358"/>
      <c r="K4" s="379"/>
      <c r="L4" s="358"/>
      <c r="M4" s="372"/>
      <c r="N4" s="343"/>
      <c r="O4" s="344"/>
      <c r="P4" s="345"/>
    </row>
    <row r="5" spans="1:16" ht="30" customHeight="1" x14ac:dyDescent="0.15">
      <c r="A5" s="210"/>
      <c r="B5" s="342"/>
      <c r="C5" s="359"/>
      <c r="D5" s="360"/>
      <c r="E5" s="945" t="s">
        <v>275</v>
      </c>
      <c r="F5" s="946"/>
      <c r="G5" s="946"/>
      <c r="H5" s="361"/>
      <c r="I5" s="373">
        <v>4</v>
      </c>
      <c r="J5" s="361"/>
      <c r="K5" s="374"/>
      <c r="L5" s="361"/>
      <c r="M5" s="373">
        <v>4</v>
      </c>
      <c r="N5" s="346"/>
      <c r="O5" s="347"/>
      <c r="P5" s="348"/>
    </row>
    <row r="6" spans="1:16" ht="30" customHeight="1" x14ac:dyDescent="0.15">
      <c r="A6" s="210"/>
      <c r="B6" s="342"/>
      <c r="C6" s="359"/>
      <c r="D6" s="360"/>
      <c r="E6" s="945" t="s">
        <v>276</v>
      </c>
      <c r="F6" s="946"/>
      <c r="G6" s="946"/>
      <c r="H6" s="361"/>
      <c r="I6" s="373">
        <v>4</v>
      </c>
      <c r="J6" s="361"/>
      <c r="K6" s="381"/>
      <c r="L6" s="361"/>
      <c r="M6" s="381">
        <v>4</v>
      </c>
      <c r="N6" s="346"/>
      <c r="O6" s="347"/>
      <c r="P6" s="348"/>
    </row>
    <row r="7" spans="1:16" ht="30" customHeight="1" x14ac:dyDescent="0.15">
      <c r="A7" s="210"/>
      <c r="B7" s="342"/>
      <c r="C7" s="359"/>
      <c r="D7" s="362"/>
      <c r="E7" s="941" t="s">
        <v>277</v>
      </c>
      <c r="F7" s="942"/>
      <c r="G7" s="942"/>
      <c r="H7" s="363"/>
      <c r="I7" s="375"/>
      <c r="J7" s="363"/>
      <c r="K7" s="380"/>
      <c r="L7" s="363"/>
      <c r="M7" s="375"/>
      <c r="N7" s="349"/>
      <c r="O7" s="350"/>
      <c r="P7" s="351"/>
    </row>
    <row r="8" spans="1:16" ht="30" customHeight="1" x14ac:dyDescent="0.15">
      <c r="A8" s="210"/>
      <c r="B8" s="352"/>
      <c r="C8" s="943" t="s">
        <v>278</v>
      </c>
      <c r="D8" s="943"/>
      <c r="E8" s="944"/>
      <c r="F8" s="944"/>
      <c r="G8" s="944"/>
      <c r="H8" s="358"/>
      <c r="I8" s="372"/>
      <c r="J8" s="358"/>
      <c r="K8" s="379"/>
      <c r="L8" s="358"/>
      <c r="M8" s="372"/>
      <c r="N8" s="343"/>
      <c r="O8" s="344"/>
      <c r="P8" s="345"/>
    </row>
    <row r="9" spans="1:16" ht="30" customHeight="1" x14ac:dyDescent="0.15">
      <c r="A9" s="210"/>
      <c r="B9" s="342"/>
      <c r="C9" s="359"/>
      <c r="D9" s="360"/>
      <c r="E9" s="945" t="s">
        <v>277</v>
      </c>
      <c r="F9" s="945"/>
      <c r="G9" s="945"/>
      <c r="H9" s="361"/>
      <c r="I9" s="373">
        <v>4</v>
      </c>
      <c r="J9" s="361"/>
      <c r="K9" s="381">
        <v>1</v>
      </c>
      <c r="L9" s="361"/>
      <c r="M9" s="373">
        <f>SUM(I9:K9)</f>
        <v>5</v>
      </c>
      <c r="N9" s="346"/>
      <c r="O9" s="347"/>
      <c r="P9" s="348"/>
    </row>
    <row r="10" spans="1:16" ht="30" customHeight="1" x14ac:dyDescent="0.15">
      <c r="A10" s="210"/>
      <c r="B10" s="342"/>
      <c r="C10" s="359"/>
      <c r="D10" s="360"/>
      <c r="E10" s="945" t="s">
        <v>279</v>
      </c>
      <c r="F10" s="945"/>
      <c r="G10" s="945"/>
      <c r="H10" s="361"/>
      <c r="I10" s="378">
        <v>11</v>
      </c>
      <c r="J10" s="361"/>
      <c r="K10" s="374"/>
      <c r="L10" s="361"/>
      <c r="M10" s="373">
        <v>11</v>
      </c>
      <c r="N10" s="346"/>
      <c r="O10" s="347"/>
      <c r="P10" s="348"/>
    </row>
    <row r="11" spans="1:16" ht="30" customHeight="1" x14ac:dyDescent="0.15">
      <c r="A11" s="210"/>
      <c r="B11" s="342"/>
      <c r="C11" s="359"/>
      <c r="D11" s="362"/>
      <c r="E11" s="941" t="s">
        <v>280</v>
      </c>
      <c r="F11" s="941"/>
      <c r="G11" s="941"/>
      <c r="H11" s="363"/>
      <c r="I11" s="375">
        <v>3</v>
      </c>
      <c r="J11" s="363"/>
      <c r="K11" s="484"/>
      <c r="L11" s="363"/>
      <c r="M11" s="375">
        <v>3</v>
      </c>
      <c r="N11" s="349"/>
      <c r="O11" s="350"/>
      <c r="P11" s="351"/>
    </row>
    <row r="12" spans="1:16" ht="30" customHeight="1" x14ac:dyDescent="0.15">
      <c r="A12" s="210"/>
      <c r="B12" s="352"/>
      <c r="C12" s="943" t="s">
        <v>281</v>
      </c>
      <c r="D12" s="943"/>
      <c r="E12" s="944"/>
      <c r="F12" s="944"/>
      <c r="G12" s="944"/>
      <c r="H12" s="358"/>
      <c r="I12" s="372"/>
      <c r="J12" s="358"/>
      <c r="K12" s="379"/>
      <c r="L12" s="358"/>
      <c r="M12" s="372"/>
      <c r="N12" s="343"/>
      <c r="O12" s="344"/>
      <c r="P12" s="345"/>
    </row>
    <row r="13" spans="1:16" ht="30" customHeight="1" x14ac:dyDescent="0.15">
      <c r="A13" s="210"/>
      <c r="B13" s="342"/>
      <c r="C13" s="359"/>
      <c r="D13" s="360"/>
      <c r="E13" s="945" t="s">
        <v>251</v>
      </c>
      <c r="F13" s="946"/>
      <c r="G13" s="946"/>
      <c r="H13" s="361"/>
      <c r="I13" s="373">
        <v>2</v>
      </c>
      <c r="J13" s="361"/>
      <c r="K13" s="374"/>
      <c r="L13" s="361"/>
      <c r="M13" s="373">
        <v>2</v>
      </c>
      <c r="N13" s="346"/>
      <c r="O13" s="347"/>
      <c r="P13" s="348"/>
    </row>
    <row r="14" spans="1:16" ht="30" customHeight="1" x14ac:dyDescent="0.15">
      <c r="A14" s="210"/>
      <c r="B14" s="342"/>
      <c r="C14" s="359"/>
      <c r="D14" s="360"/>
      <c r="E14" s="945" t="s">
        <v>252</v>
      </c>
      <c r="F14" s="946"/>
      <c r="G14" s="946"/>
      <c r="H14" s="361"/>
      <c r="I14" s="373">
        <v>3</v>
      </c>
      <c r="J14" s="361"/>
      <c r="K14" s="374"/>
      <c r="L14" s="361"/>
      <c r="M14" s="373">
        <v>3</v>
      </c>
      <c r="N14" s="346"/>
      <c r="O14" s="347"/>
      <c r="P14" s="348"/>
    </row>
    <row r="15" spans="1:16" ht="30" customHeight="1" x14ac:dyDescent="0.15">
      <c r="A15" s="210"/>
      <c r="B15" s="353"/>
      <c r="C15" s="359"/>
      <c r="D15" s="362"/>
      <c r="E15" s="941" t="s">
        <v>282</v>
      </c>
      <c r="F15" s="942"/>
      <c r="G15" s="942"/>
      <c r="H15" s="363"/>
      <c r="I15" s="375"/>
      <c r="J15" s="363"/>
      <c r="K15" s="485"/>
      <c r="L15" s="363"/>
      <c r="M15" s="375">
        <v>0</v>
      </c>
      <c r="N15" s="349"/>
      <c r="O15" s="350"/>
      <c r="P15" s="351"/>
    </row>
    <row r="16" spans="1:16" ht="30" customHeight="1" x14ac:dyDescent="0.15">
      <c r="A16" s="210"/>
      <c r="B16" s="342"/>
      <c r="C16" s="943" t="s">
        <v>283</v>
      </c>
      <c r="D16" s="943"/>
      <c r="E16" s="944"/>
      <c r="F16" s="944"/>
      <c r="G16" s="944"/>
      <c r="H16" s="358"/>
      <c r="I16" s="372"/>
      <c r="J16" s="358"/>
      <c r="K16" s="379"/>
      <c r="L16" s="358"/>
      <c r="M16" s="372"/>
      <c r="N16" s="343"/>
      <c r="O16" s="344"/>
      <c r="P16" s="345"/>
    </row>
    <row r="17" spans="1:16" ht="30" customHeight="1" x14ac:dyDescent="0.15">
      <c r="A17" s="210"/>
      <c r="B17" s="342"/>
      <c r="C17" s="359"/>
      <c r="D17" s="367"/>
      <c r="E17" s="947" t="s">
        <v>420</v>
      </c>
      <c r="F17" s="947"/>
      <c r="G17" s="947"/>
      <c r="H17" s="361"/>
      <c r="I17" s="373">
        <v>1</v>
      </c>
      <c r="J17" s="361"/>
      <c r="K17" s="374"/>
      <c r="L17" s="361"/>
      <c r="M17" s="373">
        <v>1</v>
      </c>
      <c r="N17" s="346"/>
      <c r="O17" s="347"/>
      <c r="P17" s="348"/>
    </row>
    <row r="18" spans="1:16" ht="30" customHeight="1" x14ac:dyDescent="0.15">
      <c r="A18" s="210"/>
      <c r="B18" s="342"/>
      <c r="C18" s="359"/>
      <c r="D18" s="367"/>
      <c r="E18" s="947" t="s">
        <v>284</v>
      </c>
      <c r="F18" s="947"/>
      <c r="G18" s="947"/>
      <c r="H18" s="361"/>
      <c r="I18" s="373"/>
      <c r="J18" s="361"/>
      <c r="K18" s="374"/>
      <c r="L18" s="361"/>
      <c r="M18" s="373"/>
      <c r="N18" s="346"/>
      <c r="O18" s="347"/>
      <c r="P18" s="348"/>
    </row>
    <row r="19" spans="1:16" ht="30" customHeight="1" x14ac:dyDescent="0.15">
      <c r="A19" s="210"/>
      <c r="B19" s="342"/>
      <c r="C19" s="359"/>
      <c r="D19" s="368"/>
      <c r="E19" s="369"/>
      <c r="F19" s="364"/>
      <c r="G19" s="447" t="s">
        <v>285</v>
      </c>
      <c r="H19" s="361"/>
      <c r="I19" s="373">
        <v>1</v>
      </c>
      <c r="J19" s="361"/>
      <c r="K19" s="374"/>
      <c r="L19" s="361"/>
      <c r="M19" s="373">
        <v>1</v>
      </c>
      <c r="N19" s="346"/>
      <c r="O19" s="347"/>
      <c r="P19" s="348"/>
    </row>
    <row r="20" spans="1:16" ht="30" customHeight="1" x14ac:dyDescent="0.15">
      <c r="A20" s="210"/>
      <c r="B20" s="342"/>
      <c r="C20" s="359"/>
      <c r="D20" s="368"/>
      <c r="E20" s="369"/>
      <c r="F20" s="364"/>
      <c r="G20" s="447" t="s">
        <v>288</v>
      </c>
      <c r="H20" s="365"/>
      <c r="I20" s="373">
        <v>1</v>
      </c>
      <c r="J20" s="361"/>
      <c r="K20" s="381"/>
      <c r="L20" s="361"/>
      <c r="M20" s="373">
        <v>1</v>
      </c>
      <c r="N20" s="346"/>
      <c r="O20" s="347"/>
      <c r="P20" s="348"/>
    </row>
    <row r="21" spans="1:16" ht="30" customHeight="1" x14ac:dyDescent="0.15">
      <c r="A21" s="210"/>
      <c r="B21" s="342"/>
      <c r="C21" s="359"/>
      <c r="D21" s="368"/>
      <c r="E21" s="369"/>
      <c r="F21" s="364"/>
      <c r="G21" s="447" t="s">
        <v>421</v>
      </c>
      <c r="H21" s="365"/>
      <c r="I21" s="373">
        <v>1</v>
      </c>
      <c r="J21" s="361"/>
      <c r="K21" s="374"/>
      <c r="L21" s="361"/>
      <c r="M21" s="373">
        <v>1</v>
      </c>
      <c r="N21" s="346"/>
      <c r="O21" s="347"/>
      <c r="P21" s="348"/>
    </row>
    <row r="22" spans="1:16" ht="30" customHeight="1" x14ac:dyDescent="0.15">
      <c r="A22" s="210"/>
      <c r="B22" s="342"/>
      <c r="C22" s="359"/>
      <c r="D22" s="367"/>
      <c r="E22" s="948" t="s">
        <v>286</v>
      </c>
      <c r="F22" s="945"/>
      <c r="G22" s="945"/>
      <c r="H22" s="365"/>
      <c r="I22" s="373"/>
      <c r="J22" s="361"/>
      <c r="K22" s="374"/>
      <c r="L22" s="361"/>
      <c r="M22" s="373"/>
      <c r="N22" s="346"/>
      <c r="O22" s="347"/>
      <c r="P22" s="348"/>
    </row>
    <row r="23" spans="1:16" ht="30" customHeight="1" x14ac:dyDescent="0.15">
      <c r="A23" s="210"/>
      <c r="B23" s="342"/>
      <c r="C23" s="359"/>
      <c r="D23" s="368"/>
      <c r="E23" s="369"/>
      <c r="F23" s="364"/>
      <c r="G23" s="447" t="s">
        <v>287</v>
      </c>
      <c r="H23" s="365"/>
      <c r="I23" s="373">
        <v>2</v>
      </c>
      <c r="J23" s="361"/>
      <c r="K23" s="374"/>
      <c r="L23" s="361"/>
      <c r="M23" s="373">
        <v>2</v>
      </c>
      <c r="N23" s="346"/>
      <c r="O23" s="347"/>
      <c r="P23" s="348"/>
    </row>
    <row r="24" spans="1:16" ht="30" customHeight="1" x14ac:dyDescent="0.15">
      <c r="A24" s="210"/>
      <c r="B24" s="342"/>
      <c r="C24" s="359"/>
      <c r="D24" s="368"/>
      <c r="E24" s="369"/>
      <c r="F24" s="364"/>
      <c r="G24" s="447" t="s">
        <v>253</v>
      </c>
      <c r="H24" s="365"/>
      <c r="I24" s="373">
        <v>2</v>
      </c>
      <c r="J24" s="361"/>
      <c r="K24" s="374"/>
      <c r="L24" s="361"/>
      <c r="M24" s="373">
        <v>2</v>
      </c>
      <c r="N24" s="346"/>
      <c r="O24" s="347"/>
      <c r="P24" s="348"/>
    </row>
    <row r="25" spans="1:16" ht="30" customHeight="1" x14ac:dyDescent="0.15">
      <c r="A25" s="210"/>
      <c r="B25" s="342"/>
      <c r="C25" s="359"/>
      <c r="D25" s="368"/>
      <c r="E25" s="369"/>
      <c r="F25" s="364"/>
      <c r="G25" s="447" t="s">
        <v>254</v>
      </c>
      <c r="H25" s="365"/>
      <c r="I25" s="373">
        <v>1</v>
      </c>
      <c r="J25" s="361"/>
      <c r="K25" s="374"/>
      <c r="L25" s="361"/>
      <c r="M25" s="373">
        <v>1</v>
      </c>
      <c r="N25" s="346"/>
      <c r="O25" s="347"/>
      <c r="P25" s="348"/>
    </row>
    <row r="26" spans="1:16" ht="30" customHeight="1" x14ac:dyDescent="0.15">
      <c r="A26" s="210"/>
      <c r="B26" s="342"/>
      <c r="C26" s="359"/>
      <c r="D26" s="370"/>
      <c r="E26" s="371"/>
      <c r="F26" s="364"/>
      <c r="G26" s="447" t="s">
        <v>255</v>
      </c>
      <c r="H26" s="365"/>
      <c r="I26" s="373">
        <v>2</v>
      </c>
      <c r="J26" s="361"/>
      <c r="K26" s="381"/>
      <c r="L26" s="361"/>
      <c r="M26" s="373">
        <v>2</v>
      </c>
      <c r="N26" s="346"/>
      <c r="O26" s="347"/>
      <c r="P26" s="348"/>
    </row>
    <row r="27" spans="1:16" ht="30" customHeight="1" thickBot="1" x14ac:dyDescent="0.2">
      <c r="A27" s="210"/>
      <c r="B27" s="354"/>
      <c r="C27" s="949" t="s">
        <v>71</v>
      </c>
      <c r="D27" s="949"/>
      <c r="E27" s="949"/>
      <c r="F27" s="949"/>
      <c r="G27" s="949"/>
      <c r="H27" s="366"/>
      <c r="I27" s="376">
        <f>SUM(I4:I26)</f>
        <v>42</v>
      </c>
      <c r="J27" s="366"/>
      <c r="K27" s="377">
        <f>SUM(K4:K26)</f>
        <v>1</v>
      </c>
      <c r="L27" s="366"/>
      <c r="M27" s="376">
        <f>SUM(M5:M26)</f>
        <v>43</v>
      </c>
      <c r="N27" s="355"/>
      <c r="O27" s="356"/>
      <c r="P27" s="357"/>
    </row>
    <row r="28" spans="1:16" ht="30" customHeight="1" x14ac:dyDescent="0.15">
      <c r="A28" s="210"/>
      <c r="B28" s="338"/>
      <c r="C28" s="338"/>
      <c r="D28" s="338"/>
      <c r="E28" s="338"/>
      <c r="F28" s="338"/>
      <c r="G28" s="338"/>
      <c r="H28" s="338"/>
      <c r="I28" s="338"/>
      <c r="J28" s="338"/>
      <c r="K28" s="338"/>
      <c r="L28" s="338"/>
      <c r="M28" s="338"/>
      <c r="N28" s="338"/>
      <c r="O28" s="338"/>
      <c r="P28" s="338"/>
    </row>
    <row r="29" spans="1:16" ht="30" customHeight="1" x14ac:dyDescent="0.15">
      <c r="A29" s="210"/>
      <c r="B29" s="338"/>
      <c r="C29" s="338"/>
      <c r="D29" s="338"/>
      <c r="E29" s="338"/>
      <c r="F29" s="338"/>
      <c r="G29" s="338"/>
      <c r="H29" s="338"/>
      <c r="I29" s="338"/>
      <c r="J29" s="338"/>
      <c r="K29" s="338"/>
      <c r="L29" s="338"/>
      <c r="M29" s="338"/>
      <c r="N29" s="338"/>
      <c r="O29" s="338"/>
      <c r="P29" s="338"/>
    </row>
    <row r="30" spans="1:16" ht="30" customHeight="1" x14ac:dyDescent="0.15">
      <c r="A30" s="210"/>
      <c r="B30" s="338"/>
      <c r="C30" s="338"/>
      <c r="D30" s="338"/>
      <c r="E30" s="338"/>
      <c r="F30" s="338"/>
      <c r="G30" s="338"/>
      <c r="H30" s="338"/>
      <c r="I30" s="338"/>
      <c r="J30" s="338"/>
      <c r="K30" s="338"/>
      <c r="L30" s="338"/>
      <c r="M30" s="338"/>
      <c r="N30" s="338"/>
      <c r="O30" s="338"/>
      <c r="P30" s="338"/>
    </row>
    <row r="31" spans="1:16" ht="30" customHeight="1" x14ac:dyDescent="0.15">
      <c r="A31" s="210"/>
      <c r="B31" s="338"/>
      <c r="C31" s="338"/>
      <c r="D31" s="338"/>
      <c r="E31" s="338"/>
      <c r="F31" s="338"/>
      <c r="G31" s="338"/>
      <c r="H31" s="338"/>
      <c r="I31" s="338"/>
      <c r="J31" s="338"/>
      <c r="K31" s="338"/>
      <c r="L31" s="338"/>
      <c r="M31" s="338"/>
      <c r="N31" s="338"/>
      <c r="O31" s="338"/>
      <c r="P31" s="338"/>
    </row>
    <row r="32" spans="1:16" ht="30" customHeight="1" x14ac:dyDescent="0.15">
      <c r="A32" s="210"/>
      <c r="B32" s="338"/>
      <c r="C32" s="338"/>
      <c r="D32" s="338"/>
      <c r="E32" s="338"/>
      <c r="F32" s="338"/>
      <c r="G32" s="338"/>
      <c r="H32" s="338"/>
      <c r="I32" s="338"/>
      <c r="J32" s="338"/>
      <c r="K32" s="338"/>
      <c r="L32" s="338"/>
      <c r="M32" s="338"/>
      <c r="N32" s="338"/>
      <c r="O32" s="338"/>
      <c r="P32" s="338"/>
    </row>
    <row r="33" spans="1:16" x14ac:dyDescent="0.15">
      <c r="A33" s="210"/>
      <c r="B33" s="338"/>
      <c r="C33" s="338"/>
      <c r="D33" s="338"/>
      <c r="E33" s="338"/>
      <c r="F33" s="338"/>
      <c r="G33" s="338"/>
      <c r="H33" s="338"/>
      <c r="I33" s="338"/>
      <c r="J33" s="338"/>
      <c r="K33" s="338"/>
      <c r="L33" s="338"/>
      <c r="M33" s="338"/>
      <c r="N33" s="338"/>
      <c r="O33" s="338"/>
      <c r="P33" s="338"/>
    </row>
  </sheetData>
  <mergeCells count="24">
    <mergeCell ref="C16:G16"/>
    <mergeCell ref="E17:G17"/>
    <mergeCell ref="E18:G18"/>
    <mergeCell ref="E22:G22"/>
    <mergeCell ref="C27:G27"/>
    <mergeCell ref="E15:G15"/>
    <mergeCell ref="C4:G4"/>
    <mergeCell ref="E5:G5"/>
    <mergeCell ref="E6:G6"/>
    <mergeCell ref="E7:G7"/>
    <mergeCell ref="C8:G8"/>
    <mergeCell ref="E9:G9"/>
    <mergeCell ref="E10:G10"/>
    <mergeCell ref="E11:G11"/>
    <mergeCell ref="C12:G12"/>
    <mergeCell ref="E13:G13"/>
    <mergeCell ref="E14:G14"/>
    <mergeCell ref="C1:O1"/>
    <mergeCell ref="K2:O2"/>
    <mergeCell ref="C3:G3"/>
    <mergeCell ref="I3:J3"/>
    <mergeCell ref="K3:L3"/>
    <mergeCell ref="M3:N3"/>
    <mergeCell ref="O3:P3"/>
  </mergeCells>
  <phoneticPr fontId="5"/>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物品!Print_Area</vt:lpstr>
      <vt:lpstr>有価・出資・債権!Print_Area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2020-11-19T02:37:48Z</cp:lastPrinted>
  <dcterms:created xsi:type="dcterms:W3CDTF">2000-02-04T01:18:46Z</dcterms:created>
  <dcterms:modified xsi:type="dcterms:W3CDTF">2020-11-30T04:52:49Z</dcterms:modified>
</cp:coreProperties>
</file>