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70"/>
  <workbookPr defaultThemeVersion="124226"/>
  <mc:AlternateContent xmlns:mc="http://schemas.openxmlformats.org/markup-compatibility/2006">
    <mc:Choice Requires="x15">
      <x15ac:absPath xmlns:x15ac="http://schemas.microsoft.com/office/spreadsheetml/2010/11/ac" url="\\10.10.150.10\share\総務課\03財務G\15財政状況の公表\財政状況作成公表関係\H25～ 財政状況の公表\財政状況の公表\R01\"/>
    </mc:Choice>
  </mc:AlternateContent>
  <bookViews>
    <workbookView xWindow="915" yWindow="135" windowWidth="8250" windowHeight="11640" tabRatio="923"/>
  </bookViews>
  <sheets>
    <sheet name="表紙" sheetId="25" r:id="rId1"/>
    <sheet name="予算執行状況" sheetId="5" r:id="rId2"/>
    <sheet name="特別会計" sheetId="7" r:id="rId3"/>
    <sheet name="病院会計" sheetId="8" r:id="rId4"/>
    <sheet name="病院会計資料" sheetId="9" r:id="rId5"/>
    <sheet name="住民負担の状況" sheetId="10" r:id="rId6"/>
    <sheet name="公有財産" sheetId="23" r:id="rId7"/>
    <sheet name="有価・出資・債権" sheetId="20" r:id="rId8"/>
    <sheet name="基金" sheetId="14" r:id="rId9"/>
    <sheet name="物品" sheetId="22" r:id="rId10"/>
  </sheets>
  <definedNames>
    <definedName name="_xlnm.Print_Area" localSheetId="8">基金!$A$1:$U$20</definedName>
    <definedName name="_xlnm.Print_Area" localSheetId="6">公有財産!$A$1:$Q$236</definedName>
    <definedName name="_xlnm.Print_Area" localSheetId="5">住民負担の状況!$A$1:$I$48</definedName>
    <definedName name="_xlnm.Print_Area" localSheetId="2">特別会計!$A$1:$H$125</definedName>
    <definedName name="_xlnm.Print_Area" localSheetId="0">表紙!$A$1:$K$52</definedName>
    <definedName name="_xlnm.Print_Area" localSheetId="3">病院会計!$A$1:$H$55</definedName>
    <definedName name="_xlnm.Print_Area" localSheetId="4">病院会計資料!$A$1:$H$39</definedName>
    <definedName name="_xlnm.Print_Area" localSheetId="9">物品!$A$1:$P$28</definedName>
    <definedName name="_xlnm.Print_Area" localSheetId="7">有価・出資・債権!$A$1:$N$41</definedName>
    <definedName name="_xlnm.Print_Area" localSheetId="1">予算執行状況!$A$1:$H$46</definedName>
    <definedName name="_xlnm.Print_Area">#REF!</definedName>
    <definedName name="_xlnm.Print_Titles">#N/A</definedName>
  </definedNames>
  <calcPr calcId="162913"/>
</workbook>
</file>

<file path=xl/calcChain.xml><?xml version="1.0" encoding="utf-8"?>
<calcChain xmlns="http://schemas.openxmlformats.org/spreadsheetml/2006/main">
  <c r="I236" i="23" l="1"/>
  <c r="M224" i="23"/>
  <c r="M236" i="23" s="1"/>
  <c r="L224" i="23"/>
  <c r="L236" i="23" s="1"/>
  <c r="I224" i="23"/>
  <c r="G224" i="23"/>
  <c r="G236" i="23" s="1"/>
  <c r="F224" i="23"/>
  <c r="F236" i="23" s="1"/>
  <c r="H223" i="23"/>
  <c r="H222" i="23"/>
  <c r="H221" i="23"/>
  <c r="G221" i="23"/>
  <c r="H220" i="23"/>
  <c r="Q219" i="23"/>
  <c r="P219" i="23"/>
  <c r="O219" i="23"/>
  <c r="N219" i="23"/>
  <c r="H219" i="23"/>
  <c r="Q218" i="23"/>
  <c r="N218" i="23"/>
  <c r="H218" i="23"/>
  <c r="Q217" i="23"/>
  <c r="P217" i="23"/>
  <c r="O217" i="23"/>
  <c r="N217" i="23"/>
  <c r="H217" i="23"/>
  <c r="Q216" i="23"/>
  <c r="O216" i="23"/>
  <c r="K216" i="23"/>
  <c r="H216" i="23"/>
  <c r="Q215" i="23"/>
  <c r="O215" i="23"/>
  <c r="K215" i="23"/>
  <c r="H215" i="23"/>
  <c r="H224" i="23" s="1"/>
  <c r="H236" i="23" s="1"/>
  <c r="H214" i="23"/>
  <c r="Q213" i="23"/>
  <c r="O213" i="23"/>
  <c r="N213" i="23"/>
  <c r="H213" i="23"/>
  <c r="Q212" i="23"/>
  <c r="O212" i="23"/>
  <c r="K212" i="23"/>
  <c r="H212" i="23"/>
  <c r="P211" i="23"/>
  <c r="O211" i="23"/>
  <c r="Q211" i="23" s="1"/>
  <c r="N211" i="23"/>
  <c r="H211" i="23"/>
  <c r="P210" i="23"/>
  <c r="P224" i="23" s="1"/>
  <c r="P236" i="23" s="1"/>
  <c r="O210" i="23"/>
  <c r="Q210" i="23" s="1"/>
  <c r="N210" i="23"/>
  <c r="N224" i="23" s="1"/>
  <c r="N236" i="23" s="1"/>
  <c r="H210" i="23"/>
  <c r="Q209" i="23"/>
  <c r="O209" i="23"/>
  <c r="K209" i="23"/>
  <c r="H209" i="23"/>
  <c r="Q208" i="23"/>
  <c r="Q224" i="23" s="1"/>
  <c r="Q236" i="23" s="1"/>
  <c r="O208" i="23"/>
  <c r="O224" i="23" s="1"/>
  <c r="O236" i="23" s="1"/>
  <c r="K208" i="23"/>
  <c r="K224" i="23" s="1"/>
  <c r="K236" i="23" s="1"/>
  <c r="H208" i="23"/>
  <c r="O198" i="23"/>
  <c r="Q198" i="23" s="1"/>
  <c r="N198" i="23"/>
  <c r="Q197" i="23"/>
  <c r="O197" i="23"/>
  <c r="N197" i="23"/>
  <c r="O196" i="23"/>
  <c r="Q196" i="23" s="1"/>
  <c r="N196" i="23"/>
  <c r="H196" i="23"/>
  <c r="O195" i="23"/>
  <c r="Q195" i="23" s="1"/>
  <c r="N195" i="23"/>
  <c r="K195" i="23"/>
  <c r="F195" i="23"/>
  <c r="H195" i="23" s="1"/>
  <c r="P194" i="23"/>
  <c r="M194" i="23"/>
  <c r="L194" i="23"/>
  <c r="K194" i="23"/>
  <c r="I194" i="23"/>
  <c r="G194" i="23"/>
  <c r="F194" i="23"/>
  <c r="H193" i="23"/>
  <c r="H192" i="23"/>
  <c r="F191" i="23"/>
  <c r="H191" i="23" s="1"/>
  <c r="H190" i="23"/>
  <c r="G190" i="23"/>
  <c r="H189" i="23"/>
  <c r="H188" i="23"/>
  <c r="H187" i="23"/>
  <c r="H186" i="23"/>
  <c r="H185" i="23"/>
  <c r="H184" i="23"/>
  <c r="H183" i="23"/>
  <c r="H182" i="23"/>
  <c r="O181" i="23"/>
  <c r="Q181" i="23" s="1"/>
  <c r="N181" i="23"/>
  <c r="N194" i="23" s="1"/>
  <c r="O180" i="23"/>
  <c r="Q180" i="23" s="1"/>
  <c r="Q194" i="23" s="1"/>
  <c r="N180" i="23"/>
  <c r="H180" i="23"/>
  <c r="H194" i="23" s="1"/>
  <c r="O169" i="23"/>
  <c r="Q169" i="23" s="1"/>
  <c r="N169" i="23"/>
  <c r="Q168" i="23"/>
  <c r="O168" i="23"/>
  <c r="K168" i="23"/>
  <c r="H168" i="23"/>
  <c r="Q167" i="23"/>
  <c r="O167" i="23"/>
  <c r="N167" i="23"/>
  <c r="H167" i="23"/>
  <c r="Q166" i="23"/>
  <c r="O166" i="23"/>
  <c r="N166" i="23"/>
  <c r="O165" i="23"/>
  <c r="Q165" i="23" s="1"/>
  <c r="N165" i="23"/>
  <c r="O164" i="23"/>
  <c r="Q164" i="23" s="1"/>
  <c r="N164" i="23"/>
  <c r="O163" i="23"/>
  <c r="Q163" i="23" s="1"/>
  <c r="N163" i="23"/>
  <c r="Q162" i="23"/>
  <c r="O162" i="23"/>
  <c r="N162" i="23"/>
  <c r="O161" i="23"/>
  <c r="Q161" i="23" s="1"/>
  <c r="N161" i="23"/>
  <c r="O160" i="23"/>
  <c r="Q160" i="23" s="1"/>
  <c r="K160" i="23"/>
  <c r="H160" i="23"/>
  <c r="O159" i="23"/>
  <c r="Q159" i="23" s="1"/>
  <c r="N159" i="23"/>
  <c r="O158" i="23"/>
  <c r="Q158" i="23" s="1"/>
  <c r="N158" i="23"/>
  <c r="H158" i="23"/>
  <c r="O157" i="23"/>
  <c r="Q157" i="23" s="1"/>
  <c r="N157" i="23"/>
  <c r="Q156" i="23"/>
  <c r="O156" i="23"/>
  <c r="N156" i="23"/>
  <c r="H156" i="23"/>
  <c r="Q155" i="23"/>
  <c r="O155" i="23"/>
  <c r="N155" i="23"/>
  <c r="H155" i="23"/>
  <c r="Q154" i="23"/>
  <c r="O154" i="23"/>
  <c r="N154" i="23"/>
  <c r="H154" i="23"/>
  <c r="Q153" i="23"/>
  <c r="O153" i="23"/>
  <c r="N153" i="23"/>
  <c r="O152" i="23"/>
  <c r="Q152" i="23" s="1"/>
  <c r="N152" i="23"/>
  <c r="K152" i="23"/>
  <c r="O151" i="23"/>
  <c r="Q151" i="23" s="1"/>
  <c r="N151" i="23"/>
  <c r="H151" i="23"/>
  <c r="O140" i="23"/>
  <c r="Q140" i="23" s="1"/>
  <c r="K140" i="23"/>
  <c r="H140" i="23"/>
  <c r="O139" i="23"/>
  <c r="Q139" i="23" s="1"/>
  <c r="K139" i="23"/>
  <c r="H139" i="23"/>
  <c r="O138" i="23"/>
  <c r="Q138" i="23" s="1"/>
  <c r="K138" i="23"/>
  <c r="H138" i="23"/>
  <c r="O137" i="23"/>
  <c r="Q137" i="23" s="1"/>
  <c r="N137" i="23"/>
  <c r="H137" i="23"/>
  <c r="O136" i="23"/>
  <c r="Q136" i="23" s="1"/>
  <c r="N136" i="23"/>
  <c r="Q135" i="23"/>
  <c r="O135" i="23"/>
  <c r="N135" i="23"/>
  <c r="O134" i="23"/>
  <c r="Q134" i="23" s="1"/>
  <c r="K134" i="23"/>
  <c r="Q133" i="23"/>
  <c r="O133" i="23"/>
  <c r="N133" i="23"/>
  <c r="O132" i="23"/>
  <c r="Q132" i="23" s="1"/>
  <c r="K132" i="23"/>
  <c r="Q131" i="23"/>
  <c r="O131" i="23"/>
  <c r="N131" i="23"/>
  <c r="H131" i="23"/>
  <c r="H130" i="23"/>
  <c r="H129" i="23"/>
  <c r="H128" i="23"/>
  <c r="H127" i="23"/>
  <c r="H126" i="23"/>
  <c r="O125" i="23"/>
  <c r="Q125" i="23" s="1"/>
  <c r="K125" i="23"/>
  <c r="Q124" i="23"/>
  <c r="O124" i="23"/>
  <c r="N124" i="23"/>
  <c r="H123" i="23"/>
  <c r="O111" i="23"/>
  <c r="Q111" i="23" s="1"/>
  <c r="N111" i="23"/>
  <c r="K111" i="23"/>
  <c r="O110" i="23"/>
  <c r="Q110" i="23" s="1"/>
  <c r="K110" i="23"/>
  <c r="H109" i="23"/>
  <c r="H108" i="23"/>
  <c r="H107" i="23"/>
  <c r="H106" i="23"/>
  <c r="H105" i="23"/>
  <c r="H104" i="23"/>
  <c r="Q103" i="23"/>
  <c r="O103" i="23"/>
  <c r="K103" i="23"/>
  <c r="H102" i="23"/>
  <c r="O101" i="23"/>
  <c r="Q101" i="23" s="1"/>
  <c r="N101" i="23"/>
  <c r="H100" i="23"/>
  <c r="H99" i="23"/>
  <c r="H98" i="23"/>
  <c r="H97" i="23"/>
  <c r="H96" i="23"/>
  <c r="H95" i="23"/>
  <c r="H84" i="23"/>
  <c r="H83" i="23"/>
  <c r="H82" i="23"/>
  <c r="H81" i="23"/>
  <c r="H80" i="23"/>
  <c r="O79" i="23"/>
  <c r="Q79" i="23" s="1"/>
  <c r="K79" i="23"/>
  <c r="H79" i="23"/>
  <c r="O78" i="23"/>
  <c r="Q78" i="23" s="1"/>
  <c r="K78" i="23"/>
  <c r="H78" i="23"/>
  <c r="O77" i="23"/>
  <c r="Q77" i="23" s="1"/>
  <c r="K77" i="23"/>
  <c r="H76" i="23"/>
  <c r="O75" i="23"/>
  <c r="Q75" i="23" s="1"/>
  <c r="K75" i="23"/>
  <c r="H75" i="23"/>
  <c r="O74" i="23"/>
  <c r="Q74" i="23" s="1"/>
  <c r="N74" i="23"/>
  <c r="H74" i="23"/>
  <c r="O73" i="23"/>
  <c r="Q73" i="23" s="1"/>
  <c r="N73" i="23"/>
  <c r="Q72" i="23"/>
  <c r="O72" i="23"/>
  <c r="N72" i="23"/>
  <c r="H72" i="23"/>
  <c r="H71" i="23"/>
  <c r="O70" i="23"/>
  <c r="Q70" i="23" s="1"/>
  <c r="N70" i="23"/>
  <c r="H70" i="23"/>
  <c r="O69" i="23"/>
  <c r="Q69" i="23" s="1"/>
  <c r="N69" i="23"/>
  <c r="Q68" i="23"/>
  <c r="O68" i="23"/>
  <c r="N68" i="23"/>
  <c r="K68" i="23"/>
  <c r="P67" i="23"/>
  <c r="O67" i="23"/>
  <c r="Q67" i="23" s="1"/>
  <c r="N67" i="23"/>
  <c r="H67" i="23"/>
  <c r="O66" i="23"/>
  <c r="Q66" i="23" s="1"/>
  <c r="N66" i="23"/>
  <c r="H66" i="23"/>
  <c r="O55" i="23"/>
  <c r="Q55" i="23" s="1"/>
  <c r="K55" i="23"/>
  <c r="H55" i="23"/>
  <c r="O54" i="23"/>
  <c r="Q54" i="23" s="1"/>
  <c r="K54" i="23"/>
  <c r="H54" i="23"/>
  <c r="O53" i="23"/>
  <c r="Q53" i="23" s="1"/>
  <c r="K53" i="23"/>
  <c r="H53" i="23"/>
  <c r="O52" i="23"/>
  <c r="Q52" i="23" s="1"/>
  <c r="K52" i="23"/>
  <c r="H52" i="23"/>
  <c r="O51" i="23"/>
  <c r="Q51" i="23" s="1"/>
  <c r="N51" i="23"/>
  <c r="H51" i="23"/>
  <c r="O50" i="23"/>
  <c r="Q50" i="23" s="1"/>
  <c r="N50" i="23"/>
  <c r="Q49" i="23"/>
  <c r="O49" i="23"/>
  <c r="N49" i="23"/>
  <c r="H49" i="23"/>
  <c r="Q48" i="23"/>
  <c r="O48" i="23"/>
  <c r="N48" i="23"/>
  <c r="O47" i="23"/>
  <c r="Q47" i="23" s="1"/>
  <c r="N47" i="23"/>
  <c r="H47" i="23"/>
  <c r="O46" i="23"/>
  <c r="Q46" i="23" s="1"/>
  <c r="N46" i="23"/>
  <c r="O45" i="23"/>
  <c r="Q45" i="23" s="1"/>
  <c r="N45" i="23"/>
  <c r="Q44" i="23"/>
  <c r="O44" i="23"/>
  <c r="N44" i="23"/>
  <c r="H44" i="23"/>
  <c r="Q43" i="23"/>
  <c r="O43" i="23"/>
  <c r="N43" i="23"/>
  <c r="Q42" i="23"/>
  <c r="O42" i="23"/>
  <c r="N42" i="23"/>
  <c r="O41" i="23"/>
  <c r="Q41" i="23" s="1"/>
  <c r="N41" i="23"/>
  <c r="H41" i="23"/>
  <c r="H40" i="23"/>
  <c r="Q39" i="23"/>
  <c r="O39" i="23"/>
  <c r="N39" i="23"/>
  <c r="H38" i="23"/>
  <c r="H37" i="23"/>
  <c r="O26" i="23"/>
  <c r="Q26" i="23" s="1"/>
  <c r="N26" i="23"/>
  <c r="H26" i="23"/>
  <c r="O25" i="23"/>
  <c r="Q25" i="23" s="1"/>
  <c r="N25" i="23"/>
  <c r="Q24" i="23"/>
  <c r="O24" i="23"/>
  <c r="N24" i="23"/>
  <c r="H24" i="23"/>
  <c r="Q23" i="23"/>
  <c r="O23" i="23"/>
  <c r="N23" i="23"/>
  <c r="H23" i="23"/>
  <c r="Q22" i="23"/>
  <c r="O22" i="23"/>
  <c r="N22" i="23"/>
  <c r="O21" i="23"/>
  <c r="Q21" i="23" s="1"/>
  <c r="N21" i="23"/>
  <c r="O20" i="23"/>
  <c r="Q20" i="23" s="1"/>
  <c r="N20" i="23"/>
  <c r="H20" i="23"/>
  <c r="N19" i="23"/>
  <c r="L19" i="23"/>
  <c r="I19" i="23"/>
  <c r="O19" i="23" s="1"/>
  <c r="Q19" i="23" s="1"/>
  <c r="F19" i="23"/>
  <c r="O18" i="23"/>
  <c r="Q18" i="23" s="1"/>
  <c r="N18" i="23"/>
  <c r="Q17" i="23"/>
  <c r="O17" i="23"/>
  <c r="N17" i="23"/>
  <c r="H17" i="23"/>
  <c r="Q16" i="23"/>
  <c r="O16" i="23"/>
  <c r="N16" i="23"/>
  <c r="Q15" i="23"/>
  <c r="O15" i="23"/>
  <c r="N15" i="23"/>
  <c r="O14" i="23"/>
  <c r="Q14" i="23" s="1"/>
  <c r="N14" i="23"/>
  <c r="H14" i="23"/>
  <c r="H13" i="23"/>
  <c r="H12" i="23"/>
  <c r="H19" i="23" s="1"/>
  <c r="Q11" i="23"/>
  <c r="O11" i="23"/>
  <c r="N11" i="23"/>
  <c r="K11" i="23"/>
  <c r="Q10" i="23"/>
  <c r="O10" i="23"/>
  <c r="K10" i="23"/>
  <c r="K19" i="23" s="1"/>
  <c r="Q9" i="23"/>
  <c r="O9" i="23"/>
  <c r="N9" i="23"/>
  <c r="O8" i="23"/>
  <c r="Q8" i="23" s="1"/>
  <c r="N8" i="23"/>
  <c r="H8" i="23"/>
  <c r="O194" i="23" l="1"/>
  <c r="G45" i="8" l="1"/>
  <c r="G110" i="7"/>
  <c r="H91" i="7"/>
  <c r="H56" i="7"/>
  <c r="H24" i="7"/>
  <c r="H5" i="7"/>
  <c r="H24" i="5"/>
  <c r="H13" i="5"/>
  <c r="H6" i="5"/>
  <c r="G13" i="5"/>
  <c r="H30" i="10" l="1"/>
  <c r="F30" i="10"/>
  <c r="E18" i="10"/>
  <c r="H44" i="7"/>
  <c r="H90" i="7"/>
  <c r="H23" i="7"/>
  <c r="K27" i="22" l="1"/>
  <c r="M27" i="22" l="1"/>
  <c r="I27" i="22"/>
  <c r="K41" i="20" l="1"/>
  <c r="I41" i="20"/>
  <c r="G41" i="20"/>
  <c r="M40" i="20"/>
  <c r="M41" i="20" s="1"/>
  <c r="K33" i="20"/>
  <c r="I33" i="20"/>
  <c r="G33" i="20"/>
  <c r="M32" i="20"/>
  <c r="M31" i="20"/>
  <c r="M30" i="20"/>
  <c r="M29" i="20"/>
  <c r="M28" i="20"/>
  <c r="M27" i="20"/>
  <c r="M26" i="20"/>
  <c r="M25" i="20"/>
  <c r="M24" i="20"/>
  <c r="M23" i="20"/>
  <c r="M22" i="20"/>
  <c r="M21" i="20"/>
  <c r="M20" i="20"/>
  <c r="M19" i="20"/>
  <c r="M18" i="20"/>
  <c r="M17" i="20"/>
  <c r="I10" i="20"/>
  <c r="G10" i="20"/>
  <c r="K9" i="20"/>
  <c r="K8" i="20"/>
  <c r="K7" i="20"/>
  <c r="K6" i="20"/>
  <c r="K10" i="20" l="1"/>
  <c r="M33" i="20"/>
  <c r="E40" i="10" l="1"/>
  <c r="E75" i="7" l="1"/>
  <c r="G71" i="7"/>
  <c r="G43" i="5" l="1"/>
  <c r="F35" i="8"/>
  <c r="E35" i="8"/>
  <c r="G16" i="8" l="1"/>
  <c r="F42" i="10" l="1"/>
  <c r="E38" i="9"/>
  <c r="G22" i="7"/>
  <c r="J17" i="14"/>
  <c r="E43" i="10"/>
  <c r="H42" i="10"/>
  <c r="H41" i="10"/>
  <c r="F41" i="10"/>
  <c r="H39" i="10"/>
  <c r="F39" i="10"/>
  <c r="I32" i="10"/>
  <c r="G32" i="10"/>
  <c r="E32" i="10"/>
  <c r="H31" i="10"/>
  <c r="F31" i="10"/>
  <c r="H29" i="10"/>
  <c r="F29" i="10"/>
  <c r="H28" i="10"/>
  <c r="F28" i="10"/>
  <c r="H27" i="10"/>
  <c r="F27" i="10"/>
  <c r="H26" i="10"/>
  <c r="F26" i="10"/>
  <c r="H25" i="10"/>
  <c r="F25" i="10"/>
  <c r="H24" i="10"/>
  <c r="F24" i="10"/>
  <c r="H23" i="10"/>
  <c r="F23" i="10"/>
  <c r="H22" i="10"/>
  <c r="F22" i="10"/>
  <c r="H21" i="10"/>
  <c r="F21" i="10"/>
  <c r="H20" i="10"/>
  <c r="F20" i="10"/>
  <c r="H19" i="10"/>
  <c r="F19" i="10"/>
  <c r="H18" i="10"/>
  <c r="F18" i="10"/>
  <c r="E13" i="10"/>
  <c r="H12" i="10"/>
  <c r="F12" i="10"/>
  <c r="H11" i="10"/>
  <c r="F11" i="10"/>
  <c r="H10" i="10"/>
  <c r="F10" i="10"/>
  <c r="F38" i="9"/>
  <c r="F37" i="9"/>
  <c r="E37" i="9"/>
  <c r="H33" i="9"/>
  <c r="G33" i="9"/>
  <c r="F33" i="9"/>
  <c r="E33" i="9"/>
  <c r="H27" i="9"/>
  <c r="G27" i="9"/>
  <c r="F27" i="9"/>
  <c r="E27" i="9"/>
  <c r="G17" i="9"/>
  <c r="G16" i="9"/>
  <c r="G15" i="9"/>
  <c r="G9" i="9"/>
  <c r="F9" i="9"/>
  <c r="E9" i="9"/>
  <c r="H8" i="9"/>
  <c r="H7" i="9"/>
  <c r="F55" i="8"/>
  <c r="E55" i="8"/>
  <c r="G54" i="8"/>
  <c r="G53" i="8"/>
  <c r="F48" i="8"/>
  <c r="E48" i="8"/>
  <c r="G46" i="8"/>
  <c r="G44" i="8"/>
  <c r="G37" i="8"/>
  <c r="G36" i="8"/>
  <c r="G33" i="8"/>
  <c r="G32" i="8"/>
  <c r="G31" i="8"/>
  <c r="F30" i="8"/>
  <c r="E30" i="8"/>
  <c r="G28" i="8"/>
  <c r="G27" i="8"/>
  <c r="G26" i="8"/>
  <c r="G25" i="8"/>
  <c r="G24" i="8"/>
  <c r="G23" i="8"/>
  <c r="F17" i="8"/>
  <c r="E17" i="8"/>
  <c r="G15" i="8"/>
  <c r="G14" i="8"/>
  <c r="G13" i="8"/>
  <c r="G12" i="8"/>
  <c r="G11" i="8"/>
  <c r="F10" i="8"/>
  <c r="E10" i="8"/>
  <c r="G8" i="8"/>
  <c r="G7" i="8"/>
  <c r="G6" i="8"/>
  <c r="F122" i="7"/>
  <c r="E122" i="7"/>
  <c r="H120" i="7" s="1"/>
  <c r="G121" i="7"/>
  <c r="G120" i="7"/>
  <c r="F115" i="7"/>
  <c r="E115" i="7"/>
  <c r="G114" i="7"/>
  <c r="G113" i="7"/>
  <c r="G112" i="7"/>
  <c r="G111" i="7"/>
  <c r="G109" i="7"/>
  <c r="F103" i="7"/>
  <c r="E103" i="7"/>
  <c r="G102" i="7"/>
  <c r="G101" i="7"/>
  <c r="F96" i="7"/>
  <c r="E96" i="7"/>
  <c r="G95" i="7"/>
  <c r="G94" i="7"/>
  <c r="G93" i="7"/>
  <c r="G92" i="7"/>
  <c r="G91" i="7"/>
  <c r="G90" i="7"/>
  <c r="F84" i="7"/>
  <c r="E84" i="7"/>
  <c r="H83" i="7" s="1"/>
  <c r="G83" i="7"/>
  <c r="G82" i="7"/>
  <c r="G81" i="7"/>
  <c r="G80" i="7"/>
  <c r="F75" i="7"/>
  <c r="G74" i="7"/>
  <c r="G73" i="7"/>
  <c r="G72" i="7"/>
  <c r="G70" i="7"/>
  <c r="G69" i="7"/>
  <c r="F63" i="7"/>
  <c r="E63" i="7"/>
  <c r="H62" i="7" s="1"/>
  <c r="G62" i="7"/>
  <c r="G61" i="7"/>
  <c r="G60" i="7"/>
  <c r="G59" i="7"/>
  <c r="G58" i="7"/>
  <c r="G57" i="7"/>
  <c r="G56" i="7"/>
  <c r="F51" i="7"/>
  <c r="E51" i="7"/>
  <c r="G50" i="7"/>
  <c r="G49" i="7"/>
  <c r="G48" i="7"/>
  <c r="G47" i="7"/>
  <c r="G46" i="7"/>
  <c r="G45" i="7"/>
  <c r="G44" i="7"/>
  <c r="G43" i="7"/>
  <c r="F28" i="7"/>
  <c r="E28" i="7"/>
  <c r="G27" i="7"/>
  <c r="G26" i="7"/>
  <c r="G25" i="7"/>
  <c r="G24" i="7"/>
  <c r="G23" i="7"/>
  <c r="G21" i="7"/>
  <c r="G20" i="7"/>
  <c r="G19" i="7"/>
  <c r="G18" i="7"/>
  <c r="F13" i="7"/>
  <c r="E13" i="7"/>
  <c r="G12" i="7"/>
  <c r="G11" i="7"/>
  <c r="G10" i="7"/>
  <c r="G9" i="7"/>
  <c r="G8" i="7"/>
  <c r="G7" i="7"/>
  <c r="G6" i="7"/>
  <c r="G5" i="7"/>
  <c r="F45" i="5"/>
  <c r="E45" i="5"/>
  <c r="H42" i="5" s="1"/>
  <c r="G44" i="5"/>
  <c r="G42" i="5"/>
  <c r="G41" i="5"/>
  <c r="G40" i="5"/>
  <c r="G39" i="5"/>
  <c r="G38" i="5"/>
  <c r="G37" i="5"/>
  <c r="G36" i="5"/>
  <c r="G35" i="5"/>
  <c r="G34" i="5"/>
  <c r="G33" i="5"/>
  <c r="F28" i="5"/>
  <c r="E28" i="5"/>
  <c r="G27" i="5"/>
  <c r="G26" i="5"/>
  <c r="G25" i="5"/>
  <c r="G24" i="5"/>
  <c r="G23" i="5"/>
  <c r="G22" i="5"/>
  <c r="G21" i="5"/>
  <c r="G20" i="5"/>
  <c r="G19" i="5"/>
  <c r="G18" i="5"/>
  <c r="G17" i="5"/>
  <c r="G16" i="5"/>
  <c r="G15" i="5"/>
  <c r="G14" i="5"/>
  <c r="G12" i="5"/>
  <c r="G11" i="5"/>
  <c r="G10" i="5"/>
  <c r="G9" i="5"/>
  <c r="G8" i="5"/>
  <c r="G7" i="5"/>
  <c r="G6" i="5"/>
  <c r="N6" i="14"/>
  <c r="N8" i="14"/>
  <c r="N9" i="14"/>
  <c r="N10" i="14"/>
  <c r="N11" i="14"/>
  <c r="N12" i="14"/>
  <c r="N13" i="14"/>
  <c r="N14" i="14"/>
  <c r="N15" i="14"/>
  <c r="H17" i="14"/>
  <c r="K17" i="14"/>
  <c r="L17" i="14"/>
  <c r="M17" i="14"/>
  <c r="O17" i="14"/>
  <c r="P17" i="14"/>
  <c r="Q17" i="14"/>
  <c r="R17" i="14"/>
  <c r="S17" i="14"/>
  <c r="T17" i="14"/>
  <c r="N7" i="14"/>
  <c r="H27" i="7" l="1"/>
  <c r="H19" i="5"/>
  <c r="H16" i="5"/>
  <c r="H43" i="7"/>
  <c r="H112" i="7"/>
  <c r="H110" i="7"/>
  <c r="H49" i="7"/>
  <c r="H93" i="7"/>
  <c r="H20" i="7"/>
  <c r="H40" i="10"/>
  <c r="H43" i="10" s="1"/>
  <c r="H69" i="7"/>
  <c r="H71" i="7"/>
  <c r="H121" i="7"/>
  <c r="H122" i="7" s="1"/>
  <c r="H22" i="7"/>
  <c r="G75" i="7"/>
  <c r="H81" i="7"/>
  <c r="G63" i="7"/>
  <c r="H95" i="7"/>
  <c r="H60" i="7"/>
  <c r="H111" i="7"/>
  <c r="H18" i="7"/>
  <c r="H11" i="7"/>
  <c r="H43" i="5"/>
  <c r="H40" i="5"/>
  <c r="H39" i="5"/>
  <c r="G28" i="5"/>
  <c r="H20" i="5"/>
  <c r="H14" i="5"/>
  <c r="H12" i="5"/>
  <c r="G48" i="8"/>
  <c r="G30" i="8"/>
  <c r="F38" i="8"/>
  <c r="E18" i="8"/>
  <c r="F39" i="9"/>
  <c r="E39" i="9"/>
  <c r="G10" i="8"/>
  <c r="H9" i="9"/>
  <c r="G35" i="8"/>
  <c r="G17" i="8"/>
  <c r="F18" i="8"/>
  <c r="H50" i="7"/>
  <c r="H82" i="7"/>
  <c r="H36" i="5"/>
  <c r="G51" i="7"/>
  <c r="G84" i="7"/>
  <c r="H44" i="5"/>
  <c r="H80" i="7"/>
  <c r="H37" i="5"/>
  <c r="G55" i="8"/>
  <c r="F40" i="10"/>
  <c r="F43" i="10" s="1"/>
  <c r="F13" i="10"/>
  <c r="H47" i="7"/>
  <c r="H48" i="7"/>
  <c r="H45" i="7"/>
  <c r="H46" i="7"/>
  <c r="G122" i="7"/>
  <c r="G115" i="7"/>
  <c r="H113" i="7"/>
  <c r="H109" i="7"/>
  <c r="G96" i="7"/>
  <c r="H94" i="7"/>
  <c r="H92" i="7"/>
  <c r="H19" i="7"/>
  <c r="H25" i="7"/>
  <c r="H26" i="7"/>
  <c r="H21" i="7"/>
  <c r="G28" i="7"/>
  <c r="H7" i="7"/>
  <c r="H9" i="7"/>
  <c r="H8" i="7"/>
  <c r="H10" i="7"/>
  <c r="G13" i="7"/>
  <c r="H6" i="7"/>
  <c r="H12" i="7"/>
  <c r="H34" i="5"/>
  <c r="H41" i="5"/>
  <c r="H38" i="5"/>
  <c r="H35" i="5"/>
  <c r="H33" i="5"/>
  <c r="H27" i="5"/>
  <c r="H23" i="5"/>
  <c r="H15" i="5"/>
  <c r="G45" i="5"/>
  <c r="H9" i="5"/>
  <c r="H7" i="5"/>
  <c r="H22" i="5"/>
  <c r="H17" i="5"/>
  <c r="H21" i="5"/>
  <c r="H25" i="5"/>
  <c r="H18" i="5"/>
  <c r="H10" i="5"/>
  <c r="H8" i="5"/>
  <c r="H26" i="5"/>
  <c r="H11" i="5"/>
  <c r="H32" i="10"/>
  <c r="N17" i="14"/>
  <c r="G103" i="7"/>
  <c r="H114" i="7"/>
  <c r="E38" i="8"/>
  <c r="H13" i="10"/>
  <c r="F32" i="10"/>
  <c r="H73" i="7"/>
  <c r="H72" i="7"/>
  <c r="H58" i="7"/>
  <c r="H101" i="7"/>
  <c r="H61" i="7"/>
  <c r="H102" i="7"/>
  <c r="H70" i="7"/>
  <c r="H57" i="7"/>
  <c r="H59" i="7"/>
  <c r="H74" i="7"/>
  <c r="H84" i="7" l="1"/>
  <c r="G38" i="8"/>
  <c r="G18" i="8"/>
  <c r="H115" i="7"/>
  <c r="H51" i="7"/>
  <c r="H96" i="7"/>
  <c r="H28" i="7"/>
  <c r="H13" i="7"/>
  <c r="H45" i="5"/>
  <c r="H28" i="5"/>
  <c r="H75" i="7"/>
  <c r="H103" i="7"/>
  <c r="H63" i="7"/>
</calcChain>
</file>

<file path=xl/sharedStrings.xml><?xml version="1.0" encoding="utf-8"?>
<sst xmlns="http://schemas.openxmlformats.org/spreadsheetml/2006/main" count="836" uniqueCount="465">
  <si>
    <t>計</t>
  </si>
  <si>
    <t>　【歳　　入】</t>
  </si>
  <si>
    <t>款</t>
  </si>
  <si>
    <t>　【歳　　出】</t>
  </si>
  <si>
    <t>配当割交付金</t>
    <rPh sb="0" eb="2">
      <t>ハイトウ</t>
    </rPh>
    <phoneticPr fontId="3"/>
  </si>
  <si>
    <t>株式等譲渡所得割交付金</t>
    <rPh sb="0" eb="2">
      <t>カブシキ</t>
    </rPh>
    <rPh sb="2" eb="3">
      <t>トウ</t>
    </rPh>
    <rPh sb="3" eb="5">
      <t>ジョウト</t>
    </rPh>
    <rPh sb="5" eb="8">
      <t>ショトクワリ</t>
    </rPh>
    <phoneticPr fontId="3"/>
  </si>
  <si>
    <t>地方特例交付金</t>
    <rPh sb="0" eb="2">
      <t>チホウ</t>
    </rPh>
    <rPh sb="2" eb="4">
      <t>トクレイ</t>
    </rPh>
    <rPh sb="4" eb="7">
      <t>コウフキン</t>
    </rPh>
    <phoneticPr fontId="3"/>
  </si>
  <si>
    <t>公債費</t>
    <rPh sb="0" eb="3">
      <t>コウサイヒ</t>
    </rPh>
    <phoneticPr fontId="3"/>
  </si>
  <si>
    <t>予備費</t>
    <rPh sb="0" eb="3">
      <t>ヨビヒ</t>
    </rPh>
    <phoneticPr fontId="3"/>
  </si>
  <si>
    <t>地方消費税交付金</t>
    <phoneticPr fontId="3"/>
  </si>
  <si>
    <t>地 方 交 付 税</t>
    <phoneticPr fontId="3"/>
  </si>
  <si>
    <t>分担金及び負担金</t>
    <phoneticPr fontId="3"/>
  </si>
  <si>
    <t>使用料及び手数料</t>
    <phoneticPr fontId="3"/>
  </si>
  <si>
    <t>国 庫 支 出 金</t>
    <phoneticPr fontId="3"/>
  </si>
  <si>
    <t>道  支  出  金</t>
    <phoneticPr fontId="3"/>
  </si>
  <si>
    <t>財  産  収  入</t>
    <phoneticPr fontId="3"/>
  </si>
  <si>
    <t>寄    附    金</t>
    <phoneticPr fontId="3"/>
  </si>
  <si>
    <t>繰    入    金</t>
    <phoneticPr fontId="3"/>
  </si>
  <si>
    <t>繰    越    金</t>
    <phoneticPr fontId="3"/>
  </si>
  <si>
    <t>諸    収    入</t>
    <phoneticPr fontId="3"/>
  </si>
  <si>
    <t>町          債</t>
    <phoneticPr fontId="3"/>
  </si>
  <si>
    <t>町          税</t>
    <phoneticPr fontId="3"/>
  </si>
  <si>
    <t>地 方 譲 与 税</t>
    <phoneticPr fontId="3"/>
  </si>
  <si>
    <t>利子割交付金</t>
    <phoneticPr fontId="3"/>
  </si>
  <si>
    <t>ゴルフ場利用税交付金</t>
    <phoneticPr fontId="3"/>
  </si>
  <si>
    <t>自動車取得税交付金</t>
    <phoneticPr fontId="3"/>
  </si>
  <si>
    <t>交通安全対策特別交付金</t>
    <phoneticPr fontId="3"/>
  </si>
  <si>
    <t>農林水産業費</t>
    <phoneticPr fontId="3"/>
  </si>
  <si>
    <t>議会費</t>
    <phoneticPr fontId="3"/>
  </si>
  <si>
    <t>総務費</t>
    <phoneticPr fontId="3"/>
  </si>
  <si>
    <t>民生費</t>
    <rPh sb="0" eb="3">
      <t>ミンセイヒ</t>
    </rPh>
    <phoneticPr fontId="3"/>
  </si>
  <si>
    <t>衛生費</t>
    <rPh sb="0" eb="3">
      <t>エイセイヒ</t>
    </rPh>
    <phoneticPr fontId="3"/>
  </si>
  <si>
    <t>商工費</t>
    <rPh sb="0" eb="3">
      <t>ショウコウヒ</t>
    </rPh>
    <phoneticPr fontId="3"/>
  </si>
  <si>
    <t>土木費</t>
    <rPh sb="0" eb="3">
      <t>ドボクヒ</t>
    </rPh>
    <phoneticPr fontId="3"/>
  </si>
  <si>
    <t>消防費</t>
    <rPh sb="0" eb="3">
      <t>ショウボウヒ</t>
    </rPh>
    <phoneticPr fontId="3"/>
  </si>
  <si>
    <t>教育費</t>
    <rPh sb="0" eb="3">
      <t>キョウイクヒ</t>
    </rPh>
    <phoneticPr fontId="3"/>
  </si>
  <si>
    <t>合　　　　　計</t>
    <rPh sb="0" eb="1">
      <t>ゴウ</t>
    </rPh>
    <rPh sb="6" eb="7">
      <t>ケイ</t>
    </rPh>
    <phoneticPr fontId="3"/>
  </si>
  <si>
    <t>予  算  額</t>
    <phoneticPr fontId="3"/>
  </si>
  <si>
    <t>収入済額</t>
    <rPh sb="0" eb="2">
      <t>シュウニュウ</t>
    </rPh>
    <rPh sb="2" eb="3">
      <t>ズ</t>
    </rPh>
    <rPh sb="3" eb="4">
      <t>ガク</t>
    </rPh>
    <phoneticPr fontId="3"/>
  </si>
  <si>
    <t>予算額
構成比(%)</t>
    <rPh sb="0" eb="3">
      <t>ヨサンガク</t>
    </rPh>
    <rPh sb="4" eb="6">
      <t>コウセイ</t>
    </rPh>
    <rPh sb="6" eb="7">
      <t>ヒ</t>
    </rPh>
    <phoneticPr fontId="3"/>
  </si>
  <si>
    <t>執行率(%)</t>
    <rPh sb="0" eb="3">
      <t>シッコウリツ</t>
    </rPh>
    <phoneticPr fontId="3"/>
  </si>
  <si>
    <t>（単位：千円）</t>
    <rPh sb="1" eb="3">
      <t>タンイ</t>
    </rPh>
    <rPh sb="4" eb="6">
      <t>センエン</t>
    </rPh>
    <phoneticPr fontId="3"/>
  </si>
  <si>
    <t>◆一般会計</t>
    <rPh sb="1" eb="3">
      <t>イッパン</t>
    </rPh>
    <rPh sb="3" eb="5">
      <t>カイケイ</t>
    </rPh>
    <phoneticPr fontId="3"/>
  </si>
  <si>
    <t>国民健康保険税</t>
    <rPh sb="0" eb="2">
      <t>コクミン</t>
    </rPh>
    <rPh sb="2" eb="4">
      <t>ケンコウ</t>
    </rPh>
    <rPh sb="4" eb="7">
      <t>ホケンゼイ</t>
    </rPh>
    <phoneticPr fontId="3"/>
  </si>
  <si>
    <t>使用料及び手数料</t>
    <rPh sb="0" eb="3">
      <t>シヨウリョウ</t>
    </rPh>
    <rPh sb="3" eb="4">
      <t>オヨ</t>
    </rPh>
    <rPh sb="5" eb="8">
      <t>テスウリョウ</t>
    </rPh>
    <phoneticPr fontId="3"/>
  </si>
  <si>
    <t>国庫支出金</t>
    <rPh sb="0" eb="2">
      <t>コッコ</t>
    </rPh>
    <rPh sb="2" eb="5">
      <t>シシュツキン</t>
    </rPh>
    <phoneticPr fontId="3"/>
  </si>
  <si>
    <t>道支出金</t>
    <rPh sb="0" eb="1">
      <t>ドウ</t>
    </rPh>
    <rPh sb="1" eb="4">
      <t>シシュツキン</t>
    </rPh>
    <phoneticPr fontId="3"/>
  </si>
  <si>
    <t>財産収入</t>
    <rPh sb="0" eb="2">
      <t>ザイサン</t>
    </rPh>
    <rPh sb="2" eb="4">
      <t>シュウニュウ</t>
    </rPh>
    <phoneticPr fontId="3"/>
  </si>
  <si>
    <t>繰入金</t>
    <rPh sb="0" eb="3">
      <t>クリイレキン</t>
    </rPh>
    <phoneticPr fontId="3"/>
  </si>
  <si>
    <t>繰越金</t>
    <rPh sb="0" eb="3">
      <t>クリコシキン</t>
    </rPh>
    <phoneticPr fontId="3"/>
  </si>
  <si>
    <t>諸収入</t>
    <rPh sb="0" eb="3">
      <t>ショシュウニュウ</t>
    </rPh>
    <phoneticPr fontId="3"/>
  </si>
  <si>
    <t>総務費</t>
    <rPh sb="0" eb="3">
      <t>ソウムヒ</t>
    </rPh>
    <phoneticPr fontId="3"/>
  </si>
  <si>
    <t>保険給付費</t>
    <rPh sb="0" eb="2">
      <t>ホケン</t>
    </rPh>
    <rPh sb="2" eb="5">
      <t>キュウフヒ</t>
    </rPh>
    <phoneticPr fontId="3"/>
  </si>
  <si>
    <t>共同事業拠出金</t>
    <rPh sb="0" eb="2">
      <t>キョウドウ</t>
    </rPh>
    <rPh sb="2" eb="4">
      <t>ジギョウ</t>
    </rPh>
    <rPh sb="4" eb="7">
      <t>キョシュツキン</t>
    </rPh>
    <phoneticPr fontId="3"/>
  </si>
  <si>
    <t>保健事業費</t>
    <rPh sb="0" eb="2">
      <t>ホケン</t>
    </rPh>
    <rPh sb="2" eb="5">
      <t>ジギョウヒ</t>
    </rPh>
    <phoneticPr fontId="3"/>
  </si>
  <si>
    <t>基金積立金</t>
    <rPh sb="0" eb="2">
      <t>キキン</t>
    </rPh>
    <rPh sb="2" eb="5">
      <t>ツミタテキン</t>
    </rPh>
    <phoneticPr fontId="3"/>
  </si>
  <si>
    <t>諸支出金</t>
    <rPh sb="0" eb="3">
      <t>ショシシュツ</t>
    </rPh>
    <rPh sb="3" eb="4">
      <t>キン</t>
    </rPh>
    <phoneticPr fontId="3"/>
  </si>
  <si>
    <t>介護保険料</t>
    <rPh sb="0" eb="2">
      <t>カイゴ</t>
    </rPh>
    <rPh sb="2" eb="5">
      <t>ホケンリョウ</t>
    </rPh>
    <phoneticPr fontId="3"/>
  </si>
  <si>
    <t>支払基金交付金</t>
    <rPh sb="0" eb="2">
      <t>シハラ</t>
    </rPh>
    <rPh sb="2" eb="4">
      <t>キキン</t>
    </rPh>
    <rPh sb="4" eb="7">
      <t>コウフキン</t>
    </rPh>
    <phoneticPr fontId="3"/>
  </si>
  <si>
    <t>財政安定化基金拠出金</t>
    <rPh sb="0" eb="2">
      <t>ザイセイ</t>
    </rPh>
    <rPh sb="2" eb="5">
      <t>アンテイカ</t>
    </rPh>
    <rPh sb="5" eb="7">
      <t>キキン</t>
    </rPh>
    <rPh sb="7" eb="10">
      <t>キョシュツキン</t>
    </rPh>
    <phoneticPr fontId="3"/>
  </si>
  <si>
    <t>地域支援事業費</t>
    <rPh sb="0" eb="2">
      <t>チイキ</t>
    </rPh>
    <rPh sb="2" eb="4">
      <t>シエン</t>
    </rPh>
    <rPh sb="4" eb="7">
      <t>ジギョウヒ</t>
    </rPh>
    <phoneticPr fontId="3"/>
  </si>
  <si>
    <t>後期高齢者医療保険料</t>
    <rPh sb="0" eb="2">
      <t>コウキ</t>
    </rPh>
    <rPh sb="2" eb="5">
      <t>コウレイシャ</t>
    </rPh>
    <rPh sb="5" eb="7">
      <t>イリョウ</t>
    </rPh>
    <rPh sb="7" eb="10">
      <t>ホケンリョウ</t>
    </rPh>
    <phoneticPr fontId="3"/>
  </si>
  <si>
    <t>後期高齢者医療広域連合納付金</t>
    <rPh sb="0" eb="2">
      <t>コウキ</t>
    </rPh>
    <rPh sb="2" eb="5">
      <t>コウレイシャ</t>
    </rPh>
    <rPh sb="5" eb="7">
      <t>イリョウ</t>
    </rPh>
    <rPh sb="7" eb="9">
      <t>コウイキ</t>
    </rPh>
    <rPh sb="9" eb="11">
      <t>レンゴウ</t>
    </rPh>
    <rPh sb="11" eb="14">
      <t>ノウフキン</t>
    </rPh>
    <phoneticPr fontId="3"/>
  </si>
  <si>
    <t>分担金及び負担金</t>
    <rPh sb="0" eb="3">
      <t>ブンタンキン</t>
    </rPh>
    <rPh sb="3" eb="4">
      <t>オヨ</t>
    </rPh>
    <rPh sb="5" eb="8">
      <t>フタンキン</t>
    </rPh>
    <phoneticPr fontId="3"/>
  </si>
  <si>
    <t>町債</t>
    <rPh sb="0" eb="1">
      <t>チョウ</t>
    </rPh>
    <rPh sb="1" eb="2">
      <t>サイ</t>
    </rPh>
    <phoneticPr fontId="3"/>
  </si>
  <si>
    <t>下水道事業費</t>
    <rPh sb="0" eb="3">
      <t>ゲスイドウ</t>
    </rPh>
    <rPh sb="3" eb="5">
      <t>ジギョウ</t>
    </rPh>
    <rPh sb="5" eb="6">
      <t>ヒ</t>
    </rPh>
    <phoneticPr fontId="3"/>
  </si>
  <si>
    <t>農業集落排水事業費</t>
    <rPh sb="0" eb="2">
      <t>ノウギョウ</t>
    </rPh>
    <rPh sb="2" eb="4">
      <t>シュウラク</t>
    </rPh>
    <rPh sb="4" eb="6">
      <t>ハイスイ</t>
    </rPh>
    <rPh sb="6" eb="9">
      <t>ジギョウヒ</t>
    </rPh>
    <phoneticPr fontId="3"/>
  </si>
  <si>
    <t>科　　　　目</t>
    <rPh sb="0" eb="1">
      <t>カ</t>
    </rPh>
    <rPh sb="5" eb="6">
      <t>メ</t>
    </rPh>
    <phoneticPr fontId="5"/>
  </si>
  <si>
    <t>入院収益</t>
    <rPh sb="0" eb="2">
      <t>ニュウイン</t>
    </rPh>
    <rPh sb="2" eb="4">
      <t>シュウエキ</t>
    </rPh>
    <phoneticPr fontId="3"/>
  </si>
  <si>
    <t>外来収益</t>
    <rPh sb="0" eb="2">
      <t>ガイライ</t>
    </rPh>
    <rPh sb="2" eb="4">
      <t>シュウエキ</t>
    </rPh>
    <phoneticPr fontId="3"/>
  </si>
  <si>
    <t>その他医業収益</t>
    <rPh sb="2" eb="3">
      <t>タ</t>
    </rPh>
    <rPh sb="3" eb="5">
      <t>イギョウ</t>
    </rPh>
    <rPh sb="5" eb="7">
      <t>シュウエキ</t>
    </rPh>
    <phoneticPr fontId="3"/>
  </si>
  <si>
    <t>　【収　　入】</t>
    <rPh sb="2" eb="3">
      <t>シュウ</t>
    </rPh>
    <phoneticPr fontId="5"/>
  </si>
  <si>
    <t>計</t>
    <rPh sb="0" eb="1">
      <t>ケイ</t>
    </rPh>
    <phoneticPr fontId="5"/>
  </si>
  <si>
    <t>医業収益</t>
    <rPh sb="0" eb="2">
      <t>イギョウ</t>
    </rPh>
    <rPh sb="2" eb="4">
      <t>シュウエキ</t>
    </rPh>
    <phoneticPr fontId="5"/>
  </si>
  <si>
    <t>備考</t>
    <rPh sb="0" eb="2">
      <t>ビコウ</t>
    </rPh>
    <phoneticPr fontId="3"/>
  </si>
  <si>
    <t>受取利息配当金</t>
    <rPh sb="0" eb="2">
      <t>ウケトリ</t>
    </rPh>
    <rPh sb="2" eb="4">
      <t>リソク</t>
    </rPh>
    <rPh sb="4" eb="7">
      <t>ハイトウキン</t>
    </rPh>
    <phoneticPr fontId="3"/>
  </si>
  <si>
    <t>患者外給食収益</t>
    <rPh sb="0" eb="2">
      <t>カンジャ</t>
    </rPh>
    <rPh sb="2" eb="3">
      <t>ガイ</t>
    </rPh>
    <rPh sb="3" eb="5">
      <t>キュウショク</t>
    </rPh>
    <rPh sb="5" eb="7">
      <t>シュウエキ</t>
    </rPh>
    <phoneticPr fontId="3"/>
  </si>
  <si>
    <t>他会計負担金</t>
    <rPh sb="0" eb="1">
      <t>タ</t>
    </rPh>
    <rPh sb="1" eb="3">
      <t>カイケイ</t>
    </rPh>
    <rPh sb="3" eb="6">
      <t>フタンキン</t>
    </rPh>
    <phoneticPr fontId="3"/>
  </si>
  <si>
    <t>他会計繰入金</t>
    <rPh sb="0" eb="3">
      <t>タカイケイ</t>
    </rPh>
    <rPh sb="3" eb="6">
      <t>クリイレキン</t>
    </rPh>
    <phoneticPr fontId="3"/>
  </si>
  <si>
    <t>その他医業外収益</t>
    <rPh sb="2" eb="3">
      <t>タ</t>
    </rPh>
    <rPh sb="3" eb="5">
      <t>イギョウ</t>
    </rPh>
    <rPh sb="5" eb="6">
      <t>ガイ</t>
    </rPh>
    <rPh sb="6" eb="8">
      <t>シュウエキ</t>
    </rPh>
    <phoneticPr fontId="3"/>
  </si>
  <si>
    <t>医業外収益</t>
    <rPh sb="0" eb="2">
      <t>イギョウ</t>
    </rPh>
    <rPh sb="2" eb="3">
      <t>ガイ</t>
    </rPh>
    <rPh sb="3" eb="5">
      <t>シュウエキ</t>
    </rPh>
    <phoneticPr fontId="5"/>
  </si>
  <si>
    <t>収　　入　　合　　　計</t>
    <rPh sb="0" eb="1">
      <t>オサム</t>
    </rPh>
    <rPh sb="3" eb="4">
      <t>イ</t>
    </rPh>
    <rPh sb="6" eb="7">
      <t>ゴウ</t>
    </rPh>
    <rPh sb="10" eb="11">
      <t>ケイ</t>
    </rPh>
    <phoneticPr fontId="3"/>
  </si>
  <si>
    <t>　【支　　出】</t>
    <rPh sb="2" eb="3">
      <t>シ</t>
    </rPh>
    <phoneticPr fontId="5"/>
  </si>
  <si>
    <t>　１．収益的収入及び支出</t>
    <rPh sb="3" eb="6">
      <t>シュウエキテキ</t>
    </rPh>
    <rPh sb="6" eb="8">
      <t>シュウニュウ</t>
    </rPh>
    <rPh sb="8" eb="9">
      <t>オヨ</t>
    </rPh>
    <rPh sb="10" eb="12">
      <t>シシュツ</t>
    </rPh>
    <phoneticPr fontId="5"/>
  </si>
  <si>
    <t>給与費</t>
    <rPh sb="0" eb="2">
      <t>キュウヨ</t>
    </rPh>
    <rPh sb="2" eb="3">
      <t>ヒ</t>
    </rPh>
    <phoneticPr fontId="3"/>
  </si>
  <si>
    <t>材料費</t>
    <rPh sb="0" eb="3">
      <t>ザイリョウヒ</t>
    </rPh>
    <phoneticPr fontId="3"/>
  </si>
  <si>
    <t>経費</t>
    <rPh sb="0" eb="2">
      <t>ケイヒ</t>
    </rPh>
    <phoneticPr fontId="3"/>
  </si>
  <si>
    <t>減価償却費</t>
    <rPh sb="0" eb="2">
      <t>ゲンカ</t>
    </rPh>
    <rPh sb="2" eb="5">
      <t>ショウキャクヒ</t>
    </rPh>
    <phoneticPr fontId="3"/>
  </si>
  <si>
    <t>研究研修費</t>
    <rPh sb="0" eb="2">
      <t>ケンキュウ</t>
    </rPh>
    <rPh sb="2" eb="5">
      <t>ケンシュウヒ</t>
    </rPh>
    <phoneticPr fontId="3"/>
  </si>
  <si>
    <t>医業費用</t>
    <rPh sb="0" eb="2">
      <t>イギョウ</t>
    </rPh>
    <rPh sb="2" eb="4">
      <t>ヒヨウ</t>
    </rPh>
    <phoneticPr fontId="5"/>
  </si>
  <si>
    <t>支払利息及び企業債取扱諸費</t>
    <rPh sb="0" eb="2">
      <t>シハライ</t>
    </rPh>
    <rPh sb="2" eb="4">
      <t>リソク</t>
    </rPh>
    <rPh sb="4" eb="5">
      <t>オヨ</t>
    </rPh>
    <rPh sb="6" eb="9">
      <t>キギョウサイ</t>
    </rPh>
    <rPh sb="9" eb="11">
      <t>トリアツカイ</t>
    </rPh>
    <rPh sb="11" eb="13">
      <t>ショヒ</t>
    </rPh>
    <phoneticPr fontId="3"/>
  </si>
  <si>
    <t>患者外給食材料費</t>
    <rPh sb="0" eb="2">
      <t>カンジャ</t>
    </rPh>
    <rPh sb="2" eb="3">
      <t>ガイ</t>
    </rPh>
    <rPh sb="3" eb="5">
      <t>キュウショク</t>
    </rPh>
    <rPh sb="5" eb="8">
      <t>ザイリョウヒ</t>
    </rPh>
    <phoneticPr fontId="3"/>
  </si>
  <si>
    <t>雑損失</t>
    <rPh sb="0" eb="1">
      <t>ザツ</t>
    </rPh>
    <rPh sb="1" eb="3">
      <t>ソンシツ</t>
    </rPh>
    <phoneticPr fontId="3"/>
  </si>
  <si>
    <t>医業外費用</t>
    <rPh sb="0" eb="2">
      <t>イギョウ</t>
    </rPh>
    <rPh sb="2" eb="3">
      <t>ガイ</t>
    </rPh>
    <rPh sb="3" eb="5">
      <t>ヒヨウ</t>
    </rPh>
    <phoneticPr fontId="5"/>
  </si>
  <si>
    <t>特別損失</t>
    <rPh sb="0" eb="2">
      <t>トクベツ</t>
    </rPh>
    <rPh sb="2" eb="4">
      <t>ソンシツ</t>
    </rPh>
    <phoneticPr fontId="5"/>
  </si>
  <si>
    <t>予備費</t>
    <rPh sb="0" eb="3">
      <t>ヨビヒ</t>
    </rPh>
    <phoneticPr fontId="5"/>
  </si>
  <si>
    <t>支出合計</t>
    <rPh sb="0" eb="2">
      <t>シシュツ</t>
    </rPh>
    <rPh sb="2" eb="4">
      <t>ゴウケイ</t>
    </rPh>
    <phoneticPr fontId="5"/>
  </si>
  <si>
    <t>支出済額</t>
    <rPh sb="0" eb="2">
      <t>シシュツ</t>
    </rPh>
    <rPh sb="2" eb="3">
      <t>ズ</t>
    </rPh>
    <rPh sb="3" eb="4">
      <t>ガク</t>
    </rPh>
    <phoneticPr fontId="3"/>
  </si>
  <si>
    <t>出資金</t>
    <rPh sb="0" eb="3">
      <t>シュッシキン</t>
    </rPh>
    <phoneticPr fontId="3"/>
  </si>
  <si>
    <t>建設改良費</t>
    <rPh sb="0" eb="2">
      <t>ケンセツ</t>
    </rPh>
    <rPh sb="2" eb="5">
      <t>カイリョウヒ</t>
    </rPh>
    <phoneticPr fontId="3"/>
  </si>
  <si>
    <t>企業債償還金</t>
    <rPh sb="0" eb="3">
      <t>キギョウサイ</t>
    </rPh>
    <rPh sb="3" eb="6">
      <t>ショウカンキン</t>
    </rPh>
    <phoneticPr fontId="3"/>
  </si>
  <si>
    <t>患者数</t>
    <rPh sb="0" eb="3">
      <t>カンジャスウ</t>
    </rPh>
    <phoneticPr fontId="3"/>
  </si>
  <si>
    <t>料金収入</t>
    <rPh sb="0" eb="2">
      <t>リョウキン</t>
    </rPh>
    <rPh sb="2" eb="4">
      <t>シュウニュウ</t>
    </rPh>
    <phoneticPr fontId="3"/>
  </si>
  <si>
    <t>入院</t>
    <rPh sb="0" eb="2">
      <t>ニュウイン</t>
    </rPh>
    <phoneticPr fontId="3"/>
  </si>
  <si>
    <t>外来</t>
    <rPh sb="0" eb="2">
      <t>ガイライ</t>
    </rPh>
    <phoneticPr fontId="3"/>
  </si>
  <si>
    <t>延数（人）</t>
    <rPh sb="0" eb="1">
      <t>ノ</t>
    </rPh>
    <rPh sb="1" eb="2">
      <t>スウ</t>
    </rPh>
    <rPh sb="3" eb="4">
      <t>ニン</t>
    </rPh>
    <phoneticPr fontId="5"/>
  </si>
  <si>
    <t>区　　　　　分</t>
    <rPh sb="0" eb="1">
      <t>ク</t>
    </rPh>
    <rPh sb="6" eb="7">
      <t>ブン</t>
    </rPh>
    <phoneticPr fontId="5"/>
  </si>
  <si>
    <t>一般病床</t>
    <rPh sb="0" eb="2">
      <t>イッパン</t>
    </rPh>
    <rPh sb="2" eb="4">
      <t>ビョウショウ</t>
    </rPh>
    <phoneticPr fontId="5"/>
  </si>
  <si>
    <t>療養病床</t>
    <rPh sb="0" eb="2">
      <t>リョウヨウ</t>
    </rPh>
    <rPh sb="2" eb="4">
      <t>ビョウショウ</t>
    </rPh>
    <phoneticPr fontId="5"/>
  </si>
  <si>
    <t>許可病床数（年延）</t>
    <rPh sb="0" eb="2">
      <t>キョカ</t>
    </rPh>
    <rPh sb="2" eb="5">
      <t>ビョウショウスウ</t>
    </rPh>
    <rPh sb="6" eb="7">
      <t>ネン</t>
    </rPh>
    <rPh sb="7" eb="8">
      <t>ノ</t>
    </rPh>
    <phoneticPr fontId="3"/>
  </si>
  <si>
    <t>延患者数</t>
    <rPh sb="0" eb="1">
      <t>ノ</t>
    </rPh>
    <rPh sb="1" eb="4">
      <t>カンジャスウ</t>
    </rPh>
    <phoneticPr fontId="3"/>
  </si>
  <si>
    <t>１日平均患者数</t>
    <rPh sb="1" eb="2">
      <t>ニチ</t>
    </rPh>
    <rPh sb="2" eb="4">
      <t>ヘイキン</t>
    </rPh>
    <rPh sb="4" eb="7">
      <t>カンジャスウ</t>
    </rPh>
    <phoneticPr fontId="3"/>
  </si>
  <si>
    <t>病床利用率</t>
    <rPh sb="0" eb="2">
      <t>ビョウショウ</t>
    </rPh>
    <rPh sb="2" eb="5">
      <t>リヨウリツ</t>
    </rPh>
    <phoneticPr fontId="3"/>
  </si>
  <si>
    <t>(床)</t>
    <rPh sb="1" eb="2">
      <t>ユカ</t>
    </rPh>
    <phoneticPr fontId="5"/>
  </si>
  <si>
    <t>(人)</t>
    <rPh sb="1" eb="2">
      <t>ニン</t>
    </rPh>
    <phoneticPr fontId="5"/>
  </si>
  <si>
    <t>内科</t>
    <rPh sb="0" eb="2">
      <t>ナイカ</t>
    </rPh>
    <phoneticPr fontId="3"/>
  </si>
  <si>
    <t>外科</t>
    <rPh sb="0" eb="2">
      <t>ゲカ</t>
    </rPh>
    <phoneticPr fontId="3"/>
  </si>
  <si>
    <t>小児科</t>
    <rPh sb="0" eb="3">
      <t>ショウニカ</t>
    </rPh>
    <phoneticPr fontId="3"/>
  </si>
  <si>
    <t>眼科</t>
    <rPh sb="0" eb="2">
      <t>ガンカ</t>
    </rPh>
    <phoneticPr fontId="3"/>
  </si>
  <si>
    <t>合計</t>
    <rPh sb="0" eb="2">
      <t>ゴウケイ</t>
    </rPh>
    <phoneticPr fontId="3"/>
  </si>
  <si>
    <t>延患者数(人)</t>
    <rPh sb="0" eb="1">
      <t>ノ</t>
    </rPh>
    <rPh sb="1" eb="3">
      <t>カンジャ</t>
    </rPh>
    <rPh sb="3" eb="4">
      <t>スウ</t>
    </rPh>
    <rPh sb="5" eb="6">
      <t>ニン</t>
    </rPh>
    <phoneticPr fontId="5"/>
  </si>
  <si>
    <t>調定額（千円）</t>
    <rPh sb="0" eb="3">
      <t>チョウテイガク</t>
    </rPh>
    <rPh sb="4" eb="6">
      <t>センエン</t>
    </rPh>
    <phoneticPr fontId="3"/>
  </si>
  <si>
    <t>１世帯当たり（円）</t>
    <rPh sb="1" eb="3">
      <t>セタイ</t>
    </rPh>
    <rPh sb="3" eb="4">
      <t>ア</t>
    </rPh>
    <rPh sb="7" eb="8">
      <t>エン</t>
    </rPh>
    <phoneticPr fontId="3"/>
  </si>
  <si>
    <t>人口</t>
    <rPh sb="0" eb="2">
      <t>ジンコウ</t>
    </rPh>
    <phoneticPr fontId="5"/>
  </si>
  <si>
    <t>世帯数</t>
    <rPh sb="0" eb="3">
      <t>セタイスウ</t>
    </rPh>
    <phoneticPr fontId="5"/>
  </si>
  <si>
    <t>人</t>
    <rPh sb="0" eb="1">
      <t>ニン</t>
    </rPh>
    <phoneticPr fontId="5"/>
  </si>
  <si>
    <t>世帯</t>
    <rPh sb="0" eb="2">
      <t>セタイ</t>
    </rPh>
    <phoneticPr fontId="5"/>
  </si>
  <si>
    <t>●一般会計</t>
    <rPh sb="1" eb="3">
      <t>イッパン</t>
    </rPh>
    <rPh sb="3" eb="5">
      <t>カイケイ</t>
    </rPh>
    <phoneticPr fontId="5"/>
  </si>
  <si>
    <t>（ア）町税　（法人・交納付金・滞納繰越分を除く）</t>
    <rPh sb="3" eb="5">
      <t>チョウゼイ</t>
    </rPh>
    <rPh sb="7" eb="9">
      <t>ホウジン</t>
    </rPh>
    <rPh sb="10" eb="11">
      <t>コウ</t>
    </rPh>
    <rPh sb="11" eb="14">
      <t>ノウフキン</t>
    </rPh>
    <rPh sb="15" eb="17">
      <t>タイノウ</t>
    </rPh>
    <rPh sb="17" eb="20">
      <t>クリコシブン</t>
    </rPh>
    <rPh sb="21" eb="22">
      <t>ノゾ</t>
    </rPh>
    <phoneticPr fontId="5"/>
  </si>
  <si>
    <t>町民税</t>
    <rPh sb="0" eb="3">
      <t>チョウミンゼイ</t>
    </rPh>
    <phoneticPr fontId="3"/>
  </si>
  <si>
    <t>固定資産税</t>
    <rPh sb="0" eb="2">
      <t>コテイ</t>
    </rPh>
    <rPh sb="2" eb="5">
      <t>シサンゼイ</t>
    </rPh>
    <phoneticPr fontId="3"/>
  </si>
  <si>
    <t>軽自動車税</t>
    <rPh sb="0" eb="4">
      <t>ケイジドウシャ</t>
    </rPh>
    <rPh sb="4" eb="5">
      <t>ゼイ</t>
    </rPh>
    <phoneticPr fontId="3"/>
  </si>
  <si>
    <t>（イ）公債費</t>
    <rPh sb="3" eb="6">
      <t>コウサイヒ</t>
    </rPh>
    <phoneticPr fontId="5"/>
  </si>
  <si>
    <t>年度末現在高見込額（千円）</t>
    <rPh sb="0" eb="3">
      <t>ネンドマツ</t>
    </rPh>
    <rPh sb="3" eb="6">
      <t>ゲンザイダカ</t>
    </rPh>
    <rPh sb="6" eb="9">
      <t>ミコミガク</t>
    </rPh>
    <rPh sb="10" eb="12">
      <t>センエン</t>
    </rPh>
    <phoneticPr fontId="3"/>
  </si>
  <si>
    <t>一般公共事業債</t>
    <rPh sb="0" eb="2">
      <t>イッパン</t>
    </rPh>
    <rPh sb="2" eb="4">
      <t>コウキョウ</t>
    </rPh>
    <rPh sb="4" eb="7">
      <t>ジギョウサイ</t>
    </rPh>
    <phoneticPr fontId="3"/>
  </si>
  <si>
    <t>一般単独事業債</t>
    <rPh sb="0" eb="2">
      <t>イッパン</t>
    </rPh>
    <rPh sb="2" eb="4">
      <t>タンドク</t>
    </rPh>
    <rPh sb="4" eb="7">
      <t>ジギョウサイ</t>
    </rPh>
    <phoneticPr fontId="3"/>
  </si>
  <si>
    <t>公営住宅建設事業債</t>
    <rPh sb="0" eb="2">
      <t>コウエイ</t>
    </rPh>
    <rPh sb="2" eb="4">
      <t>ジュウタク</t>
    </rPh>
    <rPh sb="4" eb="6">
      <t>ケンセツ</t>
    </rPh>
    <rPh sb="6" eb="9">
      <t>ジギョウサイ</t>
    </rPh>
    <phoneticPr fontId="3"/>
  </si>
  <si>
    <t>財源対策債</t>
    <rPh sb="0" eb="2">
      <t>ザイゲン</t>
    </rPh>
    <rPh sb="2" eb="4">
      <t>タイサク</t>
    </rPh>
    <rPh sb="4" eb="5">
      <t>サイ</t>
    </rPh>
    <phoneticPr fontId="3"/>
  </si>
  <si>
    <t>財源対策債等</t>
    <rPh sb="0" eb="2">
      <t>ザイゲン</t>
    </rPh>
    <rPh sb="2" eb="4">
      <t>タイサク</t>
    </rPh>
    <rPh sb="4" eb="5">
      <t>サイ</t>
    </rPh>
    <rPh sb="5" eb="6">
      <t>トウ</t>
    </rPh>
    <phoneticPr fontId="3"/>
  </si>
  <si>
    <t>道貸付金</t>
    <rPh sb="0" eb="1">
      <t>ドウ</t>
    </rPh>
    <rPh sb="1" eb="4">
      <t>カシツケキン</t>
    </rPh>
    <phoneticPr fontId="3"/>
  </si>
  <si>
    <t>臨時税収補てん債</t>
    <rPh sb="0" eb="2">
      <t>リンジ</t>
    </rPh>
    <rPh sb="2" eb="4">
      <t>ゼイシュウ</t>
    </rPh>
    <rPh sb="4" eb="5">
      <t>ホ</t>
    </rPh>
    <rPh sb="7" eb="8">
      <t>サイ</t>
    </rPh>
    <phoneticPr fontId="3"/>
  </si>
  <si>
    <t>減税補てん債</t>
    <rPh sb="0" eb="2">
      <t>ゲンゼイ</t>
    </rPh>
    <rPh sb="2" eb="3">
      <t>ホ</t>
    </rPh>
    <rPh sb="5" eb="6">
      <t>サイ</t>
    </rPh>
    <phoneticPr fontId="3"/>
  </si>
  <si>
    <t>臨時財政対策債</t>
    <rPh sb="0" eb="2">
      <t>リンジ</t>
    </rPh>
    <rPh sb="2" eb="4">
      <t>ザイセイ</t>
    </rPh>
    <rPh sb="4" eb="6">
      <t>タイサク</t>
    </rPh>
    <rPh sb="6" eb="7">
      <t>サイ</t>
    </rPh>
    <phoneticPr fontId="3"/>
  </si>
  <si>
    <t>１人当たり（円）</t>
    <rPh sb="1" eb="2">
      <t>ニン</t>
    </rPh>
    <rPh sb="2" eb="3">
      <t>ア</t>
    </rPh>
    <rPh sb="6" eb="7">
      <t>エン</t>
    </rPh>
    <phoneticPr fontId="3"/>
  </si>
  <si>
    <t>合計</t>
    <rPh sb="0" eb="1">
      <t>ゴウ</t>
    </rPh>
    <rPh sb="1" eb="2">
      <t>ケイ</t>
    </rPh>
    <phoneticPr fontId="5"/>
  </si>
  <si>
    <t>（ウ）基金及び備荒資金の残高（特別会計分も含む）</t>
    <rPh sb="3" eb="5">
      <t>キキン</t>
    </rPh>
    <rPh sb="5" eb="6">
      <t>オヨ</t>
    </rPh>
    <rPh sb="7" eb="9">
      <t>ビコウ</t>
    </rPh>
    <rPh sb="9" eb="11">
      <t>シキン</t>
    </rPh>
    <rPh sb="12" eb="14">
      <t>ザンダカ</t>
    </rPh>
    <rPh sb="15" eb="17">
      <t>トクベツ</t>
    </rPh>
    <rPh sb="17" eb="19">
      <t>カイケイ</t>
    </rPh>
    <rPh sb="19" eb="20">
      <t>ブン</t>
    </rPh>
    <rPh sb="21" eb="22">
      <t>フク</t>
    </rPh>
    <phoneticPr fontId="5"/>
  </si>
  <si>
    <t>基金合計</t>
    <rPh sb="0" eb="2">
      <t>キキン</t>
    </rPh>
    <rPh sb="2" eb="4">
      <t>ゴウケイ</t>
    </rPh>
    <phoneticPr fontId="3"/>
  </si>
  <si>
    <t>備荒資金計</t>
    <rPh sb="0" eb="2">
      <t>ビコウ</t>
    </rPh>
    <rPh sb="2" eb="4">
      <t>シキン</t>
    </rPh>
    <rPh sb="4" eb="5">
      <t>ケイ</t>
    </rPh>
    <phoneticPr fontId="3"/>
  </si>
  <si>
    <t>（普通納付）</t>
    <rPh sb="1" eb="3">
      <t>フツウ</t>
    </rPh>
    <rPh sb="3" eb="5">
      <t>ノウフ</t>
    </rPh>
    <phoneticPr fontId="3"/>
  </si>
  <si>
    <t>（超過納付）</t>
    <rPh sb="1" eb="3">
      <t>チョウカ</t>
    </rPh>
    <rPh sb="3" eb="5">
      <t>ノウフ</t>
    </rPh>
    <phoneticPr fontId="3"/>
  </si>
  <si>
    <t>（エ）一時借入金の残高</t>
    <rPh sb="3" eb="5">
      <t>イチジ</t>
    </rPh>
    <rPh sb="5" eb="8">
      <t>カリイレキン</t>
    </rPh>
    <rPh sb="9" eb="11">
      <t>ザンダカ</t>
    </rPh>
    <phoneticPr fontId="5"/>
  </si>
  <si>
    <t>借入金限度額（千円）</t>
    <rPh sb="0" eb="3">
      <t>カリイレキン</t>
    </rPh>
    <rPh sb="3" eb="6">
      <t>ゲンドガク</t>
    </rPh>
    <rPh sb="7" eb="9">
      <t>センエン</t>
    </rPh>
    <phoneticPr fontId="3"/>
  </si>
  <si>
    <t>一時借入金</t>
    <rPh sb="0" eb="2">
      <t>イチジ</t>
    </rPh>
    <rPh sb="2" eb="5">
      <t>カリイレキン</t>
    </rPh>
    <phoneticPr fontId="3"/>
  </si>
  <si>
    <t>借入現在高（千円）</t>
    <rPh sb="0" eb="1">
      <t>カ</t>
    </rPh>
    <rPh sb="1" eb="2">
      <t>イ</t>
    </rPh>
    <rPh sb="2" eb="5">
      <t>ゲンザイダカ</t>
    </rPh>
    <rPh sb="6" eb="7">
      <t>セン</t>
    </rPh>
    <rPh sb="7" eb="8">
      <t>エン</t>
    </rPh>
    <phoneticPr fontId="3"/>
  </si>
  <si>
    <t>款</t>
    <phoneticPr fontId="5"/>
  </si>
  <si>
    <t>１日平均(人)</t>
    <rPh sb="1" eb="2">
      <t>ニチ</t>
    </rPh>
    <rPh sb="2" eb="4">
      <t>ヘイキン</t>
    </rPh>
    <rPh sb="5" eb="6">
      <t>ニン</t>
    </rPh>
    <phoneticPr fontId="5"/>
  </si>
  <si>
    <t>本庁舎</t>
    <rPh sb="2" eb="3">
      <t>シャ</t>
    </rPh>
    <phoneticPr fontId="5"/>
  </si>
  <si>
    <t>三重レークハウス</t>
    <rPh sb="0" eb="2">
      <t>ミエ</t>
    </rPh>
    <phoneticPr fontId="5"/>
  </si>
  <si>
    <t>保健福祉総合センター</t>
    <rPh sb="0" eb="2">
      <t>ホケン</t>
    </rPh>
    <rPh sb="2" eb="4">
      <t>フクシ</t>
    </rPh>
    <rPh sb="4" eb="6">
      <t>ソウゴウ</t>
    </rPh>
    <phoneticPr fontId="5"/>
  </si>
  <si>
    <t>中樹林福祉の家</t>
    <rPh sb="0" eb="1">
      <t>ナカ</t>
    </rPh>
    <rPh sb="1" eb="3">
      <t>ジュリン</t>
    </rPh>
    <rPh sb="3" eb="5">
      <t>フクシ</t>
    </rPh>
    <rPh sb="6" eb="7">
      <t>イエ</t>
    </rPh>
    <phoneticPr fontId="5"/>
  </si>
  <si>
    <t>稲穂公園</t>
    <rPh sb="0" eb="2">
      <t>イナホ</t>
    </rPh>
    <rPh sb="2" eb="4">
      <t>コウエン</t>
    </rPh>
    <phoneticPr fontId="5"/>
  </si>
  <si>
    <t>建物</t>
    <rPh sb="0" eb="2">
      <t>タテモノ</t>
    </rPh>
    <phoneticPr fontId="5"/>
  </si>
  <si>
    <t>非木造（延面積）</t>
    <rPh sb="0" eb="1">
      <t>ヒ</t>
    </rPh>
    <rPh sb="1" eb="3">
      <t>モクゾウ</t>
    </rPh>
    <rPh sb="4" eb="5">
      <t>ノ</t>
    </rPh>
    <rPh sb="5" eb="7">
      <t>メンセキ</t>
    </rPh>
    <phoneticPr fontId="5"/>
  </si>
  <si>
    <t>水防倉庫</t>
    <rPh sb="0" eb="2">
      <t>スイボウ</t>
    </rPh>
    <rPh sb="2" eb="4">
      <t>ソウコ</t>
    </rPh>
    <phoneticPr fontId="5"/>
  </si>
  <si>
    <t>役場車庫</t>
    <rPh sb="0" eb="2">
      <t>ヤクバ</t>
    </rPh>
    <rPh sb="2" eb="4">
      <t>シャコ</t>
    </rPh>
    <phoneticPr fontId="5"/>
  </si>
  <si>
    <t>スクールバス車庫</t>
    <rPh sb="6" eb="8">
      <t>シャコ</t>
    </rPh>
    <phoneticPr fontId="5"/>
  </si>
  <si>
    <t>ふるさと物産館</t>
    <rPh sb="4" eb="7">
      <t>ブッサンカン</t>
    </rPh>
    <phoneticPr fontId="5"/>
  </si>
  <si>
    <t>中央寿の家</t>
    <rPh sb="0" eb="2">
      <t>チュウオウ</t>
    </rPh>
    <rPh sb="2" eb="3">
      <t>コトブキ</t>
    </rPh>
    <rPh sb="4" eb="5">
      <t>イエ</t>
    </rPh>
    <phoneticPr fontId="5"/>
  </si>
  <si>
    <t>栄町公営住宅受水槽</t>
    <rPh sb="0" eb="2">
      <t>サカエマチ</t>
    </rPh>
    <rPh sb="2" eb="4">
      <t>コウエイ</t>
    </rPh>
    <rPh sb="4" eb="6">
      <t>ジュウタク</t>
    </rPh>
    <rPh sb="6" eb="7">
      <t>ジュ</t>
    </rPh>
    <rPh sb="7" eb="9">
      <t>スイソウ</t>
    </rPh>
    <phoneticPr fontId="5"/>
  </si>
  <si>
    <t>元町子育て支援住宅</t>
    <rPh sb="0" eb="2">
      <t>モトマチ</t>
    </rPh>
    <rPh sb="2" eb="4">
      <t>コソダ</t>
    </rPh>
    <rPh sb="5" eb="7">
      <t>シエン</t>
    </rPh>
    <rPh sb="7" eb="9">
      <t>ジュウタク</t>
    </rPh>
    <phoneticPr fontId="5"/>
  </si>
  <si>
    <t>ふきの塔</t>
    <rPh sb="3" eb="4">
      <t>トウ</t>
    </rPh>
    <phoneticPr fontId="5"/>
  </si>
  <si>
    <t>治水館</t>
    <rPh sb="0" eb="2">
      <t>チスイ</t>
    </rPh>
    <rPh sb="2" eb="3">
      <t>カン</t>
    </rPh>
    <phoneticPr fontId="5"/>
  </si>
  <si>
    <t>長ねぎ選別施設</t>
    <rPh sb="0" eb="1">
      <t>ナガ</t>
    </rPh>
    <rPh sb="3" eb="5">
      <t>センベツ</t>
    </rPh>
    <rPh sb="5" eb="7">
      <t>シセツ</t>
    </rPh>
    <phoneticPr fontId="5"/>
  </si>
  <si>
    <t>野菜育苗施設</t>
    <rPh sb="0" eb="2">
      <t>ヤサイ</t>
    </rPh>
    <rPh sb="2" eb="4">
      <t>イクビョウ</t>
    </rPh>
    <rPh sb="4" eb="6">
      <t>シセツ</t>
    </rPh>
    <phoneticPr fontId="5"/>
  </si>
  <si>
    <t>西幌地区籾乾燥調製施設</t>
    <rPh sb="0" eb="1">
      <t>ニシ</t>
    </rPh>
    <rPh sb="1" eb="2">
      <t>ホロ</t>
    </rPh>
    <rPh sb="2" eb="4">
      <t>チク</t>
    </rPh>
    <rPh sb="4" eb="5">
      <t>モミ</t>
    </rPh>
    <rPh sb="5" eb="7">
      <t>カンソウ</t>
    </rPh>
    <rPh sb="7" eb="9">
      <t>チョウセイ</t>
    </rPh>
    <rPh sb="9" eb="11">
      <t>シセツ</t>
    </rPh>
    <phoneticPr fontId="5"/>
  </si>
  <si>
    <t>財政状況の公表</t>
    <rPh sb="0" eb="2">
      <t>ザイセイ</t>
    </rPh>
    <rPh sb="2" eb="4">
      <t>ジョウキョウ</t>
    </rPh>
    <rPh sb="5" eb="7">
      <t>コウヒョウ</t>
    </rPh>
    <phoneticPr fontId="5"/>
  </si>
  <si>
    <t>南幌町</t>
    <rPh sb="0" eb="3">
      <t>ナンポロチョウ</t>
    </rPh>
    <phoneticPr fontId="5"/>
  </si>
  <si>
    <t>　２．資本的収入及び支出</t>
    <rPh sb="3" eb="6">
      <t>シホンテキ</t>
    </rPh>
    <rPh sb="6" eb="8">
      <t>シュウニュウ</t>
    </rPh>
    <rPh sb="8" eb="9">
      <t>オヨ</t>
    </rPh>
    <rPh sb="10" eb="12">
      <t>シシュツ</t>
    </rPh>
    <phoneticPr fontId="5"/>
  </si>
  <si>
    <t>企業債</t>
    <rPh sb="0" eb="3">
      <t>キギョウサイ</t>
    </rPh>
    <phoneticPr fontId="3"/>
  </si>
  <si>
    <t>固定資産売却代金</t>
    <rPh sb="0" eb="4">
      <t>コテイシサン</t>
    </rPh>
    <rPh sb="4" eb="6">
      <t>バイキャク</t>
    </rPh>
    <rPh sb="6" eb="8">
      <t>ダイキン</t>
    </rPh>
    <phoneticPr fontId="3"/>
  </si>
  <si>
    <t>総額(千円)</t>
    <rPh sb="0" eb="2">
      <t>ソウガク</t>
    </rPh>
    <rPh sb="3" eb="4">
      <t>セン</t>
    </rPh>
    <rPh sb="4" eb="5">
      <t>エン</t>
    </rPh>
    <phoneticPr fontId="5"/>
  </si>
  <si>
    <t>１人平均(円)</t>
    <rPh sb="1" eb="2">
      <t>ニン</t>
    </rPh>
    <rPh sb="2" eb="4">
      <t>ヘイキン</t>
    </rPh>
    <rPh sb="5" eb="6">
      <t>エン</t>
    </rPh>
    <phoneticPr fontId="5"/>
  </si>
  <si>
    <t>金額(千円)</t>
    <rPh sb="0" eb="2">
      <t>キンガク</t>
    </rPh>
    <rPh sb="3" eb="4">
      <t>セン</t>
    </rPh>
    <rPh sb="4" eb="5">
      <t>エン</t>
    </rPh>
    <phoneticPr fontId="5"/>
  </si>
  <si>
    <t>第三セクター等改革推進債</t>
    <rPh sb="0" eb="2">
      <t>ダイサン</t>
    </rPh>
    <rPh sb="6" eb="7">
      <t>トウ</t>
    </rPh>
    <rPh sb="7" eb="9">
      <t>カイカク</t>
    </rPh>
    <rPh sb="9" eb="11">
      <t>スイシン</t>
    </rPh>
    <rPh sb="11" eb="12">
      <t>サイ</t>
    </rPh>
    <phoneticPr fontId="3"/>
  </si>
  <si>
    <t>土地及び建物</t>
    <rPh sb="0" eb="2">
      <t>トチ</t>
    </rPh>
    <rPh sb="2" eb="3">
      <t>オヨ</t>
    </rPh>
    <rPh sb="4" eb="6">
      <t>タテモノ</t>
    </rPh>
    <phoneticPr fontId="5"/>
  </si>
  <si>
    <t>（単位：㎡）</t>
    <rPh sb="1" eb="3">
      <t>タンイ</t>
    </rPh>
    <phoneticPr fontId="5"/>
  </si>
  <si>
    <t>区分</t>
    <rPh sb="0" eb="2">
      <t>クブン</t>
    </rPh>
    <phoneticPr fontId="5"/>
  </si>
  <si>
    <t>土地</t>
    <rPh sb="0" eb="2">
      <t>トチ</t>
    </rPh>
    <phoneticPr fontId="5"/>
  </si>
  <si>
    <t>木造（延面積）</t>
    <rPh sb="0" eb="2">
      <t>モクゾウ</t>
    </rPh>
    <rPh sb="3" eb="4">
      <t>ノ</t>
    </rPh>
    <rPh sb="4" eb="6">
      <t>メンセキ</t>
    </rPh>
    <phoneticPr fontId="5"/>
  </si>
  <si>
    <t>延面積計</t>
    <rPh sb="0" eb="1">
      <t>ノ</t>
    </rPh>
    <rPh sb="1" eb="3">
      <t>メンセキ</t>
    </rPh>
    <rPh sb="3" eb="4">
      <t>ケイ</t>
    </rPh>
    <phoneticPr fontId="5"/>
  </si>
  <si>
    <t>前年度末
現 在 高</t>
    <rPh sb="0" eb="3">
      <t>ゼンネンド</t>
    </rPh>
    <rPh sb="3" eb="4">
      <t>マツ</t>
    </rPh>
    <rPh sb="5" eb="6">
      <t>ゲン</t>
    </rPh>
    <rPh sb="7" eb="8">
      <t>ザイ</t>
    </rPh>
    <rPh sb="9" eb="10">
      <t>ダカ</t>
    </rPh>
    <phoneticPr fontId="5"/>
  </si>
  <si>
    <t>公　用　財　産</t>
    <rPh sb="0" eb="1">
      <t>コウ</t>
    </rPh>
    <rPh sb="2" eb="3">
      <t>ヨウ</t>
    </rPh>
    <rPh sb="4" eb="5">
      <t>ザイ</t>
    </rPh>
    <rPh sb="6" eb="7">
      <t>サン</t>
    </rPh>
    <phoneticPr fontId="5"/>
  </si>
  <si>
    <t>役場物置</t>
    <rPh sb="0" eb="2">
      <t>ヤクバ</t>
    </rPh>
    <rPh sb="2" eb="4">
      <t>モノオキ</t>
    </rPh>
    <phoneticPr fontId="5"/>
  </si>
  <si>
    <t>南空知消防組合南幌支署</t>
    <rPh sb="0" eb="1">
      <t>ミナミ</t>
    </rPh>
    <rPh sb="1" eb="3">
      <t>ソラチ</t>
    </rPh>
    <rPh sb="3" eb="5">
      <t>ショウボウ</t>
    </rPh>
    <rPh sb="5" eb="7">
      <t>クミアイ</t>
    </rPh>
    <rPh sb="7" eb="9">
      <t>ナンポロ</t>
    </rPh>
    <rPh sb="9" eb="11">
      <t>シショ</t>
    </rPh>
    <phoneticPr fontId="5"/>
  </si>
  <si>
    <t>防火貯水槽</t>
    <rPh sb="0" eb="2">
      <t>ボウカ</t>
    </rPh>
    <rPh sb="2" eb="5">
      <t>チョスイソウ</t>
    </rPh>
    <phoneticPr fontId="5"/>
  </si>
  <si>
    <t>給食センター</t>
    <rPh sb="0" eb="2">
      <t>キュウショク</t>
    </rPh>
    <phoneticPr fontId="5"/>
  </si>
  <si>
    <t>晩翠墓地</t>
    <rPh sb="0" eb="2">
      <t>バンスイ</t>
    </rPh>
    <rPh sb="2" eb="4">
      <t>ボチ</t>
    </rPh>
    <phoneticPr fontId="5"/>
  </si>
  <si>
    <t>南幌墓地</t>
    <rPh sb="0" eb="2">
      <t>ナンポロ</t>
    </rPh>
    <rPh sb="2" eb="4">
      <t>ボチ</t>
    </rPh>
    <phoneticPr fontId="5"/>
  </si>
  <si>
    <t>夕張太墓地</t>
    <rPh sb="0" eb="2">
      <t>ユウバリ</t>
    </rPh>
    <rPh sb="2" eb="3">
      <t>フト</t>
    </rPh>
    <rPh sb="3" eb="5">
      <t>ボチ</t>
    </rPh>
    <phoneticPr fontId="5"/>
  </si>
  <si>
    <t>栄町公営住宅</t>
    <rPh sb="0" eb="2">
      <t>サカエマチ</t>
    </rPh>
    <rPh sb="2" eb="4">
      <t>コウエイ</t>
    </rPh>
    <rPh sb="4" eb="6">
      <t>ジュウタク</t>
    </rPh>
    <phoneticPr fontId="5"/>
  </si>
  <si>
    <t>夕張太公営住宅</t>
    <rPh sb="0" eb="2">
      <t>ユウバリ</t>
    </rPh>
    <rPh sb="2" eb="3">
      <t>フト</t>
    </rPh>
    <rPh sb="3" eb="5">
      <t>コウエイ</t>
    </rPh>
    <rPh sb="5" eb="7">
      <t>ジュウタク</t>
    </rPh>
    <phoneticPr fontId="5"/>
  </si>
  <si>
    <t>元町公営住宅</t>
    <rPh sb="0" eb="2">
      <t>モトマチ</t>
    </rPh>
    <rPh sb="2" eb="4">
      <t>コウエイ</t>
    </rPh>
    <rPh sb="4" eb="6">
      <t>ジュウタク</t>
    </rPh>
    <phoneticPr fontId="5"/>
  </si>
  <si>
    <t>栄町コミュニティセンター</t>
    <rPh sb="0" eb="2">
      <t>サカエマチ</t>
    </rPh>
    <phoneticPr fontId="5"/>
  </si>
  <si>
    <t>西町コミュニティセンター</t>
    <rPh sb="0" eb="1">
      <t>ニシ</t>
    </rPh>
    <rPh sb="1" eb="2">
      <t>マチ</t>
    </rPh>
    <phoneticPr fontId="5"/>
  </si>
  <si>
    <t>北町コミュニティセンター</t>
    <rPh sb="0" eb="2">
      <t>キタマチ</t>
    </rPh>
    <phoneticPr fontId="5"/>
  </si>
  <si>
    <t>緑町コミュニティセンター</t>
    <rPh sb="0" eb="1">
      <t>ミドリ</t>
    </rPh>
    <rPh sb="1" eb="2">
      <t>マチ</t>
    </rPh>
    <phoneticPr fontId="5"/>
  </si>
  <si>
    <t>東町コミュニティセンター</t>
    <rPh sb="0" eb="1">
      <t>ヒガシ</t>
    </rPh>
    <rPh sb="1" eb="2">
      <t>マチ</t>
    </rPh>
    <phoneticPr fontId="5"/>
  </si>
  <si>
    <t>町営野球場</t>
    <rPh sb="0" eb="2">
      <t>チョウエイ</t>
    </rPh>
    <rPh sb="2" eb="5">
      <t>ヤキュウジョウ</t>
    </rPh>
    <phoneticPr fontId="5"/>
  </si>
  <si>
    <t>公衆用道路</t>
    <rPh sb="0" eb="3">
      <t>コウシュウヨウ</t>
    </rPh>
    <rPh sb="3" eb="5">
      <t>ドウロ</t>
    </rPh>
    <phoneticPr fontId="5"/>
  </si>
  <si>
    <t>排水路敷地</t>
    <rPh sb="0" eb="3">
      <t>ハイスイロ</t>
    </rPh>
    <rPh sb="3" eb="5">
      <t>シキチ</t>
    </rPh>
    <phoneticPr fontId="5"/>
  </si>
  <si>
    <t>防風林</t>
    <rPh sb="0" eb="3">
      <t>ボウフウリン</t>
    </rPh>
    <phoneticPr fontId="5"/>
  </si>
  <si>
    <t>農村環境改善センター</t>
    <rPh sb="0" eb="2">
      <t>ノウソン</t>
    </rPh>
    <rPh sb="2" eb="4">
      <t>カンキョウ</t>
    </rPh>
    <rPh sb="4" eb="6">
      <t>カイゼン</t>
    </rPh>
    <phoneticPr fontId="5"/>
  </si>
  <si>
    <t>夕張太ふれあい館</t>
    <rPh sb="0" eb="2">
      <t>ユウバリ</t>
    </rPh>
    <rPh sb="2" eb="3">
      <t>フト</t>
    </rPh>
    <rPh sb="7" eb="8">
      <t>カン</t>
    </rPh>
    <phoneticPr fontId="5"/>
  </si>
  <si>
    <t>夕張太地区集落センター</t>
    <rPh sb="0" eb="2">
      <t>ユウバリ</t>
    </rPh>
    <rPh sb="2" eb="3">
      <t>フト</t>
    </rPh>
    <rPh sb="3" eb="5">
      <t>チク</t>
    </rPh>
    <rPh sb="5" eb="7">
      <t>シュウラク</t>
    </rPh>
    <phoneticPr fontId="5"/>
  </si>
  <si>
    <t>晩翠地区集落センター</t>
    <rPh sb="0" eb="2">
      <t>バンスイ</t>
    </rPh>
    <rPh sb="2" eb="4">
      <t>チク</t>
    </rPh>
    <rPh sb="4" eb="6">
      <t>シュウラク</t>
    </rPh>
    <phoneticPr fontId="5"/>
  </si>
  <si>
    <t>三重緑地公園</t>
    <rPh sb="0" eb="2">
      <t>ミエ</t>
    </rPh>
    <rPh sb="2" eb="4">
      <t>リョクチ</t>
    </rPh>
    <rPh sb="4" eb="6">
      <t>コウエン</t>
    </rPh>
    <phoneticPr fontId="5"/>
  </si>
  <si>
    <t>晩翠工業団地内運動公園</t>
    <rPh sb="0" eb="2">
      <t>バンスイ</t>
    </rPh>
    <rPh sb="2" eb="4">
      <t>コウギョウ</t>
    </rPh>
    <rPh sb="4" eb="6">
      <t>ダンチ</t>
    </rPh>
    <rPh sb="6" eb="7">
      <t>ナイ</t>
    </rPh>
    <rPh sb="7" eb="9">
      <t>ウンドウ</t>
    </rPh>
    <rPh sb="9" eb="11">
      <t>コウエン</t>
    </rPh>
    <phoneticPr fontId="5"/>
  </si>
  <si>
    <t>夕張太農村公園</t>
    <rPh sb="0" eb="2">
      <t>ユウバリ</t>
    </rPh>
    <rPh sb="2" eb="3">
      <t>フト</t>
    </rPh>
    <rPh sb="3" eb="5">
      <t>ノウソン</t>
    </rPh>
    <rPh sb="5" eb="7">
      <t>コウエン</t>
    </rPh>
    <phoneticPr fontId="5"/>
  </si>
  <si>
    <t>中央公園</t>
    <rPh sb="0" eb="2">
      <t>チュウオウ</t>
    </rPh>
    <rPh sb="2" eb="4">
      <t>コウエン</t>
    </rPh>
    <phoneticPr fontId="5"/>
  </si>
  <si>
    <t>親水公園</t>
    <rPh sb="0" eb="2">
      <t>シンスイ</t>
    </rPh>
    <rPh sb="2" eb="4">
      <t>コウエン</t>
    </rPh>
    <phoneticPr fontId="5"/>
  </si>
  <si>
    <t>やすらぎ公園</t>
    <rPh sb="4" eb="6">
      <t>コウエン</t>
    </rPh>
    <phoneticPr fontId="5"/>
  </si>
  <si>
    <t>南幌温泉ハート＆ハート</t>
    <rPh sb="0" eb="2">
      <t>ナンポロ</t>
    </rPh>
    <rPh sb="2" eb="4">
      <t>オンセン</t>
    </rPh>
    <phoneticPr fontId="5"/>
  </si>
  <si>
    <t>鶴城寿の家</t>
    <rPh sb="0" eb="1">
      <t>ツル</t>
    </rPh>
    <rPh sb="1" eb="2">
      <t>シロ</t>
    </rPh>
    <rPh sb="2" eb="3">
      <t>コトブキ</t>
    </rPh>
    <rPh sb="4" eb="5">
      <t>イエ</t>
    </rPh>
    <phoneticPr fontId="5"/>
  </si>
  <si>
    <t>農業集落排水
夕張太地区処理場</t>
    <rPh sb="0" eb="2">
      <t>ノウギョウ</t>
    </rPh>
    <rPh sb="2" eb="4">
      <t>シュウラク</t>
    </rPh>
    <rPh sb="4" eb="6">
      <t>ハイスイ</t>
    </rPh>
    <rPh sb="7" eb="9">
      <t>ユウバリ</t>
    </rPh>
    <rPh sb="9" eb="10">
      <t>フト</t>
    </rPh>
    <rPh sb="10" eb="12">
      <t>チク</t>
    </rPh>
    <rPh sb="12" eb="15">
      <t>ショリジョウ</t>
    </rPh>
    <phoneticPr fontId="5"/>
  </si>
  <si>
    <t>農産物加工施設</t>
    <rPh sb="2" eb="3">
      <t>ブツ</t>
    </rPh>
    <phoneticPr fontId="5"/>
  </si>
  <si>
    <t>農業農村整備事業推進本部</t>
    <rPh sb="0" eb="2">
      <t>ノウギョウ</t>
    </rPh>
    <rPh sb="2" eb="4">
      <t>ノウソン</t>
    </rPh>
    <rPh sb="4" eb="6">
      <t>セイビ</t>
    </rPh>
    <rPh sb="6" eb="8">
      <t>ジギョウ</t>
    </rPh>
    <rPh sb="8" eb="10">
      <t>スイシン</t>
    </rPh>
    <rPh sb="10" eb="12">
      <t>ホンブ</t>
    </rPh>
    <phoneticPr fontId="5"/>
  </si>
  <si>
    <t>元町バス待合所</t>
    <rPh sb="0" eb="2">
      <t>モトマチ</t>
    </rPh>
    <rPh sb="4" eb="6">
      <t>マチアイ</t>
    </rPh>
    <rPh sb="6" eb="7">
      <t>ジョ</t>
    </rPh>
    <phoneticPr fontId="5"/>
  </si>
  <si>
    <t>西町バス待合所</t>
    <rPh sb="0" eb="1">
      <t>ニシ</t>
    </rPh>
    <rPh sb="1" eb="2">
      <t>マチ</t>
    </rPh>
    <rPh sb="4" eb="6">
      <t>マチアイ</t>
    </rPh>
    <rPh sb="6" eb="7">
      <t>ジョ</t>
    </rPh>
    <phoneticPr fontId="5"/>
  </si>
  <si>
    <t>その他</t>
    <rPh sb="2" eb="3">
      <t>タ</t>
    </rPh>
    <phoneticPr fontId="5"/>
  </si>
  <si>
    <t>町有住宅</t>
    <rPh sb="0" eb="1">
      <t>チョウ</t>
    </rPh>
    <rPh sb="1" eb="2">
      <t>ユウ</t>
    </rPh>
    <rPh sb="2" eb="4">
      <t>ジュウタク</t>
    </rPh>
    <phoneticPr fontId="5"/>
  </si>
  <si>
    <t>貸付地</t>
    <rPh sb="0" eb="2">
      <t>カシツケ</t>
    </rPh>
    <rPh sb="2" eb="3">
      <t>チ</t>
    </rPh>
    <phoneticPr fontId="5"/>
  </si>
  <si>
    <t>旧クレー射撃場</t>
    <rPh sb="0" eb="1">
      <t>キュウ</t>
    </rPh>
    <rPh sb="4" eb="7">
      <t>シャゲキジョウ</t>
    </rPh>
    <phoneticPr fontId="5"/>
  </si>
  <si>
    <t>合　　　　　計</t>
    <rPh sb="0" eb="1">
      <t>ゴウ</t>
    </rPh>
    <rPh sb="6" eb="7">
      <t>ケイ</t>
    </rPh>
    <phoneticPr fontId="5"/>
  </si>
  <si>
    <t xml:space="preserve">  基          金</t>
    <rPh sb="2" eb="3">
      <t>キ</t>
    </rPh>
    <rPh sb="13" eb="14">
      <t>サイケン</t>
    </rPh>
    <phoneticPr fontId="24"/>
  </si>
  <si>
    <t>（単位：千円）</t>
  </si>
  <si>
    <t>区                    分</t>
  </si>
  <si>
    <t>前年末現在高</t>
  </si>
  <si>
    <t>Ａ</t>
  </si>
  <si>
    <t>Ｂ</t>
  </si>
  <si>
    <t>Ｃ</t>
  </si>
  <si>
    <t>Ａ＋Ｂ－Ｃ</t>
  </si>
  <si>
    <t>財政調整基金</t>
    <rPh sb="0" eb="2">
      <t>ザイセイ</t>
    </rPh>
    <rPh sb="2" eb="4">
      <t>チョウセイ</t>
    </rPh>
    <rPh sb="4" eb="6">
      <t>キキン</t>
    </rPh>
    <phoneticPr fontId="24"/>
  </si>
  <si>
    <t>現金</t>
    <rPh sb="0" eb="2">
      <t>ゲンキン</t>
    </rPh>
    <phoneticPr fontId="24"/>
  </si>
  <si>
    <t>減債基金</t>
    <rPh sb="0" eb="1">
      <t>ゲン</t>
    </rPh>
    <rPh sb="1" eb="2">
      <t>サイ</t>
    </rPh>
    <rPh sb="2" eb="4">
      <t>キキン</t>
    </rPh>
    <phoneticPr fontId="24"/>
  </si>
  <si>
    <t>教育振興基金</t>
    <rPh sb="0" eb="2">
      <t>キョウイク</t>
    </rPh>
    <rPh sb="2" eb="4">
      <t>シンコウ</t>
    </rPh>
    <rPh sb="4" eb="6">
      <t>キキン</t>
    </rPh>
    <phoneticPr fontId="24"/>
  </si>
  <si>
    <t>計</t>
    <rPh sb="0" eb="1">
      <t>ケイ</t>
    </rPh>
    <phoneticPr fontId="24"/>
  </si>
  <si>
    <t>債権</t>
    <rPh sb="0" eb="2">
      <t>サイケン</t>
    </rPh>
    <phoneticPr fontId="24"/>
  </si>
  <si>
    <t xml:space="preserve">  債          権</t>
    <rPh sb="2" eb="14">
      <t>サイケン</t>
    </rPh>
    <phoneticPr fontId="24"/>
  </si>
  <si>
    <t xml:space="preserve">  有  価  証  券</t>
    <rPh sb="2" eb="6">
      <t>ユウカ</t>
    </rPh>
    <rPh sb="8" eb="12">
      <t>ショウケン</t>
    </rPh>
    <phoneticPr fontId="24"/>
  </si>
  <si>
    <t>（単位：千円）</t>
    <rPh sb="1" eb="3">
      <t>タンイ</t>
    </rPh>
    <rPh sb="4" eb="6">
      <t>センエン</t>
    </rPh>
    <phoneticPr fontId="24"/>
  </si>
  <si>
    <t>区                    分</t>
    <rPh sb="0" eb="22">
      <t>クブン</t>
    </rPh>
    <phoneticPr fontId="24"/>
  </si>
  <si>
    <t>北海道曹達株式会社</t>
    <rPh sb="0" eb="3">
      <t>ホッカイドウ</t>
    </rPh>
    <rPh sb="3" eb="4">
      <t>グンソウ</t>
    </rPh>
    <rPh sb="4" eb="5">
      <t>タツ</t>
    </rPh>
    <rPh sb="5" eb="7">
      <t>カブシキ</t>
    </rPh>
    <rPh sb="7" eb="9">
      <t>カイシャ</t>
    </rPh>
    <phoneticPr fontId="24"/>
  </si>
  <si>
    <t>　出資による権利</t>
    <rPh sb="1" eb="3">
      <t>シュッシ</t>
    </rPh>
    <rPh sb="6" eb="8">
      <t>ケンリ</t>
    </rPh>
    <phoneticPr fontId="24"/>
  </si>
  <si>
    <t>前年末現在高</t>
    <rPh sb="0" eb="3">
      <t>ゼンネンマツ</t>
    </rPh>
    <rPh sb="3" eb="5">
      <t>ゲンザイ</t>
    </rPh>
    <rPh sb="5" eb="6">
      <t>ダカ</t>
    </rPh>
    <phoneticPr fontId="24"/>
  </si>
  <si>
    <t>マイクロバス</t>
  </si>
  <si>
    <t>スクールバス</t>
  </si>
  <si>
    <t>タイヤドーザ</t>
  </si>
  <si>
    <t>グレーダ</t>
  </si>
  <si>
    <t>トラクター</t>
  </si>
  <si>
    <t>長期前受金戻入</t>
    <rPh sb="0" eb="2">
      <t>チョウキ</t>
    </rPh>
    <rPh sb="2" eb="5">
      <t>マエウケキン</t>
    </rPh>
    <rPh sb="5" eb="7">
      <t>レイニュウ</t>
    </rPh>
    <phoneticPr fontId="5"/>
  </si>
  <si>
    <t>管理棟</t>
    <rPh sb="0" eb="2">
      <t>カンリ</t>
    </rPh>
    <rPh sb="2" eb="3">
      <t>トウ</t>
    </rPh>
    <phoneticPr fontId="5"/>
  </si>
  <si>
    <t>ふるさと融資貸付金</t>
    <rPh sb="4" eb="6">
      <t>ユウシ</t>
    </rPh>
    <rPh sb="6" eb="8">
      <t>カシツケ</t>
    </rPh>
    <rPh sb="8" eb="9">
      <t>キン</t>
    </rPh>
    <phoneticPr fontId="24"/>
  </si>
  <si>
    <t>前年末
現在高</t>
  </si>
  <si>
    <t>出納整理期間中の増減</t>
    <rPh sb="0" eb="2">
      <t>スイトウ</t>
    </rPh>
    <rPh sb="2" eb="4">
      <t>セイリ</t>
    </rPh>
    <rPh sb="4" eb="7">
      <t>キカンチュウ</t>
    </rPh>
    <rPh sb="8" eb="10">
      <t>ゾウゲン</t>
    </rPh>
    <phoneticPr fontId="5"/>
  </si>
  <si>
    <t>積立額</t>
    <rPh sb="0" eb="1">
      <t>ツ</t>
    </rPh>
    <rPh sb="1" eb="2">
      <t>タ</t>
    </rPh>
    <rPh sb="2" eb="3">
      <t>ガク</t>
    </rPh>
    <phoneticPr fontId="5"/>
  </si>
  <si>
    <t>取崩額</t>
    <rPh sb="0" eb="1">
      <t>ト</t>
    </rPh>
    <rPh sb="1" eb="2">
      <t>クズ</t>
    </rPh>
    <rPh sb="2" eb="3">
      <t>ガク</t>
    </rPh>
    <phoneticPr fontId="5"/>
  </si>
  <si>
    <t>整理後の額</t>
    <rPh sb="0" eb="2">
      <t>セイリ</t>
    </rPh>
    <rPh sb="2" eb="3">
      <t>ゴ</t>
    </rPh>
    <rPh sb="4" eb="5">
      <t>ガク</t>
    </rPh>
    <phoneticPr fontId="5"/>
  </si>
  <si>
    <t>地域福祉
振興基金</t>
    <rPh sb="0" eb="2">
      <t>チイキ</t>
    </rPh>
    <rPh sb="2" eb="4">
      <t>フクシ</t>
    </rPh>
    <rPh sb="5" eb="7">
      <t>シンコウ</t>
    </rPh>
    <rPh sb="7" eb="9">
      <t>キキン</t>
    </rPh>
    <phoneticPr fontId="24"/>
  </si>
  <si>
    <t>南幌温泉ハート
＆ハート基金</t>
    <rPh sb="0" eb="2">
      <t>ナンポロ</t>
    </rPh>
    <rPh sb="2" eb="4">
      <t>オンセン</t>
    </rPh>
    <rPh sb="12" eb="14">
      <t>キキン</t>
    </rPh>
    <phoneticPr fontId="24"/>
  </si>
  <si>
    <t>中山間ふるさと
水と土保全基金</t>
    <rPh sb="0" eb="1">
      <t>チュウ</t>
    </rPh>
    <rPh sb="1" eb="3">
      <t>サンカン</t>
    </rPh>
    <rPh sb="8" eb="9">
      <t>ミズ</t>
    </rPh>
    <rPh sb="10" eb="11">
      <t>ツチ</t>
    </rPh>
    <rPh sb="11" eb="13">
      <t>ホゼン</t>
    </rPh>
    <rPh sb="13" eb="15">
      <t>キキン</t>
    </rPh>
    <phoneticPr fontId="24"/>
  </si>
  <si>
    <t>介護給付費
準備基金</t>
    <rPh sb="0" eb="2">
      <t>カイゴ</t>
    </rPh>
    <rPh sb="2" eb="5">
      <t>キュウフヒ</t>
    </rPh>
    <rPh sb="6" eb="8">
      <t>ジュンビ</t>
    </rPh>
    <rPh sb="8" eb="10">
      <t>キキン</t>
    </rPh>
    <phoneticPr fontId="24"/>
  </si>
  <si>
    <t>農業支援
対策基金</t>
    <rPh sb="0" eb="2">
      <t>ノウギョウ</t>
    </rPh>
    <rPh sb="2" eb="4">
      <t>シエン</t>
    </rPh>
    <rPh sb="5" eb="7">
      <t>タイサク</t>
    </rPh>
    <rPh sb="7" eb="9">
      <t>キキン</t>
    </rPh>
    <phoneticPr fontId="24"/>
  </si>
  <si>
    <t>ふるさと応援基金</t>
    <rPh sb="4" eb="6">
      <t>オウエン</t>
    </rPh>
    <rPh sb="6" eb="8">
      <t>キキン</t>
    </rPh>
    <phoneticPr fontId="5"/>
  </si>
  <si>
    <t>生涯学習センター</t>
    <rPh sb="0" eb="2">
      <t>ショウガイ</t>
    </rPh>
    <rPh sb="2" eb="4">
      <t>ガクシュウ</t>
    </rPh>
    <phoneticPr fontId="5"/>
  </si>
  <si>
    <t>町営夕張太水泳プール</t>
    <rPh sb="0" eb="2">
      <t>チョウエイ</t>
    </rPh>
    <rPh sb="2" eb="4">
      <t>ユウバリ</t>
    </rPh>
    <rPh sb="4" eb="5">
      <t>フト</t>
    </rPh>
    <rPh sb="5" eb="7">
      <t>スイエイ</t>
    </rPh>
    <phoneticPr fontId="5"/>
  </si>
  <si>
    <t>決算年度中
増　減　高</t>
    <rPh sb="0" eb="2">
      <t>ケッサン</t>
    </rPh>
    <rPh sb="2" eb="4">
      <t>ネンド</t>
    </rPh>
    <rPh sb="4" eb="5">
      <t>チュウ</t>
    </rPh>
    <rPh sb="6" eb="7">
      <t>ゾウ</t>
    </rPh>
    <rPh sb="8" eb="9">
      <t>ゲン</t>
    </rPh>
    <rPh sb="10" eb="11">
      <t>ダカ</t>
    </rPh>
    <phoneticPr fontId="5"/>
  </si>
  <si>
    <t>決算年度末
現　在　高</t>
    <rPh sb="0" eb="2">
      <t>ケッサン</t>
    </rPh>
    <rPh sb="2" eb="4">
      <t>ネンド</t>
    </rPh>
    <rPh sb="4" eb="5">
      <t>マツ</t>
    </rPh>
    <rPh sb="6" eb="7">
      <t>ゲン</t>
    </rPh>
    <rPh sb="8" eb="9">
      <t>ザイ</t>
    </rPh>
    <rPh sb="10" eb="11">
      <t>ダカ</t>
    </rPh>
    <phoneticPr fontId="5"/>
  </si>
  <si>
    <t>桜の散歩道公園</t>
  </si>
  <si>
    <t>乗用車</t>
    <rPh sb="0" eb="3">
      <t>ジョウヨウシャ</t>
    </rPh>
    <phoneticPr fontId="5"/>
  </si>
  <si>
    <t>普通乗用車</t>
    <rPh sb="0" eb="2">
      <t>フツウ</t>
    </rPh>
    <rPh sb="2" eb="5">
      <t>ジョウヨウシャ</t>
    </rPh>
    <phoneticPr fontId="5"/>
  </si>
  <si>
    <t>小型乗用車</t>
    <rPh sb="0" eb="2">
      <t>コガタ</t>
    </rPh>
    <rPh sb="2" eb="5">
      <t>ジョウヨウシャ</t>
    </rPh>
    <phoneticPr fontId="5"/>
  </si>
  <si>
    <t>軽自動車</t>
    <rPh sb="0" eb="4">
      <t>ケイジドウシャ</t>
    </rPh>
    <phoneticPr fontId="5"/>
  </si>
  <si>
    <t>貨物車</t>
    <rPh sb="0" eb="3">
      <t>カモツシャ</t>
    </rPh>
    <phoneticPr fontId="5"/>
  </si>
  <si>
    <t>小型貨物（ライトバン等）</t>
    <rPh sb="0" eb="2">
      <t>コガタ</t>
    </rPh>
    <rPh sb="2" eb="4">
      <t>カモツ</t>
    </rPh>
    <rPh sb="10" eb="11">
      <t>トウ</t>
    </rPh>
    <phoneticPr fontId="5"/>
  </si>
  <si>
    <t>普通貨物（ダンプトラック等）</t>
    <rPh sb="0" eb="2">
      <t>フツウ</t>
    </rPh>
    <rPh sb="2" eb="4">
      <t>カモツ</t>
    </rPh>
    <rPh sb="12" eb="13">
      <t>トウ</t>
    </rPh>
    <phoneticPr fontId="5"/>
  </si>
  <si>
    <t>乗合自動車</t>
    <rPh sb="0" eb="2">
      <t>ノリアイ</t>
    </rPh>
    <rPh sb="2" eb="5">
      <t>ジドウシャ</t>
    </rPh>
    <phoneticPr fontId="5"/>
  </si>
  <si>
    <t>温泉バス</t>
    <rPh sb="0" eb="2">
      <t>オンセン</t>
    </rPh>
    <phoneticPr fontId="5"/>
  </si>
  <si>
    <t>特殊自動車</t>
    <rPh sb="0" eb="2">
      <t>トクシュ</t>
    </rPh>
    <rPh sb="2" eb="5">
      <t>ジドウシャ</t>
    </rPh>
    <phoneticPr fontId="5"/>
  </si>
  <si>
    <t>普通特殊</t>
    <rPh sb="0" eb="2">
      <t>フツウ</t>
    </rPh>
    <rPh sb="2" eb="4">
      <t>トクシュ</t>
    </rPh>
    <phoneticPr fontId="5"/>
  </si>
  <si>
    <t>福祉自動車</t>
    <rPh sb="0" eb="2">
      <t>フクシ</t>
    </rPh>
    <rPh sb="2" eb="5">
      <t>ジドウシャ</t>
    </rPh>
    <phoneticPr fontId="5"/>
  </si>
  <si>
    <t>大型特殊</t>
    <rPh sb="0" eb="2">
      <t>オオガタ</t>
    </rPh>
    <rPh sb="2" eb="4">
      <t>トクシュ</t>
    </rPh>
    <phoneticPr fontId="5"/>
  </si>
  <si>
    <t>ロータリ除雪車</t>
    <rPh sb="4" eb="7">
      <t>ジョセツシャ</t>
    </rPh>
    <phoneticPr fontId="5"/>
  </si>
  <si>
    <t>除雪トラック</t>
    <rPh sb="0" eb="2">
      <t>ジョセツ</t>
    </rPh>
    <phoneticPr fontId="5"/>
  </si>
  <si>
    <t>年度中
積立額</t>
    <rPh sb="0" eb="3">
      <t>ネンドチュウ</t>
    </rPh>
    <rPh sb="4" eb="5">
      <t>セキ</t>
    </rPh>
    <rPh sb="5" eb="6">
      <t>タテ</t>
    </rPh>
    <phoneticPr fontId="23"/>
  </si>
  <si>
    <t>年度中
取崩額</t>
    <rPh sb="0" eb="3">
      <t>ネンドチュウ</t>
    </rPh>
    <rPh sb="4" eb="5">
      <t>トリ</t>
    </rPh>
    <rPh sb="5" eb="6">
      <t>ホウ</t>
    </rPh>
    <rPh sb="6" eb="7">
      <t>ガク</t>
    </rPh>
    <phoneticPr fontId="23"/>
  </si>
  <si>
    <t>決算年度末
現在高</t>
    <rPh sb="0" eb="2">
      <t>ケッサン</t>
    </rPh>
    <rPh sb="2" eb="4">
      <t>ネンド</t>
    </rPh>
    <rPh sb="4" eb="5">
      <t>マツ</t>
    </rPh>
    <phoneticPr fontId="5"/>
  </si>
  <si>
    <t>予  算  額</t>
    <phoneticPr fontId="3"/>
  </si>
  <si>
    <t>予  算  額</t>
    <phoneticPr fontId="3"/>
  </si>
  <si>
    <t>予  算  額</t>
    <phoneticPr fontId="3"/>
  </si>
  <si>
    <t>(％)</t>
    <phoneticPr fontId="5"/>
  </si>
  <si>
    <t>全国防災事業債</t>
    <rPh sb="0" eb="2">
      <t>ゼンコク</t>
    </rPh>
    <rPh sb="2" eb="4">
      <t>ボウサイ</t>
    </rPh>
    <rPh sb="4" eb="6">
      <t>ジギョウ</t>
    </rPh>
    <rPh sb="6" eb="7">
      <t>サイ</t>
    </rPh>
    <phoneticPr fontId="3"/>
  </si>
  <si>
    <t>年度末現在高
（千円）</t>
    <rPh sb="0" eb="2">
      <t>ネンド</t>
    </rPh>
    <rPh sb="2" eb="3">
      <t>マツ</t>
    </rPh>
    <rPh sb="3" eb="6">
      <t>ゲンザイダカ</t>
    </rPh>
    <rPh sb="8" eb="10">
      <t>センエン</t>
    </rPh>
    <phoneticPr fontId="3"/>
  </si>
  <si>
    <t>町民プール</t>
    <rPh sb="0" eb="2">
      <t>チョウミン</t>
    </rPh>
    <phoneticPr fontId="5"/>
  </si>
  <si>
    <t>増 減 高</t>
    <rPh sb="0" eb="1">
      <t>ゾウ</t>
    </rPh>
    <rPh sb="2" eb="3">
      <t>ゲン</t>
    </rPh>
    <rPh sb="4" eb="5">
      <t>タカ</t>
    </rPh>
    <phoneticPr fontId="5"/>
  </si>
  <si>
    <t>資産減耗費</t>
    <rPh sb="0" eb="2">
      <t>シサン</t>
    </rPh>
    <rPh sb="2" eb="4">
      <t>ゲンモウ</t>
    </rPh>
    <rPh sb="4" eb="5">
      <t>ヒ</t>
    </rPh>
    <phoneticPr fontId="3"/>
  </si>
  <si>
    <t>消防分団</t>
    <rPh sb="0" eb="2">
      <t>ショウボウ</t>
    </rPh>
    <rPh sb="2" eb="4">
      <t>ブンダン</t>
    </rPh>
    <phoneticPr fontId="5"/>
  </si>
  <si>
    <t>給食センター物置</t>
    <rPh sb="0" eb="2">
      <t>キュウショク</t>
    </rPh>
    <rPh sb="6" eb="8">
      <t>モノオキ</t>
    </rPh>
    <phoneticPr fontId="5"/>
  </si>
  <si>
    <t>南幌小学校</t>
    <rPh sb="0" eb="2">
      <t>ナンポロ</t>
    </rPh>
    <rPh sb="2" eb="3">
      <t>ショウ</t>
    </rPh>
    <phoneticPr fontId="5"/>
  </si>
  <si>
    <t>小学校用具室兼便所</t>
    <rPh sb="0" eb="3">
      <t>ショウガッコウ</t>
    </rPh>
    <rPh sb="3" eb="5">
      <t>ヨウグ</t>
    </rPh>
    <rPh sb="5" eb="6">
      <t>シツ</t>
    </rPh>
    <rPh sb="6" eb="7">
      <t>ケン</t>
    </rPh>
    <rPh sb="7" eb="9">
      <t>ベンジョ</t>
    </rPh>
    <phoneticPr fontId="5"/>
  </si>
  <si>
    <t>小学校温室</t>
    <rPh sb="0" eb="3">
      <t>ショウガッコウ</t>
    </rPh>
    <rPh sb="3" eb="5">
      <t>オンシツ</t>
    </rPh>
    <phoneticPr fontId="5"/>
  </si>
  <si>
    <t>南幌中学校</t>
    <rPh sb="0" eb="2">
      <t>ナンポロ</t>
    </rPh>
    <rPh sb="2" eb="3">
      <t>チュウ</t>
    </rPh>
    <phoneticPr fontId="5"/>
  </si>
  <si>
    <t>生涯学習センター車庫</t>
    <rPh sb="0" eb="2">
      <t>ショウガイ</t>
    </rPh>
    <rPh sb="2" eb="4">
      <t>ガクシュウ</t>
    </rPh>
    <rPh sb="8" eb="10">
      <t>シャコ</t>
    </rPh>
    <phoneticPr fontId="5"/>
  </si>
  <si>
    <t>南幌墓地供養塔</t>
    <rPh sb="0" eb="2">
      <t>ナンポロ</t>
    </rPh>
    <rPh sb="2" eb="4">
      <t>ボチ</t>
    </rPh>
    <rPh sb="4" eb="7">
      <t>クヨウトウ</t>
    </rPh>
    <phoneticPr fontId="5"/>
  </si>
  <si>
    <t>栄町公営住宅物置</t>
    <rPh sb="0" eb="2">
      <t>サカエマチ</t>
    </rPh>
    <rPh sb="2" eb="4">
      <t>コウエイ</t>
    </rPh>
    <rPh sb="4" eb="6">
      <t>ジュウタク</t>
    </rPh>
    <rPh sb="6" eb="8">
      <t>モノオキ</t>
    </rPh>
    <phoneticPr fontId="5"/>
  </si>
  <si>
    <t>夕張太公営住宅物置</t>
    <rPh sb="0" eb="2">
      <t>ユウバリ</t>
    </rPh>
    <rPh sb="2" eb="3">
      <t>フト</t>
    </rPh>
    <rPh sb="3" eb="5">
      <t>コウエイ</t>
    </rPh>
    <rPh sb="5" eb="7">
      <t>ジュウタク</t>
    </rPh>
    <rPh sb="7" eb="9">
      <t>モノオキ</t>
    </rPh>
    <phoneticPr fontId="5"/>
  </si>
  <si>
    <t>夕張太公営住宅受水槽</t>
    <rPh sb="0" eb="2">
      <t>ユウバリ</t>
    </rPh>
    <rPh sb="2" eb="3">
      <t>フト</t>
    </rPh>
    <rPh sb="3" eb="5">
      <t>コウエイ</t>
    </rPh>
    <rPh sb="5" eb="7">
      <t>ジュウタク</t>
    </rPh>
    <rPh sb="7" eb="10">
      <t>ジュスイソウ</t>
    </rPh>
    <phoneticPr fontId="5"/>
  </si>
  <si>
    <t>元町公営住宅物置</t>
    <rPh sb="0" eb="2">
      <t>モトマチ</t>
    </rPh>
    <rPh sb="2" eb="4">
      <t>コウエイ</t>
    </rPh>
    <rPh sb="4" eb="6">
      <t>ジュウタク</t>
    </rPh>
    <rPh sb="6" eb="8">
      <t>モノオキ</t>
    </rPh>
    <phoneticPr fontId="5"/>
  </si>
  <si>
    <t>元町子育て支援住宅物置</t>
    <rPh sb="0" eb="2">
      <t>モトマチ</t>
    </rPh>
    <rPh sb="2" eb="4">
      <t>コソダ</t>
    </rPh>
    <rPh sb="5" eb="7">
      <t>シエン</t>
    </rPh>
    <rPh sb="7" eb="9">
      <t>ジュウタク</t>
    </rPh>
    <rPh sb="9" eb="11">
      <t>モノオキ</t>
    </rPh>
    <phoneticPr fontId="5"/>
  </si>
  <si>
    <t>公衆トイレ</t>
    <rPh sb="0" eb="2">
      <t>コウシュウ</t>
    </rPh>
    <phoneticPr fontId="5"/>
  </si>
  <si>
    <t>沼の里排水機場</t>
    <rPh sb="0" eb="1">
      <t>ヌマ</t>
    </rPh>
    <rPh sb="2" eb="3">
      <t>サト</t>
    </rPh>
    <rPh sb="3" eb="5">
      <t>ハイスイ</t>
    </rPh>
    <rPh sb="5" eb="7">
      <t>キジョウ</t>
    </rPh>
    <phoneticPr fontId="5"/>
  </si>
  <si>
    <t>西幌排水機場</t>
    <rPh sb="0" eb="1">
      <t>ニシ</t>
    </rPh>
    <rPh sb="1" eb="2">
      <t>ホロ</t>
    </rPh>
    <rPh sb="2" eb="4">
      <t>ハイスイ</t>
    </rPh>
    <rPh sb="4" eb="6">
      <t>キジョウ</t>
    </rPh>
    <phoneticPr fontId="5"/>
  </si>
  <si>
    <t>南幌向排水機場用地</t>
    <rPh sb="0" eb="1">
      <t>ミナミ</t>
    </rPh>
    <rPh sb="1" eb="3">
      <t>ホロムイ</t>
    </rPh>
    <rPh sb="3" eb="5">
      <t>ハイスイ</t>
    </rPh>
    <rPh sb="5" eb="7">
      <t>キジョウ</t>
    </rPh>
    <rPh sb="7" eb="9">
      <t>ヨウチ</t>
    </rPh>
    <phoneticPr fontId="5"/>
  </si>
  <si>
    <t>元町公園</t>
    <rPh sb="0" eb="2">
      <t>モトマチ</t>
    </rPh>
    <rPh sb="2" eb="4">
      <t>コウエン</t>
    </rPh>
    <phoneticPr fontId="5"/>
  </si>
  <si>
    <t>夕張太児童公園</t>
    <rPh sb="0" eb="2">
      <t>ユウバリ</t>
    </rPh>
    <rPh sb="2" eb="3">
      <t>ブト</t>
    </rPh>
    <rPh sb="3" eb="5">
      <t>ジドウ</t>
    </rPh>
    <rPh sb="5" eb="7">
      <t>コウエン</t>
    </rPh>
    <phoneticPr fontId="5"/>
  </si>
  <si>
    <t>北町児童公園</t>
    <rPh sb="0" eb="2">
      <t>キタマチ</t>
    </rPh>
    <rPh sb="2" eb="4">
      <t>ジドウ</t>
    </rPh>
    <rPh sb="4" eb="6">
      <t>コウエン</t>
    </rPh>
    <phoneticPr fontId="5"/>
  </si>
  <si>
    <t>北町小公園</t>
    <rPh sb="0" eb="2">
      <t>キタマチ</t>
    </rPh>
    <rPh sb="2" eb="3">
      <t>ショウ</t>
    </rPh>
    <rPh sb="3" eb="5">
      <t>コウエン</t>
    </rPh>
    <phoneticPr fontId="5"/>
  </si>
  <si>
    <t>西町南児童公園</t>
    <rPh sb="0" eb="1">
      <t>ニシ</t>
    </rPh>
    <rPh sb="1" eb="2">
      <t>マチ</t>
    </rPh>
    <rPh sb="2" eb="3">
      <t>ミナミ</t>
    </rPh>
    <rPh sb="3" eb="5">
      <t>ジドウ</t>
    </rPh>
    <rPh sb="5" eb="7">
      <t>コウエン</t>
    </rPh>
    <phoneticPr fontId="5"/>
  </si>
  <si>
    <t>西町憩児童公園</t>
    <rPh sb="0" eb="1">
      <t>ニシ</t>
    </rPh>
    <rPh sb="1" eb="2">
      <t>マチ</t>
    </rPh>
    <rPh sb="2" eb="3">
      <t>イコイ</t>
    </rPh>
    <rPh sb="3" eb="5">
      <t>ジドウ</t>
    </rPh>
    <rPh sb="5" eb="7">
      <t>コウエン</t>
    </rPh>
    <phoneticPr fontId="5"/>
  </si>
  <si>
    <t>西町なかよし公園</t>
    <rPh sb="0" eb="1">
      <t>ニシ</t>
    </rPh>
    <rPh sb="1" eb="2">
      <t>マチ</t>
    </rPh>
    <rPh sb="6" eb="8">
      <t>コウエン</t>
    </rPh>
    <phoneticPr fontId="5"/>
  </si>
  <si>
    <t>西町にこにこ公園</t>
    <rPh sb="0" eb="1">
      <t>ニシ</t>
    </rPh>
    <rPh sb="1" eb="2">
      <t>マチ</t>
    </rPh>
    <rPh sb="6" eb="8">
      <t>コウエン</t>
    </rPh>
    <phoneticPr fontId="5"/>
  </si>
  <si>
    <t>リバーサイド公園
カートコースコントロールタワー</t>
    <rPh sb="6" eb="8">
      <t>コウエン</t>
    </rPh>
    <phoneticPr fontId="5"/>
  </si>
  <si>
    <t>管理棟遊友館</t>
    <rPh sb="0" eb="2">
      <t>カンリ</t>
    </rPh>
    <rPh sb="2" eb="3">
      <t>トウ</t>
    </rPh>
    <rPh sb="3" eb="4">
      <t>ユウ</t>
    </rPh>
    <rPh sb="4" eb="5">
      <t>ユウ</t>
    </rPh>
    <rPh sb="5" eb="6">
      <t>カン</t>
    </rPh>
    <phoneticPr fontId="5"/>
  </si>
  <si>
    <t>緑町児童公園</t>
    <rPh sb="0" eb="2">
      <t>ミドリマチ</t>
    </rPh>
    <rPh sb="2" eb="4">
      <t>ジドウ</t>
    </rPh>
    <rPh sb="4" eb="6">
      <t>コウエン</t>
    </rPh>
    <phoneticPr fontId="5"/>
  </si>
  <si>
    <t>東町児童公園</t>
    <rPh sb="0" eb="2">
      <t>ヒガシマチ</t>
    </rPh>
    <rPh sb="2" eb="4">
      <t>ジドウ</t>
    </rPh>
    <rPh sb="4" eb="6">
      <t>コウエン</t>
    </rPh>
    <phoneticPr fontId="5"/>
  </si>
  <si>
    <t>稲穂ふれあい公園</t>
    <rPh sb="0" eb="2">
      <t>イナホ</t>
    </rPh>
    <rPh sb="6" eb="8">
      <t>コウエン</t>
    </rPh>
    <phoneticPr fontId="5"/>
  </si>
  <si>
    <t>夕張太ふれあい農園</t>
    <rPh sb="0" eb="2">
      <t>ユウバリ</t>
    </rPh>
    <rPh sb="2" eb="3">
      <t>ブト</t>
    </rPh>
    <rPh sb="7" eb="9">
      <t>ノウエン</t>
    </rPh>
    <phoneticPr fontId="5"/>
  </si>
  <si>
    <t>パークゴルフ場</t>
    <rPh sb="6" eb="7">
      <t>ジョウ</t>
    </rPh>
    <phoneticPr fontId="5"/>
  </si>
  <si>
    <t>温泉直売所</t>
    <rPh sb="0" eb="2">
      <t>オンセン</t>
    </rPh>
    <rPh sb="2" eb="4">
      <t>チョクバイ</t>
    </rPh>
    <rPh sb="4" eb="5">
      <t>ジョ</t>
    </rPh>
    <phoneticPr fontId="5"/>
  </si>
  <si>
    <t>温泉バス待合所</t>
    <rPh sb="0" eb="2">
      <t>オンセン</t>
    </rPh>
    <rPh sb="4" eb="6">
      <t>マチアイ</t>
    </rPh>
    <rPh sb="6" eb="7">
      <t>ジョ</t>
    </rPh>
    <phoneticPr fontId="5"/>
  </si>
  <si>
    <t>温泉トイレ</t>
    <rPh sb="0" eb="2">
      <t>オンセン</t>
    </rPh>
    <phoneticPr fontId="5"/>
  </si>
  <si>
    <t>温泉バイオマスボイラー棟</t>
    <rPh sb="0" eb="2">
      <t>オンセン</t>
    </rPh>
    <rPh sb="11" eb="12">
      <t>トウ</t>
    </rPh>
    <phoneticPr fontId="5"/>
  </si>
  <si>
    <t>ペレットボイラー
燃焼灰保管庫</t>
    <rPh sb="9" eb="11">
      <t>ネンショウ</t>
    </rPh>
    <rPh sb="11" eb="12">
      <t>バイ</t>
    </rPh>
    <rPh sb="12" eb="15">
      <t>ホカンコ</t>
    </rPh>
    <phoneticPr fontId="5"/>
  </si>
  <si>
    <t>スポーツセンター倉庫</t>
    <rPh sb="8" eb="10">
      <t>ソウコ</t>
    </rPh>
    <phoneticPr fontId="5"/>
  </si>
  <si>
    <t>公共下水道
みどり野中継施設</t>
    <rPh sb="0" eb="2">
      <t>コウキョウ</t>
    </rPh>
    <rPh sb="2" eb="4">
      <t>ゲスイ</t>
    </rPh>
    <rPh sb="4" eb="5">
      <t>ドウ</t>
    </rPh>
    <rPh sb="9" eb="10">
      <t>ノ</t>
    </rPh>
    <rPh sb="10" eb="12">
      <t>チュウケイ</t>
    </rPh>
    <rPh sb="12" eb="14">
      <t>シセツ</t>
    </rPh>
    <phoneticPr fontId="5"/>
  </si>
  <si>
    <t>保健福祉総合センター車庫</t>
    <rPh sb="0" eb="2">
      <t>ホケン</t>
    </rPh>
    <rPh sb="2" eb="4">
      <t>フクシ</t>
    </rPh>
    <rPh sb="4" eb="6">
      <t>ソウゴウ</t>
    </rPh>
    <rPh sb="10" eb="12">
      <t>シャコ</t>
    </rPh>
    <phoneticPr fontId="5"/>
  </si>
  <si>
    <t>農産物加工施設車庫</t>
    <rPh sb="7" eb="9">
      <t>シャコ</t>
    </rPh>
    <phoneticPr fontId="5"/>
  </si>
  <si>
    <t>穀類乾燥調製貯蔵施設</t>
    <rPh sb="0" eb="2">
      <t>コクルイ</t>
    </rPh>
    <rPh sb="2" eb="4">
      <t>カンソウ</t>
    </rPh>
    <rPh sb="4" eb="6">
      <t>チョウセイ</t>
    </rPh>
    <rPh sb="6" eb="8">
      <t>チョゾウ</t>
    </rPh>
    <rPh sb="8" eb="10">
      <t>シセツ</t>
    </rPh>
    <phoneticPr fontId="5"/>
  </si>
  <si>
    <t>夕張太西地区籾乾燥調製施設</t>
    <rPh sb="0" eb="1">
      <t>ユウ</t>
    </rPh>
    <rPh sb="1" eb="2">
      <t>ハリ</t>
    </rPh>
    <rPh sb="2" eb="3">
      <t>フト</t>
    </rPh>
    <rPh sb="3" eb="4">
      <t>ニシ</t>
    </rPh>
    <rPh sb="4" eb="6">
      <t>チク</t>
    </rPh>
    <rPh sb="6" eb="7">
      <t>モミ</t>
    </rPh>
    <rPh sb="7" eb="9">
      <t>カンソウ</t>
    </rPh>
    <rPh sb="9" eb="11">
      <t>チョウセイ</t>
    </rPh>
    <rPh sb="11" eb="13">
      <t>シセツ</t>
    </rPh>
    <phoneticPr fontId="5"/>
  </si>
  <si>
    <t>トラクター格納庫
（三重湖公園）</t>
    <rPh sb="10" eb="12">
      <t>ミエ</t>
    </rPh>
    <rPh sb="12" eb="13">
      <t>コ</t>
    </rPh>
    <rPh sb="13" eb="15">
      <t>コウエン</t>
    </rPh>
    <phoneticPr fontId="5"/>
  </si>
  <si>
    <t>千歳川遊水地</t>
    <rPh sb="0" eb="2">
      <t>チトセ</t>
    </rPh>
    <rPh sb="2" eb="3">
      <t>ガワ</t>
    </rPh>
    <rPh sb="3" eb="6">
      <t>ユウスイチ</t>
    </rPh>
    <phoneticPr fontId="5"/>
  </si>
  <si>
    <t>夕張太地区処理場調整池</t>
    <rPh sb="0" eb="2">
      <t>ユウバリ</t>
    </rPh>
    <rPh sb="2" eb="3">
      <t>フト</t>
    </rPh>
    <rPh sb="3" eb="5">
      <t>チク</t>
    </rPh>
    <rPh sb="5" eb="8">
      <t>ショリジョウ</t>
    </rPh>
    <rPh sb="8" eb="11">
      <t>チョウセイチ</t>
    </rPh>
    <phoneticPr fontId="5"/>
  </si>
  <si>
    <t>南幌工業団地１号調整池</t>
    <rPh sb="0" eb="2">
      <t>ナンポロ</t>
    </rPh>
    <rPh sb="2" eb="4">
      <t>コウギョウ</t>
    </rPh>
    <rPh sb="4" eb="6">
      <t>ダンチ</t>
    </rPh>
    <rPh sb="7" eb="8">
      <t>ゴウ</t>
    </rPh>
    <rPh sb="8" eb="11">
      <t>チョウセイチ</t>
    </rPh>
    <phoneticPr fontId="5"/>
  </si>
  <si>
    <t>南幌工業団地２号調整池</t>
    <rPh sb="0" eb="2">
      <t>ナンポロ</t>
    </rPh>
    <rPh sb="2" eb="4">
      <t>コウギョウ</t>
    </rPh>
    <rPh sb="4" eb="6">
      <t>ダンチ</t>
    </rPh>
    <rPh sb="7" eb="8">
      <t>ゴウ</t>
    </rPh>
    <rPh sb="8" eb="11">
      <t>チョウセイチ</t>
    </rPh>
    <phoneticPr fontId="5"/>
  </si>
  <si>
    <t>暁沼</t>
    <rPh sb="0" eb="1">
      <t>アカツキ</t>
    </rPh>
    <rPh sb="1" eb="2">
      <t>ヌマ</t>
    </rPh>
    <phoneticPr fontId="5"/>
  </si>
  <si>
    <t>緩衝緑地</t>
    <rPh sb="0" eb="2">
      <t>カンショウ</t>
    </rPh>
    <rPh sb="2" eb="4">
      <t>リョクチ</t>
    </rPh>
    <phoneticPr fontId="5"/>
  </si>
  <si>
    <t>元町教員住宅</t>
    <rPh sb="0" eb="2">
      <t>モトマチ</t>
    </rPh>
    <rPh sb="2" eb="4">
      <t>キョウイン</t>
    </rPh>
    <rPh sb="4" eb="6">
      <t>ジュウタク</t>
    </rPh>
    <phoneticPr fontId="5"/>
  </si>
  <si>
    <t>元町教員住宅物置</t>
    <rPh sb="0" eb="2">
      <t>モトマチ</t>
    </rPh>
    <rPh sb="6" eb="8">
      <t>モノオキ</t>
    </rPh>
    <phoneticPr fontId="5"/>
  </si>
  <si>
    <t>元町教員住宅受水槽</t>
    <rPh sb="0" eb="2">
      <t>モトマチ</t>
    </rPh>
    <rPh sb="6" eb="9">
      <t>ジュスイソウ</t>
    </rPh>
    <phoneticPr fontId="5"/>
  </si>
  <si>
    <t>中学校校長・教頭住宅</t>
    <rPh sb="0" eb="3">
      <t>チュウガッコウ</t>
    </rPh>
    <rPh sb="3" eb="5">
      <t>コウチョウ</t>
    </rPh>
    <rPh sb="6" eb="8">
      <t>キョウトウ</t>
    </rPh>
    <rPh sb="8" eb="10">
      <t>ジュウタク</t>
    </rPh>
    <phoneticPr fontId="5"/>
  </si>
  <si>
    <t>元町特定目的住宅</t>
    <rPh sb="0" eb="2">
      <t>モトマチ</t>
    </rPh>
    <rPh sb="2" eb="4">
      <t>トクテイ</t>
    </rPh>
    <rPh sb="4" eb="6">
      <t>モクテキ</t>
    </rPh>
    <rPh sb="6" eb="8">
      <t>ジュウタク</t>
    </rPh>
    <phoneticPr fontId="5"/>
  </si>
  <si>
    <t>夕張太特定目的住宅</t>
    <rPh sb="0" eb="2">
      <t>ユウバリ</t>
    </rPh>
    <rPh sb="2" eb="3">
      <t>ブト</t>
    </rPh>
    <rPh sb="3" eb="5">
      <t>トクテイ</t>
    </rPh>
    <rPh sb="5" eb="7">
      <t>モクテキ</t>
    </rPh>
    <rPh sb="7" eb="9">
      <t>ジュウタク</t>
    </rPh>
    <phoneticPr fontId="5"/>
  </si>
  <si>
    <t>移住体験住宅</t>
    <rPh sb="0" eb="2">
      <t>イジュウ</t>
    </rPh>
    <rPh sb="2" eb="4">
      <t>タイケン</t>
    </rPh>
    <rPh sb="4" eb="6">
      <t>ジュウタク</t>
    </rPh>
    <phoneticPr fontId="5"/>
  </si>
  <si>
    <t>農業研修生住宅</t>
    <rPh sb="0" eb="2">
      <t>ノウギョウ</t>
    </rPh>
    <rPh sb="2" eb="5">
      <t>ケンシュウセイ</t>
    </rPh>
    <rPh sb="5" eb="7">
      <t>ジュウタク</t>
    </rPh>
    <phoneticPr fontId="5"/>
  </si>
  <si>
    <t>旧塵芥処理場</t>
    <rPh sb="0" eb="1">
      <t>キュウ</t>
    </rPh>
    <rPh sb="1" eb="3">
      <t>ジンカイ</t>
    </rPh>
    <rPh sb="3" eb="5">
      <t>ショリ</t>
    </rPh>
    <rPh sb="5" eb="6">
      <t>ジョウ</t>
    </rPh>
    <phoneticPr fontId="5"/>
  </si>
  <si>
    <t>旧塵芥処理場重機車庫</t>
    <rPh sb="6" eb="8">
      <t>ジュウキ</t>
    </rPh>
    <rPh sb="8" eb="10">
      <t>シャコ</t>
    </rPh>
    <phoneticPr fontId="5"/>
  </si>
  <si>
    <t>旧元町町営水泳プール</t>
    <rPh sb="0" eb="1">
      <t>キュウ</t>
    </rPh>
    <rPh sb="1" eb="3">
      <t>モトマチ</t>
    </rPh>
    <rPh sb="3" eb="5">
      <t>チョウエイ</t>
    </rPh>
    <rPh sb="5" eb="7">
      <t>スイエイ</t>
    </rPh>
    <phoneticPr fontId="5"/>
  </si>
  <si>
    <t>稲穂団地分譲用地</t>
    <rPh sb="0" eb="2">
      <t>イナホ</t>
    </rPh>
    <rPh sb="2" eb="4">
      <t>ダンチ</t>
    </rPh>
    <rPh sb="4" eb="6">
      <t>ブンジョウ</t>
    </rPh>
    <rPh sb="6" eb="8">
      <t>ヨウチ</t>
    </rPh>
    <phoneticPr fontId="5"/>
  </si>
  <si>
    <t>南幌工業団地分譲用地</t>
    <rPh sb="0" eb="2">
      <t>ナンポロ</t>
    </rPh>
    <rPh sb="2" eb="4">
      <t>コウギョウ</t>
    </rPh>
    <rPh sb="4" eb="6">
      <t>ダンチ</t>
    </rPh>
    <rPh sb="6" eb="8">
      <t>ブンジョウ</t>
    </rPh>
    <rPh sb="8" eb="10">
      <t>ヨウチ</t>
    </rPh>
    <phoneticPr fontId="5"/>
  </si>
  <si>
    <t>災害復旧費</t>
    <rPh sb="0" eb="2">
      <t>サイガイ</t>
    </rPh>
    <rPh sb="2" eb="4">
      <t>フッキュウ</t>
    </rPh>
    <rPh sb="4" eb="5">
      <t>ヒ</t>
    </rPh>
    <phoneticPr fontId="3"/>
  </si>
  <si>
    <t>国民健康保険事業費納付金</t>
    <rPh sb="0" eb="2">
      <t>コクミン</t>
    </rPh>
    <rPh sb="2" eb="4">
      <t>ケンコウ</t>
    </rPh>
    <rPh sb="4" eb="6">
      <t>ホケン</t>
    </rPh>
    <rPh sb="6" eb="9">
      <t>ジギョウヒ</t>
    </rPh>
    <rPh sb="9" eb="12">
      <t>ノウフキン</t>
    </rPh>
    <phoneticPr fontId="3"/>
  </si>
  <si>
    <t>学校教育施設整備事業債</t>
    <rPh sb="0" eb="2">
      <t>ガッコウ</t>
    </rPh>
    <rPh sb="2" eb="4">
      <t>キョウイク</t>
    </rPh>
    <rPh sb="4" eb="6">
      <t>シセツ</t>
    </rPh>
    <rPh sb="6" eb="8">
      <t>セイビ</t>
    </rPh>
    <rPh sb="8" eb="11">
      <t>ジギョウサイ</t>
    </rPh>
    <phoneticPr fontId="3"/>
  </si>
  <si>
    <t>社会福祉施設整備事業債</t>
    <rPh sb="0" eb="2">
      <t>シャカイ</t>
    </rPh>
    <rPh sb="2" eb="4">
      <t>フクシ</t>
    </rPh>
    <rPh sb="4" eb="6">
      <t>シセツ</t>
    </rPh>
    <rPh sb="6" eb="8">
      <t>セイビ</t>
    </rPh>
    <rPh sb="8" eb="11">
      <t>ジギョウサイ</t>
    </rPh>
    <phoneticPr fontId="3"/>
  </si>
  <si>
    <t>国保特別
会計基金</t>
    <rPh sb="0" eb="1">
      <t>クニ</t>
    </rPh>
    <rPh sb="1" eb="2">
      <t>ホ</t>
    </rPh>
    <rPh sb="2" eb="4">
      <t>トクベツ</t>
    </rPh>
    <rPh sb="5" eb="7">
      <t>カイケイ</t>
    </rPh>
    <rPh sb="7" eb="9">
      <t>キキン</t>
    </rPh>
    <phoneticPr fontId="24"/>
  </si>
  <si>
    <t>前年末現在高</t>
    <rPh sb="0" eb="1">
      <t>ゼン</t>
    </rPh>
    <rPh sb="1" eb="2">
      <t>トシ</t>
    </rPh>
    <rPh sb="2" eb="3">
      <t>スエ</t>
    </rPh>
    <rPh sb="3" eb="6">
      <t>ゲンザイダカ</t>
    </rPh>
    <phoneticPr fontId="24"/>
  </si>
  <si>
    <t>Ａ</t>
    <phoneticPr fontId="24"/>
  </si>
  <si>
    <t>Ｂ</t>
    <phoneticPr fontId="24"/>
  </si>
  <si>
    <t>Ａ＋Ｂ</t>
    <phoneticPr fontId="24"/>
  </si>
  <si>
    <t xml:space="preserve">株式会社南幌振興公社 </t>
    <rPh sb="0" eb="4">
      <t>カブシキガイシャ</t>
    </rPh>
    <rPh sb="4" eb="6">
      <t>ナンポロ</t>
    </rPh>
    <rPh sb="6" eb="8">
      <t>シンコウ</t>
    </rPh>
    <rPh sb="8" eb="10">
      <t>コウシャ</t>
    </rPh>
    <phoneticPr fontId="24"/>
  </si>
  <si>
    <t>株式会社南幌リゾート公社</t>
    <rPh sb="0" eb="4">
      <t>カブシキガイシャ</t>
    </rPh>
    <rPh sb="4" eb="6">
      <t>ナンポロ</t>
    </rPh>
    <rPh sb="10" eb="12">
      <t>コウシャ</t>
    </rPh>
    <phoneticPr fontId="24"/>
  </si>
  <si>
    <t>株式会社南幌町農産物加工センター</t>
    <rPh sb="0" eb="4">
      <t>カブシキガイシャ</t>
    </rPh>
    <rPh sb="4" eb="7">
      <t>ナンポロチョウ</t>
    </rPh>
    <rPh sb="7" eb="10">
      <t>ノウサンブツ</t>
    </rPh>
    <rPh sb="10" eb="12">
      <t>カコウ</t>
    </rPh>
    <phoneticPr fontId="24"/>
  </si>
  <si>
    <t>Ａ＋Ｂ－Ｃ</t>
    <phoneticPr fontId="24"/>
  </si>
  <si>
    <t>南空知ふるさと市町村圏組合</t>
    <rPh sb="0" eb="1">
      <t>ミナミ</t>
    </rPh>
    <rPh sb="1" eb="3">
      <t>ソラチ</t>
    </rPh>
    <rPh sb="7" eb="10">
      <t>シチョウソン</t>
    </rPh>
    <rPh sb="10" eb="11">
      <t>ケン</t>
    </rPh>
    <rPh sb="11" eb="13">
      <t>クミアイ</t>
    </rPh>
    <phoneticPr fontId="2"/>
  </si>
  <si>
    <t>（出資金）</t>
    <phoneticPr fontId="5"/>
  </si>
  <si>
    <t>地方公共団体金融機構</t>
    <rPh sb="0" eb="2">
      <t>チホウ</t>
    </rPh>
    <rPh sb="2" eb="4">
      <t>コウキョウ</t>
    </rPh>
    <rPh sb="4" eb="6">
      <t>ダンタイ</t>
    </rPh>
    <rPh sb="6" eb="8">
      <t>キンユウ</t>
    </rPh>
    <rPh sb="8" eb="10">
      <t>キコウ</t>
    </rPh>
    <phoneticPr fontId="2"/>
  </si>
  <si>
    <t>（出資金）</t>
  </si>
  <si>
    <t>北海道農業信用基金協会</t>
    <rPh sb="0" eb="3">
      <t>ホッカイドウ</t>
    </rPh>
    <rPh sb="3" eb="5">
      <t>ノウギョウ</t>
    </rPh>
    <rPh sb="5" eb="7">
      <t>シンヨウ</t>
    </rPh>
    <rPh sb="7" eb="9">
      <t>キキン</t>
    </rPh>
    <rPh sb="9" eb="11">
      <t>キョウカイ</t>
    </rPh>
    <phoneticPr fontId="2"/>
  </si>
  <si>
    <t>北海道市町村職員福祉協会育英事業</t>
    <rPh sb="0" eb="3">
      <t>ホッカイドウ</t>
    </rPh>
    <rPh sb="3" eb="6">
      <t>シチョウソン</t>
    </rPh>
    <rPh sb="6" eb="8">
      <t>ショクイン</t>
    </rPh>
    <rPh sb="8" eb="10">
      <t>フクシ</t>
    </rPh>
    <rPh sb="10" eb="12">
      <t>キョウカイ</t>
    </rPh>
    <rPh sb="12" eb="14">
      <t>イクエイ</t>
    </rPh>
    <rPh sb="14" eb="16">
      <t>ジギョウ</t>
    </rPh>
    <phoneticPr fontId="2"/>
  </si>
  <si>
    <t>北海道土地改良事業団体連合会</t>
    <rPh sb="0" eb="3">
      <t>ホッカイドウ</t>
    </rPh>
    <rPh sb="3" eb="5">
      <t>トチ</t>
    </rPh>
    <rPh sb="5" eb="7">
      <t>カイリョウ</t>
    </rPh>
    <rPh sb="7" eb="9">
      <t>ジギョウ</t>
    </rPh>
    <rPh sb="9" eb="11">
      <t>ダンタイ</t>
    </rPh>
    <rPh sb="11" eb="13">
      <t>レンゴウ</t>
    </rPh>
    <rPh sb="13" eb="14">
      <t>カイ</t>
    </rPh>
    <phoneticPr fontId="2"/>
  </si>
  <si>
    <t>北海道社会福祉施設運営財団</t>
    <rPh sb="0" eb="3">
      <t>ホッカイドウ</t>
    </rPh>
    <rPh sb="3" eb="5">
      <t>シャカイ</t>
    </rPh>
    <rPh sb="5" eb="7">
      <t>フクシ</t>
    </rPh>
    <rPh sb="7" eb="9">
      <t>シセツ</t>
    </rPh>
    <rPh sb="9" eb="11">
      <t>ウンエイ</t>
    </rPh>
    <rPh sb="11" eb="13">
      <t>ザイダン</t>
    </rPh>
    <phoneticPr fontId="2"/>
  </si>
  <si>
    <t>北海道私学振興基金協会</t>
    <rPh sb="0" eb="3">
      <t>ホッカイドウ</t>
    </rPh>
    <rPh sb="3" eb="5">
      <t>シガク</t>
    </rPh>
    <rPh sb="5" eb="7">
      <t>シンコウ</t>
    </rPh>
    <rPh sb="7" eb="9">
      <t>キキン</t>
    </rPh>
    <rPh sb="9" eb="11">
      <t>キョウカイ</t>
    </rPh>
    <phoneticPr fontId="2"/>
  </si>
  <si>
    <t>京都府京都市京北森林組合</t>
    <rPh sb="0" eb="2">
      <t>キョウト</t>
    </rPh>
    <rPh sb="2" eb="3">
      <t>フ</t>
    </rPh>
    <rPh sb="3" eb="5">
      <t>キョウト</t>
    </rPh>
    <rPh sb="5" eb="6">
      <t>シ</t>
    </rPh>
    <rPh sb="6" eb="8">
      <t>ケイホク</t>
    </rPh>
    <rPh sb="8" eb="10">
      <t>シンリン</t>
    </rPh>
    <rPh sb="10" eb="12">
      <t>クミアイ</t>
    </rPh>
    <phoneticPr fontId="2"/>
  </si>
  <si>
    <t>南空知森林組合</t>
    <rPh sb="0" eb="1">
      <t>ミナミ</t>
    </rPh>
    <rPh sb="1" eb="3">
      <t>ソラチ</t>
    </rPh>
    <rPh sb="3" eb="5">
      <t>シンリン</t>
    </rPh>
    <rPh sb="5" eb="7">
      <t>クミアイ</t>
    </rPh>
    <phoneticPr fontId="5"/>
  </si>
  <si>
    <t>北海道健康づくり財団</t>
    <rPh sb="0" eb="3">
      <t>ホッカイドウ</t>
    </rPh>
    <rPh sb="3" eb="5">
      <t>ケンコウ</t>
    </rPh>
    <rPh sb="8" eb="10">
      <t>ザイダン</t>
    </rPh>
    <phoneticPr fontId="2"/>
  </si>
  <si>
    <t>（出捐金）</t>
    <phoneticPr fontId="5"/>
  </si>
  <si>
    <t>北海道農業公社</t>
    <rPh sb="0" eb="3">
      <t>ホッカイドウ</t>
    </rPh>
    <rPh sb="3" eb="5">
      <t>ノウギョウ</t>
    </rPh>
    <rPh sb="5" eb="7">
      <t>コウシャ</t>
    </rPh>
    <phoneticPr fontId="2"/>
  </si>
  <si>
    <t>（出捐金）</t>
  </si>
  <si>
    <t>北海道暴力追放センター</t>
    <rPh sb="0" eb="3">
      <t>ホッカイドウ</t>
    </rPh>
    <rPh sb="3" eb="5">
      <t>ボウリョク</t>
    </rPh>
    <rPh sb="5" eb="7">
      <t>ツイホウ</t>
    </rPh>
    <phoneticPr fontId="2"/>
  </si>
  <si>
    <t>札幌交響楽団「札響基金」</t>
    <rPh sb="0" eb="2">
      <t>サッポロ</t>
    </rPh>
    <rPh sb="2" eb="4">
      <t>コウキョウ</t>
    </rPh>
    <rPh sb="4" eb="6">
      <t>ガクダン</t>
    </rPh>
    <rPh sb="7" eb="9">
      <t>サッキョウ</t>
    </rPh>
    <rPh sb="9" eb="11">
      <t>キキン</t>
    </rPh>
    <phoneticPr fontId="2"/>
  </si>
  <si>
    <t>北海道学校保健会</t>
    <rPh sb="0" eb="3">
      <t>ホッカイドウ</t>
    </rPh>
    <rPh sb="3" eb="5">
      <t>ガッコウ</t>
    </rPh>
    <rPh sb="5" eb="7">
      <t>ホケン</t>
    </rPh>
    <rPh sb="7" eb="8">
      <t>カイ</t>
    </rPh>
    <phoneticPr fontId="2"/>
  </si>
  <si>
    <t>北海道勤労者信用基金協会</t>
    <rPh sb="0" eb="3">
      <t>ホッカイドウ</t>
    </rPh>
    <rPh sb="3" eb="6">
      <t>キンロウシャ</t>
    </rPh>
    <rPh sb="6" eb="8">
      <t>シンヨウ</t>
    </rPh>
    <rPh sb="8" eb="10">
      <t>キキン</t>
    </rPh>
    <rPh sb="10" eb="12">
      <t>キョウカイ</t>
    </rPh>
    <phoneticPr fontId="2"/>
  </si>
  <si>
    <t>北海道市町村備荒資金組合</t>
    <rPh sb="0" eb="3">
      <t>ホッカイドウ</t>
    </rPh>
    <rPh sb="3" eb="6">
      <t>シチョウソン</t>
    </rPh>
    <rPh sb="6" eb="8">
      <t>ビコウ</t>
    </rPh>
    <rPh sb="8" eb="10">
      <t>シキン</t>
    </rPh>
    <rPh sb="10" eb="12">
      <t>クミアイ</t>
    </rPh>
    <phoneticPr fontId="2"/>
  </si>
  <si>
    <t>（積立金）</t>
    <phoneticPr fontId="5"/>
  </si>
  <si>
    <t>貸  付  額</t>
    <phoneticPr fontId="5"/>
  </si>
  <si>
    <t>償  還  額</t>
    <phoneticPr fontId="5"/>
  </si>
  <si>
    <t>Ｂ</t>
    <phoneticPr fontId="5"/>
  </si>
  <si>
    <t>Ｃ</t>
    <phoneticPr fontId="5"/>
  </si>
  <si>
    <t>Ａ＋Ｂ－Ｃ</t>
    <phoneticPr fontId="5"/>
  </si>
  <si>
    <t>年度中増減額</t>
    <rPh sb="0" eb="3">
      <t>ネンドチュウ</t>
    </rPh>
    <rPh sb="3" eb="6">
      <t>ゾウゲンガク</t>
    </rPh>
    <phoneticPr fontId="24"/>
  </si>
  <si>
    <t>年度中配分金
及び追加出資
金Ｂ</t>
    <rPh sb="0" eb="3">
      <t>ネンドチュウ</t>
    </rPh>
    <rPh sb="3" eb="5">
      <t>ハイブン</t>
    </rPh>
    <rPh sb="5" eb="6">
      <t>キン</t>
    </rPh>
    <rPh sb="7" eb="8">
      <t>オヨ</t>
    </rPh>
    <rPh sb="9" eb="11">
      <t>ツイカ</t>
    </rPh>
    <rPh sb="11" eb="13">
      <t>シュッシ</t>
    </rPh>
    <rPh sb="14" eb="15">
      <t>キン</t>
    </rPh>
    <phoneticPr fontId="24"/>
  </si>
  <si>
    <t>年度中支消</t>
    <rPh sb="0" eb="3">
      <t>ネンドチュウ</t>
    </rPh>
    <rPh sb="3" eb="4">
      <t>シ</t>
    </rPh>
    <rPh sb="4" eb="5">
      <t>キエル</t>
    </rPh>
    <phoneticPr fontId="24"/>
  </si>
  <si>
    <t>及び返納額Ｃ</t>
    <rPh sb="0" eb="1">
      <t>オヨ</t>
    </rPh>
    <rPh sb="2" eb="5">
      <t>ヘンノウガク</t>
    </rPh>
    <phoneticPr fontId="24"/>
  </si>
  <si>
    <t>決算年度末現在高</t>
    <rPh sb="0" eb="2">
      <t>ケッサン</t>
    </rPh>
    <rPh sb="2" eb="4">
      <t>ネンド</t>
    </rPh>
    <rPh sb="4" eb="5">
      <t>マツ</t>
    </rPh>
    <rPh sb="5" eb="7">
      <t>ゲンザイ</t>
    </rPh>
    <rPh sb="7" eb="8">
      <t>ダカ</t>
    </rPh>
    <phoneticPr fontId="24"/>
  </si>
  <si>
    <t>決算年度末現在高</t>
    <rPh sb="2" eb="4">
      <t>ネンド</t>
    </rPh>
    <phoneticPr fontId="5"/>
  </si>
  <si>
    <t>総合保安センター</t>
    <phoneticPr fontId="5"/>
  </si>
  <si>
    <t>除雪センター</t>
    <phoneticPr fontId="5"/>
  </si>
  <si>
    <t>休憩所</t>
    <phoneticPr fontId="5"/>
  </si>
  <si>
    <t>柳陽公園</t>
    <phoneticPr fontId="5"/>
  </si>
  <si>
    <t>トイレ</t>
    <phoneticPr fontId="5"/>
  </si>
  <si>
    <t>スポーツセンター</t>
    <phoneticPr fontId="5"/>
  </si>
  <si>
    <t>ライスターミナル</t>
    <phoneticPr fontId="5"/>
  </si>
  <si>
    <t xml:space="preserve">  物　　　　品</t>
    <rPh sb="2" eb="3">
      <t>モノ</t>
    </rPh>
    <rPh sb="7" eb="8">
      <t>ヒン</t>
    </rPh>
    <phoneticPr fontId="5"/>
  </si>
  <si>
    <t>（単位：台）</t>
    <rPh sb="1" eb="3">
      <t>タンイ</t>
    </rPh>
    <rPh sb="4" eb="5">
      <t>ダイ</t>
    </rPh>
    <phoneticPr fontId="5"/>
  </si>
  <si>
    <t>区　　　　　　　　　　分</t>
    <rPh sb="0" eb="1">
      <t>ク</t>
    </rPh>
    <rPh sb="11" eb="12">
      <t>ブン</t>
    </rPh>
    <phoneticPr fontId="5"/>
  </si>
  <si>
    <t>前年末現在高</t>
    <rPh sb="0" eb="1">
      <t>ゼン</t>
    </rPh>
    <rPh sb="2" eb="3">
      <t>マツ</t>
    </rPh>
    <rPh sb="3" eb="6">
      <t>ゲンザイダカ</t>
    </rPh>
    <phoneticPr fontId="5"/>
  </si>
  <si>
    <t>決算末現在高</t>
    <rPh sb="0" eb="2">
      <t>ケッサン</t>
    </rPh>
    <rPh sb="2" eb="3">
      <t>マツ</t>
    </rPh>
    <rPh sb="3" eb="6">
      <t>ゲンザイダカ</t>
    </rPh>
    <phoneticPr fontId="5"/>
  </si>
  <si>
    <t>備　　考</t>
    <rPh sb="0" eb="1">
      <t>ビン</t>
    </rPh>
    <rPh sb="3" eb="4">
      <t>コウ</t>
    </rPh>
    <phoneticPr fontId="5"/>
  </si>
  <si>
    <t>小型特殊</t>
    <rPh sb="0" eb="2">
      <t>コガタ</t>
    </rPh>
    <rPh sb="2" eb="4">
      <t>トクシュ</t>
    </rPh>
    <phoneticPr fontId="5"/>
  </si>
  <si>
    <t>普通特殊車</t>
    <rPh sb="0" eb="2">
      <t>フツウ</t>
    </rPh>
    <rPh sb="2" eb="4">
      <t>トクシュ</t>
    </rPh>
    <rPh sb="4" eb="5">
      <t>クルマ</t>
    </rPh>
    <phoneticPr fontId="5"/>
  </si>
  <si>
    <t>※　なお、上記の公債費の中には、地方交付税の交付措置を受けるものを含んでいます。</t>
    <rPh sb="5" eb="7">
      <t>ジョウキ</t>
    </rPh>
    <rPh sb="8" eb="11">
      <t>コウサイヒ</t>
    </rPh>
    <rPh sb="12" eb="13">
      <t>ナカ</t>
    </rPh>
    <rPh sb="16" eb="18">
      <t>チホウ</t>
    </rPh>
    <rPh sb="18" eb="21">
      <t>コウフゼイ</t>
    </rPh>
    <rPh sb="22" eb="24">
      <t>コウフ</t>
    </rPh>
    <rPh sb="24" eb="26">
      <t>ソチ</t>
    </rPh>
    <rPh sb="27" eb="28">
      <t>ウ</t>
    </rPh>
    <rPh sb="33" eb="34">
      <t>フク</t>
    </rPh>
    <phoneticPr fontId="5"/>
  </si>
  <si>
    <t>　令和元年度患者数及び料金収入</t>
    <rPh sb="1" eb="2">
      <t>レイ</t>
    </rPh>
    <rPh sb="2" eb="3">
      <t>ワ</t>
    </rPh>
    <rPh sb="3" eb="4">
      <t>ガン</t>
    </rPh>
    <rPh sb="4" eb="6">
      <t>ネンド</t>
    </rPh>
    <rPh sb="6" eb="9">
      <t>カンジャスウ</t>
    </rPh>
    <rPh sb="9" eb="10">
      <t>オヨ</t>
    </rPh>
    <rPh sb="11" eb="13">
      <t>リョウキン</t>
    </rPh>
    <rPh sb="13" eb="14">
      <t>オサム</t>
    </rPh>
    <rPh sb="14" eb="15">
      <t>ニュウ</t>
    </rPh>
    <phoneticPr fontId="5"/>
  </si>
  <si>
    <t>　令和元年度病床利用率</t>
    <rPh sb="1" eb="2">
      <t>レイ</t>
    </rPh>
    <rPh sb="2" eb="3">
      <t>ワ</t>
    </rPh>
    <rPh sb="3" eb="4">
      <t>ガン</t>
    </rPh>
    <rPh sb="4" eb="6">
      <t>ネンド</t>
    </rPh>
    <rPh sb="6" eb="8">
      <t>ビョウショウ</t>
    </rPh>
    <rPh sb="8" eb="11">
      <t>リヨウリツ</t>
    </rPh>
    <phoneticPr fontId="5"/>
  </si>
  <si>
    <t>　令和元年度利用状況</t>
    <rPh sb="1" eb="2">
      <t>レイ</t>
    </rPh>
    <rPh sb="2" eb="3">
      <t>ワ</t>
    </rPh>
    <rPh sb="3" eb="4">
      <t>ガン</t>
    </rPh>
    <rPh sb="4" eb="6">
      <t>ネンド</t>
    </rPh>
    <rPh sb="6" eb="8">
      <t>リヨウ</t>
    </rPh>
    <rPh sb="8" eb="10">
      <t>ジョウキョウ</t>
    </rPh>
    <phoneticPr fontId="5"/>
  </si>
  <si>
    <t>○「前年末現在高」は、平成３０年度決算数値である。</t>
    <rPh sb="2" eb="4">
      <t>ゼンネン</t>
    </rPh>
    <rPh sb="4" eb="5">
      <t>スエ</t>
    </rPh>
    <rPh sb="5" eb="8">
      <t>ゲンザイダカ</t>
    </rPh>
    <rPh sb="11" eb="13">
      <t>ヘイセイ</t>
    </rPh>
    <rPh sb="15" eb="17">
      <t>ネンド</t>
    </rPh>
    <rPh sb="17" eb="19">
      <t>ケッサン</t>
    </rPh>
    <rPh sb="19" eb="21">
      <t>スウチ</t>
    </rPh>
    <phoneticPr fontId="5"/>
  </si>
  <si>
    <t>環境性能割交付金</t>
    <rPh sb="0" eb="2">
      <t>カンキョウ</t>
    </rPh>
    <rPh sb="2" eb="4">
      <t>セイノウ</t>
    </rPh>
    <rPh sb="4" eb="5">
      <t>ワリ</t>
    </rPh>
    <rPh sb="5" eb="8">
      <t>コウフキン</t>
    </rPh>
    <phoneticPr fontId="3"/>
  </si>
  <si>
    <t>平成３０年度からの繰越明許繰越額37,260千円を含む</t>
    <rPh sb="0" eb="2">
      <t>ヘイセイ</t>
    </rPh>
    <rPh sb="4" eb="5">
      <t>ネン</t>
    </rPh>
    <rPh sb="5" eb="6">
      <t>ド</t>
    </rPh>
    <rPh sb="9" eb="11">
      <t>クリコシ</t>
    </rPh>
    <rPh sb="11" eb="13">
      <t>メイキョ</t>
    </rPh>
    <rPh sb="13" eb="15">
      <t>クリコシ</t>
    </rPh>
    <rPh sb="15" eb="16">
      <t>ガク</t>
    </rPh>
    <rPh sb="22" eb="24">
      <t>センエン</t>
    </rPh>
    <rPh sb="25" eb="26">
      <t>フク</t>
    </rPh>
    <phoneticPr fontId="3"/>
  </si>
  <si>
    <t>公　共　用　財　産</t>
    <rPh sb="0" eb="1">
      <t>コウ</t>
    </rPh>
    <rPh sb="2" eb="3">
      <t>キョウ</t>
    </rPh>
    <rPh sb="4" eb="5">
      <t>ヨウ</t>
    </rPh>
    <rPh sb="6" eb="7">
      <t>ザイ</t>
    </rPh>
    <rPh sb="8" eb="9">
      <t>サン</t>
    </rPh>
    <phoneticPr fontId="5"/>
  </si>
  <si>
    <t>公　共　用　財　産</t>
    <phoneticPr fontId="5"/>
  </si>
  <si>
    <t>ステージ</t>
  </si>
  <si>
    <t>長幌上水道企業団
第２浄水場用地</t>
    <rPh sb="0" eb="1">
      <t>ナガ</t>
    </rPh>
    <rPh sb="1" eb="2">
      <t>ホロ</t>
    </rPh>
    <rPh sb="2" eb="5">
      <t>ジョウスイドウ</t>
    </rPh>
    <rPh sb="5" eb="7">
      <t>キギョウ</t>
    </rPh>
    <rPh sb="7" eb="8">
      <t>ダン</t>
    </rPh>
    <rPh sb="9" eb="10">
      <t>ダイ</t>
    </rPh>
    <rPh sb="11" eb="14">
      <t>ジョウスイジョウ</t>
    </rPh>
    <rPh sb="14" eb="16">
      <t>ヨウチ</t>
    </rPh>
    <phoneticPr fontId="5"/>
  </si>
  <si>
    <t>普　通　財　産</t>
    <phoneticPr fontId="5"/>
  </si>
  <si>
    <t>旧夕張太保育所</t>
    <rPh sb="0" eb="1">
      <t>キュウ</t>
    </rPh>
    <rPh sb="1" eb="3">
      <t>ユウバリ</t>
    </rPh>
    <rPh sb="3" eb="4">
      <t>フト</t>
    </rPh>
    <rPh sb="4" eb="6">
      <t>ホイク</t>
    </rPh>
    <rPh sb="6" eb="7">
      <t>ショ</t>
    </rPh>
    <phoneticPr fontId="5"/>
  </si>
  <si>
    <t>令和元年度～下期～</t>
    <rPh sb="0" eb="1">
      <t>レイ</t>
    </rPh>
    <rPh sb="1" eb="2">
      <t>ワ</t>
    </rPh>
    <rPh sb="2" eb="3">
      <t>ガン</t>
    </rPh>
    <rPh sb="3" eb="5">
      <t>ネンド</t>
    </rPh>
    <rPh sb="6" eb="7">
      <t>シタ</t>
    </rPh>
    <phoneticPr fontId="5"/>
  </si>
  <si>
    <r>
      <t>令和元年度　予算執行状況</t>
    </r>
    <r>
      <rPr>
        <b/>
        <sz val="12"/>
        <rFont val="ＭＳ 明朝"/>
        <family val="1"/>
        <charset val="128"/>
      </rPr>
      <t>（令和２年３月３１日現在）</t>
    </r>
    <rPh sb="0" eb="1">
      <t>レイ</t>
    </rPh>
    <rPh sb="1" eb="2">
      <t>ワ</t>
    </rPh>
    <rPh sb="2" eb="3">
      <t>ガン</t>
    </rPh>
    <rPh sb="3" eb="5">
      <t>ネンド</t>
    </rPh>
    <rPh sb="6" eb="8">
      <t>ヨサン</t>
    </rPh>
    <rPh sb="8" eb="10">
      <t>シッコウ</t>
    </rPh>
    <rPh sb="10" eb="12">
      <t>ジョウキョウ</t>
    </rPh>
    <rPh sb="13" eb="14">
      <t>レイ</t>
    </rPh>
    <rPh sb="14" eb="15">
      <t>ワ</t>
    </rPh>
    <rPh sb="16" eb="17">
      <t>ネン</t>
    </rPh>
    <rPh sb="18" eb="19">
      <t>ガツ</t>
    </rPh>
    <rPh sb="21" eb="22">
      <t>ニチ</t>
    </rPh>
    <rPh sb="22" eb="24">
      <t>ゲンザイ</t>
    </rPh>
    <phoneticPr fontId="5"/>
  </si>
  <si>
    <t>◆国民健康保険特別会計（令和２年３月３１日現在）</t>
    <rPh sb="1" eb="3">
      <t>コクミン</t>
    </rPh>
    <rPh sb="3" eb="5">
      <t>ケンコウ</t>
    </rPh>
    <rPh sb="5" eb="7">
      <t>ホケン</t>
    </rPh>
    <rPh sb="7" eb="9">
      <t>トクベツ</t>
    </rPh>
    <rPh sb="9" eb="11">
      <t>カイケイ</t>
    </rPh>
    <rPh sb="12" eb="13">
      <t>レイ</t>
    </rPh>
    <rPh sb="13" eb="14">
      <t>ワ</t>
    </rPh>
    <phoneticPr fontId="5"/>
  </si>
  <si>
    <t>◆介護保険特別会計（令和２年３月３１日現在）</t>
    <rPh sb="1" eb="3">
      <t>カイゴ</t>
    </rPh>
    <rPh sb="3" eb="5">
      <t>ホケン</t>
    </rPh>
    <rPh sb="5" eb="7">
      <t>トクベツ</t>
    </rPh>
    <rPh sb="7" eb="9">
      <t>カイケイ</t>
    </rPh>
    <rPh sb="10" eb="11">
      <t>レイ</t>
    </rPh>
    <rPh sb="11" eb="12">
      <t>ワ</t>
    </rPh>
    <phoneticPr fontId="5"/>
  </si>
  <si>
    <t>◆後期高齢者医療特別会計（令和２年３月３１日現在）</t>
    <rPh sb="1" eb="3">
      <t>コウキ</t>
    </rPh>
    <rPh sb="3" eb="6">
      <t>コウレイシャ</t>
    </rPh>
    <rPh sb="6" eb="8">
      <t>イリョウ</t>
    </rPh>
    <rPh sb="8" eb="10">
      <t>トクベツ</t>
    </rPh>
    <rPh sb="10" eb="12">
      <t>カイケイ</t>
    </rPh>
    <rPh sb="13" eb="14">
      <t>レイ</t>
    </rPh>
    <rPh sb="14" eb="15">
      <t>ワ</t>
    </rPh>
    <phoneticPr fontId="5"/>
  </si>
  <si>
    <t>◆下水道事業特別会計（令和２年３月３１日現在）</t>
    <rPh sb="1" eb="4">
      <t>ゲスイドウ</t>
    </rPh>
    <rPh sb="4" eb="6">
      <t>ジギョウ</t>
    </rPh>
    <rPh sb="6" eb="8">
      <t>トクベツ</t>
    </rPh>
    <rPh sb="8" eb="10">
      <t>カイケイ</t>
    </rPh>
    <rPh sb="11" eb="12">
      <t>レイ</t>
    </rPh>
    <rPh sb="12" eb="13">
      <t>ワ</t>
    </rPh>
    <phoneticPr fontId="5"/>
  </si>
  <si>
    <t>◆農業集落排水事業特別会計（令和２年３月３１日現在）</t>
    <rPh sb="1" eb="3">
      <t>ノウギョウ</t>
    </rPh>
    <rPh sb="3" eb="5">
      <t>シュウラク</t>
    </rPh>
    <rPh sb="5" eb="7">
      <t>ハイスイ</t>
    </rPh>
    <rPh sb="7" eb="9">
      <t>ジギョウ</t>
    </rPh>
    <rPh sb="9" eb="11">
      <t>トクベツ</t>
    </rPh>
    <rPh sb="11" eb="13">
      <t>カイケイ</t>
    </rPh>
    <rPh sb="14" eb="15">
      <t>レイ</t>
    </rPh>
    <rPh sb="15" eb="16">
      <t>ワ</t>
    </rPh>
    <phoneticPr fontId="5"/>
  </si>
  <si>
    <t>◆南幌町病院事業会計（令和２年３月３１日現在）</t>
    <rPh sb="1" eb="3">
      <t>ナンポロ</t>
    </rPh>
    <rPh sb="3" eb="4">
      <t>チョウ</t>
    </rPh>
    <rPh sb="4" eb="6">
      <t>ビョウイン</t>
    </rPh>
    <rPh sb="6" eb="8">
      <t>ジギョウ</t>
    </rPh>
    <rPh sb="8" eb="10">
      <t>カイケイ</t>
    </rPh>
    <rPh sb="11" eb="12">
      <t>レイ</t>
    </rPh>
    <rPh sb="12" eb="13">
      <t>ワ</t>
    </rPh>
    <phoneticPr fontId="5"/>
  </si>
  <si>
    <t>◆南幌町病院事業会計資料（令和２年３月３１日現在）</t>
    <rPh sb="1" eb="4">
      <t>ナンポロチョウ</t>
    </rPh>
    <rPh sb="4" eb="6">
      <t>ビョウイン</t>
    </rPh>
    <rPh sb="6" eb="8">
      <t>ジギョウ</t>
    </rPh>
    <rPh sb="8" eb="10">
      <t>カイケイ</t>
    </rPh>
    <rPh sb="10" eb="12">
      <t>シリョウ</t>
    </rPh>
    <rPh sb="13" eb="14">
      <t>レイ</t>
    </rPh>
    <rPh sb="14" eb="15">
      <t>ワ</t>
    </rPh>
    <phoneticPr fontId="5"/>
  </si>
  <si>
    <t>住民負担の状況（令和２年３月３１日現在）</t>
    <rPh sb="0" eb="2">
      <t>ジュウミン</t>
    </rPh>
    <rPh sb="2" eb="4">
      <t>フタン</t>
    </rPh>
    <rPh sb="5" eb="7">
      <t>ジョウキョウ</t>
    </rPh>
    <rPh sb="8" eb="9">
      <t>レイ</t>
    </rPh>
    <rPh sb="9" eb="10">
      <t>ワ</t>
    </rPh>
    <phoneticPr fontId="5"/>
  </si>
  <si>
    <t>※　平成３０年度からの繰越明許繰越額4,400千円を含んでいます。</t>
    <phoneticPr fontId="5"/>
  </si>
  <si>
    <t>防災・減災・国土強靭化
緊急対策事業債</t>
    <rPh sb="0" eb="2">
      <t>ボウサイ</t>
    </rPh>
    <rPh sb="3" eb="5">
      <t>ゲンサイ</t>
    </rPh>
    <rPh sb="6" eb="8">
      <t>コクド</t>
    </rPh>
    <rPh sb="8" eb="10">
      <t>キョウジン</t>
    </rPh>
    <rPh sb="10" eb="11">
      <t>カ</t>
    </rPh>
    <rPh sb="12" eb="14">
      <t>キンキュウ</t>
    </rPh>
    <rPh sb="14" eb="16">
      <t>タイサク</t>
    </rPh>
    <rPh sb="16" eb="19">
      <t>ジギョウサイ</t>
    </rPh>
    <phoneticPr fontId="3"/>
  </si>
  <si>
    <t>公表資料については、令和２年３月３１日現在での執行状況となり最終決算とは異なることをご了承下さい。</t>
    <rPh sb="10" eb="11">
      <t>レイ</t>
    </rPh>
    <rPh sb="11" eb="12">
      <t>ワ</t>
    </rPh>
    <phoneticPr fontId="5"/>
  </si>
  <si>
    <t>令和２年６月</t>
    <rPh sb="0" eb="1">
      <t>レイ</t>
    </rPh>
    <rPh sb="1" eb="2">
      <t>ワ</t>
    </rPh>
    <rPh sb="3" eb="4">
      <t>ネン</t>
    </rPh>
    <rPh sb="5" eb="6">
      <t>ガツ</t>
    </rPh>
    <phoneticPr fontId="5"/>
  </si>
  <si>
    <t>旧町営夕張太プール</t>
    <rPh sb="0" eb="1">
      <t>キュウ</t>
    </rPh>
    <rPh sb="1" eb="3">
      <t>チョウエイ</t>
    </rPh>
    <rPh sb="3" eb="5">
      <t>ユウバリ</t>
    </rPh>
    <rPh sb="5" eb="6">
      <t>フト</t>
    </rPh>
    <phoneticPr fontId="5"/>
  </si>
  <si>
    <t>夕張太保育所</t>
    <rPh sb="0" eb="2">
      <t>ユウバリ</t>
    </rPh>
    <rPh sb="2" eb="3">
      <t>フト</t>
    </rPh>
    <rPh sb="3" eb="5">
      <t>ホイク</t>
    </rPh>
    <rPh sb="5" eb="6">
      <t>ショ</t>
    </rPh>
    <phoneticPr fontId="5"/>
  </si>
  <si>
    <t>北町東児童公園</t>
    <rPh sb="0" eb="2">
      <t>キタマチ</t>
    </rPh>
    <rPh sb="2" eb="3">
      <t>ヒガシ</t>
    </rPh>
    <rPh sb="3" eb="5">
      <t>ジドウ</t>
    </rPh>
    <rPh sb="5" eb="7">
      <t>コウエン</t>
    </rPh>
    <phoneticPr fontId="5"/>
  </si>
  <si>
    <t>西町児童公園</t>
    <rPh sb="0" eb="2">
      <t>ニシマチ</t>
    </rPh>
    <rPh sb="2" eb="4">
      <t>ジドウ</t>
    </rPh>
    <rPh sb="4" eb="6">
      <t>コウエン</t>
    </rPh>
    <phoneticPr fontId="5"/>
  </si>
  <si>
    <t>西町小公園</t>
    <rPh sb="0" eb="1">
      <t>ニシ</t>
    </rPh>
    <rPh sb="1" eb="2">
      <t>マチ</t>
    </rPh>
    <rPh sb="2" eb="5">
      <t>ショウコウエン</t>
    </rPh>
    <phoneticPr fontId="5"/>
  </si>
  <si>
    <t>川向福祉の家</t>
    <rPh sb="0" eb="2">
      <t>カワムカイ</t>
    </rPh>
    <rPh sb="2" eb="4">
      <t>フクシ</t>
    </rPh>
    <rPh sb="5" eb="6">
      <t>イエ</t>
    </rPh>
    <phoneticPr fontId="5"/>
  </si>
  <si>
    <t>公共下水道
晩翠汚水中継施設</t>
    <rPh sb="0" eb="2">
      <t>コウキョウ</t>
    </rPh>
    <rPh sb="2" eb="4">
      <t>ゲスイ</t>
    </rPh>
    <rPh sb="4" eb="5">
      <t>ドウ</t>
    </rPh>
    <rPh sb="6" eb="8">
      <t>バンスイ</t>
    </rPh>
    <rPh sb="8" eb="10">
      <t>オスイ</t>
    </rPh>
    <rPh sb="10" eb="12">
      <t>チュウケイ</t>
    </rPh>
    <rPh sb="12" eb="14">
      <t>シセツ</t>
    </rPh>
    <phoneticPr fontId="5"/>
  </si>
  <si>
    <t>夕張太バス待合所</t>
    <rPh sb="0" eb="2">
      <t>ユウバリ</t>
    </rPh>
    <rPh sb="2" eb="3">
      <t>フト</t>
    </rPh>
    <rPh sb="5" eb="7">
      <t>マチアイ</t>
    </rPh>
    <rPh sb="7" eb="8">
      <t>ジョ</t>
    </rPh>
    <phoneticPr fontId="5"/>
  </si>
  <si>
    <t>普　通　財　産</t>
    <rPh sb="0" eb="1">
      <t>フ</t>
    </rPh>
    <rPh sb="2" eb="3">
      <t>ツウ</t>
    </rPh>
    <rPh sb="4" eb="5">
      <t>ザイ</t>
    </rPh>
    <rPh sb="6" eb="7">
      <t>サン</t>
    </rPh>
    <phoneticPr fontId="5"/>
  </si>
  <si>
    <t>小学校校長・教頭住宅</t>
    <rPh sb="0" eb="3">
      <t>ショウガッコウ</t>
    </rPh>
    <rPh sb="3" eb="5">
      <t>コウチョウ</t>
    </rPh>
    <rPh sb="6" eb="8">
      <t>キョウトウ</t>
    </rPh>
    <rPh sb="8" eb="10">
      <t>ジュウタク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</si>
</sst>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0_ "/>
    <numFmt numFmtId="178" formatCode="#,##0;&quot;△ &quot;#,##0"/>
    <numFmt numFmtId="179" formatCode="#,##0.00_ "/>
    <numFmt numFmtId="180" formatCode="#,##0.00;&quot;△ &quot;#,##0.00"/>
    <numFmt numFmtId="181" formatCode="0.0_ "/>
    <numFmt numFmtId="182" formatCode="#,##0_ ;[Red]\-#,##0\ "/>
    <numFmt numFmtId="183" formatCode="#,##0\ ;&quot;△ &quot;#,##0\ "/>
    <numFmt numFmtId="184" formatCode="#,##0.0\ ;&quot;△ &quot;#,##0.0\ "/>
    <numFmt numFmtId="185" formatCode="#,##0.0_ ;[Red]\-#,##0.0\ "/>
    <numFmt numFmtId="186" formatCode="0;&quot;△ &quot;0"/>
  </numFmts>
  <fonts count="44" x14ac:knownFonts="1">
    <font>
      <sz val="11"/>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b/>
      <sz val="14"/>
      <name val="ＭＳ ゴシック"/>
      <family val="3"/>
      <charset val="128"/>
    </font>
    <font>
      <sz val="14"/>
      <name val="ＭＳ ゴシック"/>
      <family val="3"/>
      <charset val="128"/>
    </font>
    <font>
      <sz val="10"/>
      <name val="ＭＳ ゴシック"/>
      <family val="3"/>
      <charset val="128"/>
    </font>
    <font>
      <b/>
      <sz val="16"/>
      <name val="ＭＳ 明朝"/>
      <family val="1"/>
      <charset val="128"/>
    </font>
    <font>
      <b/>
      <sz val="14"/>
      <name val="ＭＳ 明朝"/>
      <family val="1"/>
      <charset val="128"/>
    </font>
    <font>
      <b/>
      <sz val="12"/>
      <name val="ＭＳ 明朝"/>
      <family val="1"/>
      <charset val="128"/>
    </font>
    <font>
      <sz val="12"/>
      <name val="ＭＳ 明朝"/>
      <family val="1"/>
      <charset val="128"/>
    </font>
    <font>
      <sz val="10"/>
      <name val="ＭＳ 明朝"/>
      <family val="1"/>
      <charset val="128"/>
    </font>
    <font>
      <sz val="11"/>
      <name val="ＭＳ 明朝"/>
      <family val="1"/>
      <charset val="128"/>
    </font>
    <font>
      <sz val="8"/>
      <name val="ＭＳ 明朝"/>
      <family val="1"/>
      <charset val="128"/>
    </font>
    <font>
      <sz val="9"/>
      <name val="ＭＳ 明朝"/>
      <family val="1"/>
      <charset val="128"/>
    </font>
    <font>
      <b/>
      <sz val="11"/>
      <name val="ＭＳ Ｐゴシック"/>
      <family val="3"/>
      <charset val="128"/>
    </font>
    <font>
      <b/>
      <sz val="14"/>
      <name val="ＭＳ Ｐゴシック"/>
      <family val="3"/>
      <charset val="128"/>
    </font>
    <font>
      <b/>
      <i/>
      <sz val="60"/>
      <name val="ＭＳ 明朝"/>
      <family val="1"/>
      <charset val="128"/>
    </font>
    <font>
      <i/>
      <sz val="28"/>
      <name val="ＭＳ 明朝"/>
      <family val="1"/>
      <charset val="128"/>
    </font>
    <font>
      <b/>
      <sz val="11"/>
      <name val="ＭＳ 明朝"/>
      <family val="1"/>
      <charset val="128"/>
    </font>
    <font>
      <sz val="11"/>
      <name val="ＭＳ ゴシック"/>
      <family val="3"/>
      <charset val="128"/>
    </font>
    <font>
      <b/>
      <sz val="18"/>
      <name val="ＭＳ ゴシック"/>
      <family val="3"/>
      <charset val="128"/>
    </font>
    <font>
      <sz val="11"/>
      <name val="ＭＳ Ｐ明朝"/>
      <family val="1"/>
      <charset val="128"/>
    </font>
    <font>
      <sz val="18"/>
      <name val="ＭＳ ゴシック"/>
      <family val="3"/>
      <charset val="128"/>
    </font>
    <font>
      <sz val="14"/>
      <name val="ＭＳ Ｐゴシック"/>
      <family val="3"/>
      <charset val="128"/>
    </font>
    <font>
      <sz val="16"/>
      <name val="ＭＳ Ｐゴシック"/>
      <family val="3"/>
      <charset val="128"/>
    </font>
    <font>
      <sz val="11"/>
      <name val="HGS行書体"/>
      <family val="4"/>
      <charset val="128"/>
    </font>
    <font>
      <sz val="10"/>
      <name val="HGS行書体"/>
      <family val="4"/>
      <charset val="128"/>
    </font>
    <font>
      <sz val="9"/>
      <name val="ＭＳ ゴシック"/>
      <family val="3"/>
      <charset val="128"/>
    </font>
    <font>
      <sz val="11"/>
      <color theme="1"/>
      <name val="ＭＳ ゴシック"/>
      <family val="3"/>
      <charset val="128"/>
    </font>
    <font>
      <sz val="11"/>
      <color theme="1"/>
      <name val="ＭＳ Ｐゴシック"/>
      <family val="3"/>
      <charset val="128"/>
      <scheme val="minor"/>
    </font>
    <font>
      <sz val="12"/>
      <color theme="1"/>
      <name val="ＭＳ 明朝"/>
      <family val="1"/>
      <charset val="128"/>
    </font>
    <font>
      <sz val="18"/>
      <color theme="1"/>
      <name val="ＭＳ ゴシック"/>
      <family val="3"/>
      <charset val="128"/>
    </font>
    <font>
      <sz val="10"/>
      <color theme="1"/>
      <name val="ＭＳ ゴシック"/>
      <family val="3"/>
      <charset val="128"/>
    </font>
    <font>
      <sz val="10"/>
      <color theme="1"/>
      <name val="ＭＳ Ｐゴシック"/>
      <family val="3"/>
      <charset val="128"/>
      <scheme val="minor"/>
    </font>
    <font>
      <strike/>
      <sz val="11"/>
      <color theme="1"/>
      <name val="ＭＳ ゴシック"/>
      <family val="3"/>
      <charset val="128"/>
    </font>
    <font>
      <sz val="16"/>
      <color theme="1"/>
      <name val="ＭＳ ゴシック"/>
      <family val="3"/>
      <charset val="128"/>
    </font>
    <font>
      <sz val="10"/>
      <color rgb="FFFF0000"/>
      <name val="ＭＳ ゴシック"/>
      <family val="3"/>
      <charset val="128"/>
    </font>
    <font>
      <sz val="8"/>
      <name val="ＭＳ ゴシック"/>
      <family val="3"/>
      <charset val="128"/>
    </font>
    <font>
      <sz val="10"/>
      <name val="ＭＳ Ｐゴシック"/>
      <family val="3"/>
      <charset val="128"/>
    </font>
    <font>
      <sz val="22"/>
      <name val="ＭＳ 明朝"/>
      <family val="1"/>
      <charset val="128"/>
    </font>
    <font>
      <sz val="48"/>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rgb="FFFFFF99"/>
        <bgColor rgb="FFFFFF99"/>
      </patternFill>
    </fill>
    <fill>
      <patternFill patternType="solid">
        <fgColor rgb="FFFFFF99"/>
        <bgColor indexed="64"/>
      </patternFill>
    </fill>
    <fill>
      <patternFill patternType="solid">
        <fgColor rgb="FFFFFF00"/>
        <bgColor indexed="64"/>
      </patternFill>
    </fill>
  </fills>
  <borders count="321">
    <border>
      <left/>
      <right/>
      <top/>
      <bottom/>
      <diagonal/>
    </border>
    <border>
      <left style="medium">
        <color indexed="8"/>
      </left>
      <right/>
      <top/>
      <bottom/>
      <diagonal/>
    </border>
    <border>
      <left/>
      <right/>
      <top/>
      <bottom style="medium">
        <color indexed="8"/>
      </bottom>
      <diagonal/>
    </border>
    <border>
      <left style="medium">
        <color indexed="8"/>
      </left>
      <right/>
      <top/>
      <bottom style="thin">
        <color indexed="8"/>
      </bottom>
      <diagonal/>
    </border>
    <border>
      <left style="thin">
        <color indexed="8"/>
      </left>
      <right/>
      <top style="thin">
        <color indexed="8"/>
      </top>
      <bottom/>
      <diagonal/>
    </border>
    <border>
      <left style="hair">
        <color indexed="8"/>
      </left>
      <right style="hair">
        <color indexed="8"/>
      </right>
      <top style="thin">
        <color indexed="8"/>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medium">
        <color indexed="8"/>
      </left>
      <right/>
      <top style="thin">
        <color indexed="8"/>
      </top>
      <bottom style="thin">
        <color indexed="64"/>
      </bottom>
      <diagonal/>
    </border>
    <border>
      <left style="medium">
        <color indexed="8"/>
      </left>
      <right/>
      <top style="thin">
        <color indexed="8"/>
      </top>
      <bottom/>
      <diagonal/>
    </border>
    <border>
      <left style="hair">
        <color indexed="8"/>
      </left>
      <right style="hair">
        <color indexed="8"/>
      </right>
      <top style="thin">
        <color indexed="8"/>
      </top>
      <bottom style="double">
        <color indexed="64"/>
      </bottom>
      <diagonal/>
    </border>
    <border>
      <left style="thin">
        <color indexed="8"/>
      </left>
      <right/>
      <top style="double">
        <color indexed="8"/>
      </top>
      <bottom style="medium">
        <color indexed="8"/>
      </bottom>
      <diagonal/>
    </border>
    <border>
      <left style="hair">
        <color indexed="8"/>
      </left>
      <right style="hair">
        <color indexed="8"/>
      </right>
      <top style="double">
        <color indexed="8"/>
      </top>
      <bottom style="medium">
        <color indexed="8"/>
      </bottom>
      <diagonal/>
    </border>
    <border>
      <left style="hair">
        <color indexed="8"/>
      </left>
      <right style="hair">
        <color indexed="8"/>
      </right>
      <top/>
      <bottom style="medium">
        <color indexed="8"/>
      </bottom>
      <diagonal/>
    </border>
    <border>
      <left/>
      <right/>
      <top style="medium">
        <color indexed="8"/>
      </top>
      <bottom/>
      <diagonal/>
    </border>
    <border>
      <left style="medium">
        <color indexed="64"/>
      </left>
      <right/>
      <top/>
      <bottom style="thin">
        <color indexed="8"/>
      </bottom>
      <diagonal/>
    </border>
    <border>
      <left style="thin">
        <color indexed="8"/>
      </left>
      <right/>
      <top style="thin">
        <color indexed="64"/>
      </top>
      <bottom style="thin">
        <color indexed="8"/>
      </bottom>
      <diagonal/>
    </border>
    <border>
      <left style="hair">
        <color indexed="8"/>
      </left>
      <right style="hair">
        <color indexed="8"/>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top style="thin">
        <color indexed="8"/>
      </top>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hair">
        <color indexed="8"/>
      </left>
      <right style="hair">
        <color indexed="8"/>
      </right>
      <top style="thin">
        <color indexed="8"/>
      </top>
      <bottom style="double">
        <color indexed="8"/>
      </bottom>
      <diagonal/>
    </border>
    <border>
      <left style="thin">
        <color indexed="8"/>
      </left>
      <right/>
      <top/>
      <bottom style="medium">
        <color indexed="64"/>
      </bottom>
      <diagonal/>
    </border>
    <border>
      <left style="hair">
        <color indexed="8"/>
      </left>
      <right style="hair">
        <color indexed="8"/>
      </right>
      <top/>
      <bottom style="medium">
        <color indexed="64"/>
      </bottom>
      <diagonal/>
    </border>
    <border>
      <left style="medium">
        <color indexed="64"/>
      </left>
      <right/>
      <top style="thin">
        <color indexed="8"/>
      </top>
      <bottom style="double">
        <color indexed="64"/>
      </bottom>
      <diagonal/>
    </border>
    <border>
      <left/>
      <right/>
      <top style="thin">
        <color indexed="8"/>
      </top>
      <bottom style="double">
        <color indexed="64"/>
      </bottom>
      <diagonal/>
    </border>
    <border>
      <left style="thin">
        <color indexed="8"/>
      </left>
      <right/>
      <top style="thin">
        <color indexed="8"/>
      </top>
      <bottom style="double">
        <color indexed="64"/>
      </bottom>
      <diagonal/>
    </border>
    <border>
      <left/>
      <right style="medium">
        <color indexed="8"/>
      </right>
      <top style="thin">
        <color indexed="8"/>
      </top>
      <bottom style="double">
        <color indexed="8"/>
      </bottom>
      <diagonal/>
    </border>
    <border>
      <left style="thin">
        <color indexed="8"/>
      </left>
      <right/>
      <top style="double">
        <color indexed="64"/>
      </top>
      <bottom style="medium">
        <color indexed="64"/>
      </bottom>
      <diagonal/>
    </border>
    <border>
      <left style="hair">
        <color indexed="8"/>
      </left>
      <right style="hair">
        <color indexed="8"/>
      </right>
      <top style="double">
        <color indexed="64"/>
      </top>
      <bottom style="medium">
        <color indexed="64"/>
      </bottom>
      <diagonal/>
    </border>
    <border>
      <left style="hair">
        <color indexed="8"/>
      </left>
      <right style="hair">
        <color indexed="8"/>
      </right>
      <top style="double">
        <color indexed="64"/>
      </top>
      <bottom style="medium">
        <color indexed="8"/>
      </bottom>
      <diagonal/>
    </border>
    <border>
      <left style="thin">
        <color indexed="8"/>
      </left>
      <right/>
      <top/>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hair">
        <color indexed="8"/>
      </left>
      <right style="hair">
        <color indexed="8"/>
      </right>
      <top style="thin">
        <color indexed="8"/>
      </top>
      <bottom style="thin">
        <color indexed="64"/>
      </bottom>
      <diagonal/>
    </border>
    <border>
      <left/>
      <right style="thin">
        <color indexed="8"/>
      </right>
      <top/>
      <bottom style="thin">
        <color indexed="8"/>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style="hair">
        <color indexed="8"/>
      </left>
      <right style="hair">
        <color indexed="8"/>
      </right>
      <top style="thin">
        <color indexed="8"/>
      </top>
      <bottom style="medium">
        <color indexed="64"/>
      </bottom>
      <diagonal/>
    </border>
    <border>
      <left style="thin">
        <color indexed="8"/>
      </left>
      <right/>
      <top/>
      <bottom style="medium">
        <color indexed="8"/>
      </bottom>
      <diagonal/>
    </border>
    <border>
      <left/>
      <right/>
      <top style="medium">
        <color indexed="64"/>
      </top>
      <bottom/>
      <diagonal/>
    </border>
    <border>
      <left style="thin">
        <color indexed="8"/>
      </left>
      <right/>
      <top style="medium">
        <color indexed="64"/>
      </top>
      <bottom/>
      <diagonal/>
    </border>
    <border>
      <left style="hair">
        <color indexed="8"/>
      </left>
      <right style="hair">
        <color indexed="8"/>
      </right>
      <top style="medium">
        <color indexed="64"/>
      </top>
      <bottom/>
      <diagonal/>
    </border>
    <border>
      <left/>
      <right style="thin">
        <color indexed="8"/>
      </right>
      <top/>
      <bottom style="thin">
        <color indexed="64"/>
      </bottom>
      <diagonal/>
    </border>
    <border>
      <left style="thin">
        <color indexed="8"/>
      </left>
      <right/>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bottom style="thin">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thin">
        <color indexed="8"/>
      </left>
      <right style="hair">
        <color indexed="8"/>
      </right>
      <top style="double">
        <color indexed="64"/>
      </top>
      <bottom style="medium">
        <color indexed="8"/>
      </bottom>
      <diagonal/>
    </border>
    <border>
      <left style="thin">
        <color indexed="8"/>
      </left>
      <right style="hair">
        <color indexed="8"/>
      </right>
      <top style="medium">
        <color indexed="8"/>
      </top>
      <bottom style="thin">
        <color indexed="64"/>
      </bottom>
      <diagonal/>
    </border>
    <border>
      <left style="hair">
        <color indexed="8"/>
      </left>
      <right style="hair">
        <color indexed="8"/>
      </right>
      <top style="medium">
        <color indexed="8"/>
      </top>
      <bottom style="thin">
        <color indexed="8"/>
      </bottom>
      <diagonal/>
    </border>
    <border>
      <left/>
      <right style="medium">
        <color indexed="8"/>
      </right>
      <top style="thin">
        <color indexed="8"/>
      </top>
      <bottom/>
      <diagonal/>
    </border>
    <border>
      <left style="medium">
        <color indexed="8"/>
      </left>
      <right/>
      <top style="double">
        <color indexed="64"/>
      </top>
      <bottom style="medium">
        <color indexed="8"/>
      </bottom>
      <diagonal/>
    </border>
    <border>
      <left/>
      <right style="thin">
        <color indexed="8"/>
      </right>
      <top style="double">
        <color indexed="64"/>
      </top>
      <bottom style="medium">
        <color indexed="8"/>
      </bottom>
      <diagonal/>
    </border>
    <border>
      <left/>
      <right style="medium">
        <color indexed="8"/>
      </right>
      <top style="double">
        <color indexed="64"/>
      </top>
      <bottom style="medium">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hair">
        <color indexed="8"/>
      </left>
      <right style="hair">
        <color indexed="8"/>
      </right>
      <top style="thin">
        <color indexed="8"/>
      </top>
      <bottom style="medium">
        <color indexed="8"/>
      </bottom>
      <diagonal/>
    </border>
    <border>
      <left style="thin">
        <color indexed="8"/>
      </left>
      <right/>
      <top style="thin">
        <color indexed="8"/>
      </top>
      <bottom style="medium">
        <color indexed="8"/>
      </bottom>
      <diagonal/>
    </border>
    <border>
      <left style="hair">
        <color indexed="8"/>
      </left>
      <right style="medium">
        <color indexed="8"/>
      </right>
      <top style="thin">
        <color indexed="8"/>
      </top>
      <bottom style="thin">
        <color indexed="8"/>
      </bottom>
      <diagonal/>
    </border>
    <border>
      <left style="hair">
        <color indexed="8"/>
      </left>
      <right style="medium">
        <color indexed="8"/>
      </right>
      <top style="double">
        <color indexed="64"/>
      </top>
      <bottom style="medium">
        <color indexed="8"/>
      </bottom>
      <diagonal/>
    </border>
    <border>
      <left style="hair">
        <color indexed="8"/>
      </left>
      <right style="medium">
        <color indexed="8"/>
      </right>
      <top style="thin">
        <color indexed="8"/>
      </top>
      <bottom style="double">
        <color indexed="64"/>
      </bottom>
      <diagonal/>
    </border>
    <border>
      <left style="thin">
        <color indexed="8"/>
      </left>
      <right style="hair">
        <color indexed="8"/>
      </right>
      <top/>
      <bottom style="thin">
        <color indexed="64"/>
      </bottom>
      <diagonal/>
    </border>
    <border>
      <left style="hair">
        <color indexed="8"/>
      </left>
      <right/>
      <top/>
      <bottom style="thin">
        <color indexed="8"/>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8"/>
      </right>
      <top style="thin">
        <color indexed="64"/>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style="double">
        <color indexed="64"/>
      </top>
      <bottom style="medium">
        <color indexed="8"/>
      </bottom>
      <diagonal/>
    </border>
    <border>
      <left/>
      <right style="medium">
        <color indexed="8"/>
      </right>
      <top style="thin">
        <color indexed="8"/>
      </top>
      <bottom style="medium">
        <color indexed="64"/>
      </bottom>
      <diagonal/>
    </border>
    <border>
      <left/>
      <right style="medium">
        <color indexed="8"/>
      </right>
      <top style="medium">
        <color indexed="64"/>
      </top>
      <bottom/>
      <diagonal/>
    </border>
    <border>
      <left/>
      <right style="medium">
        <color indexed="8"/>
      </right>
      <top/>
      <bottom style="medium">
        <color indexed="8"/>
      </bottom>
      <diagonal/>
    </border>
    <border>
      <left/>
      <right style="medium">
        <color indexed="8"/>
      </right>
      <top/>
      <bottom style="thin">
        <color indexed="64"/>
      </bottom>
      <diagonal/>
    </border>
    <border>
      <left/>
      <right style="medium">
        <color indexed="8"/>
      </right>
      <top style="thin">
        <color indexed="8"/>
      </top>
      <bottom style="thin">
        <color indexed="64"/>
      </bottom>
      <diagonal/>
    </border>
    <border>
      <left style="medium">
        <color indexed="8"/>
      </left>
      <right/>
      <top style="thin">
        <color indexed="64"/>
      </top>
      <bottom style="thin">
        <color indexed="64"/>
      </bottom>
      <diagonal/>
    </border>
    <border>
      <left style="medium">
        <color indexed="8"/>
      </left>
      <right/>
      <top/>
      <bottom style="medium">
        <color indexed="64"/>
      </bottom>
      <diagonal/>
    </border>
    <border>
      <left/>
      <right style="medium">
        <color indexed="8"/>
      </right>
      <top style="double">
        <color indexed="8"/>
      </top>
      <bottom style="medium">
        <color indexed="8"/>
      </bottom>
      <diagonal/>
    </border>
    <border>
      <left style="hair">
        <color indexed="8"/>
      </left>
      <right style="medium">
        <color indexed="8"/>
      </right>
      <top/>
      <bottom style="thin">
        <color indexed="8"/>
      </bottom>
      <diagonal/>
    </border>
    <border>
      <left style="hair">
        <color indexed="8"/>
      </left>
      <right style="medium">
        <color indexed="8"/>
      </right>
      <top style="thin">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diagonal/>
    </border>
    <border>
      <left style="hair">
        <color indexed="8"/>
      </left>
      <right style="medium">
        <color indexed="64"/>
      </right>
      <top style="thin">
        <color indexed="8"/>
      </top>
      <bottom style="double">
        <color indexed="8"/>
      </bottom>
      <diagonal/>
    </border>
    <border>
      <left/>
      <right style="medium">
        <color indexed="64"/>
      </right>
      <top/>
      <bottom style="medium">
        <color indexed="64"/>
      </bottom>
      <diagonal/>
    </border>
    <border>
      <left/>
      <right style="medium">
        <color indexed="64"/>
      </right>
      <top style="thin">
        <color indexed="8"/>
      </top>
      <bottom style="double">
        <color indexed="64"/>
      </bottom>
      <diagonal/>
    </border>
    <border>
      <left/>
      <right style="medium">
        <color indexed="64"/>
      </right>
      <top style="double">
        <color indexed="64"/>
      </top>
      <bottom style="medium">
        <color indexed="64"/>
      </bottom>
      <diagonal/>
    </border>
    <border>
      <left/>
      <right/>
      <top/>
      <bottom style="mediumDashDotDot">
        <color indexed="64"/>
      </bottom>
      <diagonal/>
    </border>
    <border>
      <left style="mediumDashDotDot">
        <color indexed="64"/>
      </left>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style="mediumDashDotDot">
        <color indexed="64"/>
      </top>
      <bottom/>
      <diagonal/>
    </border>
    <border>
      <left/>
      <right style="mediumDashDotDot">
        <color indexed="64"/>
      </right>
      <top style="mediumDashDotDot">
        <color indexed="64"/>
      </top>
      <bottom/>
      <diagonal/>
    </border>
    <border>
      <left/>
      <right style="mediumDashDotDot">
        <color indexed="64"/>
      </right>
      <top/>
      <bottom/>
      <diagonal/>
    </border>
    <border>
      <left/>
      <right style="mediumDashDotDot">
        <color indexed="64"/>
      </right>
      <top/>
      <bottom style="mediumDashDotDot">
        <color indexed="64"/>
      </bottom>
      <diagonal/>
    </border>
    <border>
      <left style="hair">
        <color indexed="8"/>
      </left>
      <right style="medium">
        <color indexed="8"/>
      </right>
      <top style="medium">
        <color indexed="8"/>
      </top>
      <bottom style="thin">
        <color indexed="8"/>
      </bottom>
      <diagonal/>
    </border>
    <border>
      <left/>
      <right style="medium">
        <color indexed="8"/>
      </right>
      <top style="thin">
        <color indexed="8"/>
      </top>
      <bottom style="medium">
        <color indexed="8"/>
      </bottom>
      <diagonal/>
    </border>
    <border>
      <left/>
      <right style="thin">
        <color indexed="8"/>
      </right>
      <top/>
      <bottom/>
      <diagonal/>
    </border>
    <border>
      <left/>
      <right/>
      <top/>
      <bottom style="hair">
        <color indexed="64"/>
      </bottom>
      <diagonal/>
    </border>
    <border>
      <left style="thin">
        <color indexed="64"/>
      </left>
      <right/>
      <top/>
      <bottom style="hair">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hair">
        <color indexed="64"/>
      </bottom>
      <diagonal/>
    </border>
    <border>
      <left style="medium">
        <color indexed="64"/>
      </left>
      <right/>
      <top/>
      <bottom/>
      <diagonal/>
    </border>
    <border>
      <left style="medium">
        <color indexed="64"/>
      </left>
      <right/>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thin">
        <color indexed="8"/>
      </bottom>
      <diagonal/>
    </border>
    <border>
      <left style="thin">
        <color indexed="8"/>
      </left>
      <right style="hair">
        <color indexed="8"/>
      </right>
      <top style="thin">
        <color indexed="8"/>
      </top>
      <bottom style="thin">
        <color indexed="8"/>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8"/>
      </left>
      <right style="hair">
        <color indexed="8"/>
      </right>
      <top style="medium">
        <color indexed="64"/>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style="medium">
        <color indexed="64"/>
      </left>
      <right/>
      <top style="double">
        <color indexed="8"/>
      </top>
      <bottom style="medium">
        <color indexed="64"/>
      </bottom>
      <diagonal/>
    </border>
    <border>
      <left/>
      <right/>
      <top style="double">
        <color indexed="64"/>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8"/>
      </left>
      <right style="thin">
        <color indexed="64"/>
      </right>
      <top style="thin">
        <color indexed="64"/>
      </top>
      <bottom/>
      <diagonal/>
    </border>
    <border>
      <left style="medium">
        <color indexed="8"/>
      </left>
      <right style="thin">
        <color indexed="64"/>
      </right>
      <top/>
      <bottom/>
      <diagonal/>
    </border>
    <border>
      <left style="medium">
        <color indexed="8"/>
      </left>
      <right style="thin">
        <color indexed="64"/>
      </right>
      <top/>
      <bottom style="medium">
        <color indexed="64"/>
      </bottom>
      <diagonal/>
    </border>
    <border>
      <left style="medium">
        <color indexed="8"/>
      </left>
      <right style="thin">
        <color indexed="8"/>
      </right>
      <top style="thin">
        <color indexed="8"/>
      </top>
      <bottom/>
      <diagonal/>
    </border>
    <border>
      <left style="medium">
        <color indexed="8"/>
      </left>
      <right style="thin">
        <color indexed="64"/>
      </right>
      <top style="medium">
        <color indexed="64"/>
      </top>
      <bottom/>
      <diagonal/>
    </border>
    <border>
      <left style="medium">
        <color indexed="8"/>
      </left>
      <right style="thin">
        <color indexed="64"/>
      </right>
      <top/>
      <bottom style="thin">
        <color indexed="64"/>
      </bottom>
      <diagonal/>
    </border>
    <border>
      <left/>
      <right/>
      <top style="medium">
        <color indexed="64"/>
      </top>
      <bottom style="thin">
        <color indexed="8"/>
      </bottom>
      <diagonal/>
    </border>
    <border>
      <left style="medium">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hair">
        <color indexed="8"/>
      </left>
      <right/>
      <top style="medium">
        <color indexed="8"/>
      </top>
      <bottom style="thin">
        <color indexed="64"/>
      </bottom>
      <diagonal/>
    </border>
    <border>
      <left/>
      <right style="medium">
        <color indexed="8"/>
      </right>
      <top style="medium">
        <color indexed="8"/>
      </top>
      <bottom style="thin">
        <color indexed="64"/>
      </bottom>
      <diagonal/>
    </border>
    <border>
      <left/>
      <right/>
      <top style="thin">
        <color indexed="64"/>
      </top>
      <bottom style="thin">
        <color indexed="64"/>
      </bottom>
      <diagonal/>
    </border>
    <border>
      <left style="medium">
        <color indexed="8"/>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hair">
        <color indexed="8"/>
      </left>
      <right/>
      <top style="thin">
        <color indexed="8"/>
      </top>
      <bottom/>
      <diagonal/>
    </border>
    <border>
      <left/>
      <right style="hair">
        <color indexed="8"/>
      </right>
      <top style="thin">
        <color indexed="8"/>
      </top>
      <bottom/>
      <diagonal/>
    </border>
    <border>
      <left style="thin">
        <color indexed="8"/>
      </left>
      <right/>
      <top style="thin">
        <color indexed="64"/>
      </top>
      <bottom/>
      <diagonal/>
    </border>
    <border>
      <left/>
      <right style="hair">
        <color indexed="8"/>
      </right>
      <top style="thin">
        <color indexed="64"/>
      </top>
      <bottom/>
      <diagonal/>
    </border>
    <border>
      <left/>
      <right style="hair">
        <color indexed="8"/>
      </right>
      <top/>
      <bottom style="medium">
        <color indexed="8"/>
      </bottom>
      <diagonal/>
    </border>
    <border>
      <left style="hair">
        <color indexed="8"/>
      </left>
      <right/>
      <top/>
      <bottom style="medium">
        <color indexed="8"/>
      </bottom>
      <diagonal/>
    </border>
    <border>
      <left style="hair">
        <color indexed="8"/>
      </left>
      <right/>
      <top style="double">
        <color indexed="64"/>
      </top>
      <bottom style="medium">
        <color indexed="8"/>
      </bottom>
      <diagonal/>
    </border>
    <border>
      <left/>
      <right style="hair">
        <color indexed="8"/>
      </right>
      <top style="double">
        <color indexed="64"/>
      </top>
      <bottom style="medium">
        <color indexed="8"/>
      </bottom>
      <diagonal/>
    </border>
    <border>
      <left style="thin">
        <color indexed="64"/>
      </left>
      <right/>
      <top style="medium">
        <color indexed="8"/>
      </top>
      <bottom style="thin">
        <color indexed="64"/>
      </bottom>
      <diagonal/>
    </border>
    <border>
      <left/>
      <right style="hair">
        <color indexed="64"/>
      </right>
      <top style="medium">
        <color indexed="8"/>
      </top>
      <bottom style="thin">
        <color indexed="64"/>
      </bottom>
      <diagonal/>
    </border>
    <border>
      <left style="hair">
        <color indexed="64"/>
      </left>
      <right/>
      <top style="medium">
        <color indexed="8"/>
      </top>
      <bottom style="thin">
        <color indexed="8"/>
      </bottom>
      <diagonal/>
    </border>
    <border>
      <left/>
      <right/>
      <top style="medium">
        <color indexed="8"/>
      </top>
      <bottom style="thin">
        <color indexed="8"/>
      </bottom>
      <diagonal/>
    </border>
    <border>
      <left style="thin">
        <color indexed="8"/>
      </left>
      <right/>
      <top style="thin">
        <color indexed="8"/>
      </top>
      <bottom style="thin">
        <color indexed="64"/>
      </bottom>
      <diagonal/>
    </border>
    <border>
      <left style="thin">
        <color indexed="64"/>
      </left>
      <right style="hair">
        <color indexed="64"/>
      </right>
      <top style="medium">
        <color indexed="8"/>
      </top>
      <bottom/>
      <diagonal/>
    </border>
    <border>
      <left style="thin">
        <color indexed="64"/>
      </left>
      <right style="hair">
        <color indexed="64"/>
      </right>
      <top/>
      <bottom style="thin">
        <color indexed="64"/>
      </bottom>
      <diagonal/>
    </border>
    <border>
      <left style="hair">
        <color indexed="64"/>
      </left>
      <right/>
      <top style="medium">
        <color indexed="8"/>
      </top>
      <bottom/>
      <diagonal/>
    </border>
    <border>
      <left/>
      <right style="hair">
        <color indexed="64"/>
      </right>
      <top style="medium">
        <color indexed="8"/>
      </top>
      <bottom/>
      <diagonal/>
    </border>
    <border>
      <left style="hair">
        <color indexed="64"/>
      </left>
      <right style="hair">
        <color indexed="64"/>
      </right>
      <top style="medium">
        <color indexed="8"/>
      </top>
      <bottom/>
      <diagonal/>
    </border>
    <border>
      <left style="hair">
        <color indexed="64"/>
      </left>
      <right style="medium">
        <color indexed="8"/>
      </right>
      <top style="medium">
        <color indexed="8"/>
      </top>
      <bottom/>
      <diagonal/>
    </border>
    <border>
      <left style="hair">
        <color indexed="64"/>
      </left>
      <right style="hair">
        <color indexed="64"/>
      </right>
      <top/>
      <bottom style="thin">
        <color indexed="8"/>
      </bottom>
      <diagonal/>
    </border>
    <border>
      <left style="hair">
        <color indexed="64"/>
      </left>
      <right style="medium">
        <color indexed="8"/>
      </right>
      <top/>
      <bottom style="thin">
        <color indexed="8"/>
      </bottom>
      <diagonal/>
    </border>
    <border>
      <left style="hair">
        <color indexed="8"/>
      </left>
      <right/>
      <top style="thin">
        <color indexed="8"/>
      </top>
      <bottom style="thin">
        <color indexed="8"/>
      </bottom>
      <diagonal/>
    </border>
    <border>
      <left style="hair">
        <color indexed="64"/>
      </left>
      <right/>
      <top style="thin">
        <color indexed="64"/>
      </top>
      <bottom style="thin">
        <color indexed="8"/>
      </bottom>
      <diagonal/>
    </border>
    <border>
      <left/>
      <right style="hair">
        <color indexed="8"/>
      </right>
      <top style="thin">
        <color indexed="64"/>
      </top>
      <bottom style="thin">
        <color indexed="8"/>
      </bottom>
      <diagonal/>
    </border>
    <border>
      <left style="hair">
        <color indexed="8"/>
      </left>
      <right/>
      <top style="medium">
        <color indexed="8"/>
      </top>
      <bottom/>
      <diagonal/>
    </border>
    <border>
      <left style="hair">
        <color indexed="8"/>
      </left>
      <right/>
      <top/>
      <bottom style="thin">
        <color indexed="64"/>
      </bottom>
      <diagonal/>
    </border>
    <border>
      <left style="thin">
        <color indexed="64"/>
      </left>
      <right/>
      <top style="medium">
        <color indexed="8"/>
      </top>
      <bottom/>
      <diagonal/>
    </border>
    <border>
      <left style="hair">
        <color indexed="64"/>
      </left>
      <right/>
      <top style="thin">
        <color indexed="8"/>
      </top>
      <bottom style="thin">
        <color indexed="8"/>
      </bottom>
      <diagonal/>
    </border>
    <border>
      <left/>
      <right style="hair">
        <color indexed="8"/>
      </right>
      <top style="thin">
        <color indexed="8"/>
      </top>
      <bottom style="thin">
        <color indexed="8"/>
      </bottom>
      <diagonal/>
    </border>
    <border>
      <left style="hair">
        <color indexed="64"/>
      </left>
      <right/>
      <top style="thin">
        <color indexed="8"/>
      </top>
      <bottom style="double">
        <color indexed="64"/>
      </bottom>
      <diagonal/>
    </border>
    <border>
      <left/>
      <right style="hair">
        <color indexed="8"/>
      </right>
      <top style="thin">
        <color indexed="8"/>
      </top>
      <bottom style="double">
        <color indexed="64"/>
      </bottom>
      <diagonal/>
    </border>
    <border>
      <left style="hair">
        <color indexed="64"/>
      </left>
      <right/>
      <top style="double">
        <color indexed="64"/>
      </top>
      <bottom style="medium">
        <color indexed="8"/>
      </bottom>
      <diagonal/>
    </border>
    <border>
      <left/>
      <right style="hair">
        <color indexed="8"/>
      </right>
      <top/>
      <bottom style="thin">
        <color indexed="8"/>
      </bottom>
      <diagonal/>
    </border>
    <border>
      <left style="hair">
        <color indexed="8"/>
      </left>
      <right/>
      <top style="thin">
        <color indexed="8"/>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bottom style="double">
        <color indexed="8"/>
      </bottom>
      <diagonal/>
    </border>
    <border>
      <left style="thin">
        <color indexed="8"/>
      </left>
      <right/>
      <top/>
      <bottom style="double">
        <color indexed="8"/>
      </bottom>
      <diagonal/>
    </border>
    <border>
      <left style="hair">
        <color indexed="8"/>
      </left>
      <right style="hair">
        <color indexed="8"/>
      </right>
      <top/>
      <bottom style="double">
        <color indexed="8"/>
      </bottom>
      <diagonal/>
    </border>
    <border>
      <left style="hair">
        <color indexed="8"/>
      </left>
      <right style="hair">
        <color indexed="8"/>
      </right>
      <top/>
      <bottom style="double">
        <color indexed="64"/>
      </bottom>
      <diagonal/>
    </border>
    <border>
      <left style="hair">
        <color indexed="8"/>
      </left>
      <right style="medium">
        <color indexed="64"/>
      </right>
      <top/>
      <bottom style="double">
        <color indexed="8"/>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8"/>
      </left>
      <right/>
      <top/>
      <bottom style="double">
        <color indexed="64"/>
      </bottom>
      <diagonal/>
    </border>
    <border>
      <left/>
      <right/>
      <top/>
      <bottom style="double">
        <color indexed="64"/>
      </bottom>
      <diagonal/>
    </border>
    <border>
      <left/>
      <right style="thin">
        <color indexed="8"/>
      </right>
      <top/>
      <bottom style="double">
        <color indexed="64"/>
      </bottom>
      <diagonal/>
    </border>
    <border>
      <left style="thin">
        <color indexed="8"/>
      </left>
      <right/>
      <top/>
      <bottom style="double">
        <color indexed="64"/>
      </bottom>
      <diagonal/>
    </border>
    <border>
      <left style="hair">
        <color indexed="8"/>
      </left>
      <right/>
      <top/>
      <bottom style="double">
        <color indexed="64"/>
      </bottom>
      <diagonal/>
    </border>
    <border>
      <left/>
      <right style="hair">
        <color indexed="8"/>
      </right>
      <top/>
      <bottom style="double">
        <color indexed="64"/>
      </bottom>
      <diagonal/>
    </border>
    <border>
      <left style="hair">
        <color indexed="8"/>
      </left>
      <right/>
      <top/>
      <bottom/>
      <diagonal/>
    </border>
    <border>
      <left/>
      <right style="medium">
        <color indexed="8"/>
      </right>
      <top/>
      <bottom/>
      <diagonal/>
    </border>
    <border>
      <left style="hair">
        <color indexed="8"/>
      </left>
      <right/>
      <top style="thin">
        <color indexed="8"/>
      </top>
      <bottom style="thin">
        <color indexed="64"/>
      </bottom>
      <diagonal/>
    </border>
    <border>
      <left/>
      <right style="hair">
        <color indexed="8"/>
      </right>
      <top style="thin">
        <color indexed="8"/>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16">
    <xf numFmtId="0" fontId="0" fillId="0" borderId="0"/>
    <xf numFmtId="38" fontId="1" fillId="0" borderId="0" applyFont="0" applyFill="0" applyBorder="0" applyAlignment="0" applyProtection="0"/>
    <xf numFmtId="38" fontId="12"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0" fontId="15" fillId="0" borderId="0">
      <alignment vertical="center"/>
    </xf>
    <xf numFmtId="0" fontId="32" fillId="0" borderId="0">
      <alignment vertical="center"/>
    </xf>
    <xf numFmtId="0" fontId="32" fillId="0" borderId="0">
      <alignment vertical="center"/>
    </xf>
    <xf numFmtId="0" fontId="32" fillId="0" borderId="0">
      <alignment vertical="center"/>
    </xf>
    <xf numFmtId="0" fontId="4" fillId="0" borderId="0"/>
    <xf numFmtId="0" fontId="32" fillId="0" borderId="0">
      <alignment vertical="center"/>
    </xf>
    <xf numFmtId="0" fontId="4" fillId="0" borderId="0"/>
    <xf numFmtId="0" fontId="3" fillId="0" borderId="0"/>
    <xf numFmtId="0" fontId="3" fillId="0" borderId="0"/>
    <xf numFmtId="38" fontId="1" fillId="0" borderId="0" applyFont="0" applyFill="0" applyBorder="0" applyAlignment="0" applyProtection="0"/>
    <xf numFmtId="0" fontId="1" fillId="0" borderId="0"/>
  </cellStyleXfs>
  <cellXfs count="955">
    <xf numFmtId="0" fontId="0" fillId="0" borderId="0" xfId="0"/>
    <xf numFmtId="3" fontId="6" fillId="0" borderId="0" xfId="12" applyNumberFormat="1" applyFont="1" applyBorder="1" applyAlignment="1">
      <alignment horizontal="center" vertical="center"/>
    </xf>
    <xf numFmtId="3" fontId="2" fillId="0" borderId="0" xfId="12" applyNumberFormat="1" applyFont="1" applyAlignment="1">
      <alignment vertical="center"/>
    </xf>
    <xf numFmtId="3" fontId="8" fillId="0" borderId="0" xfId="12" applyNumberFormat="1" applyFont="1" applyAlignment="1">
      <alignment vertical="center"/>
    </xf>
    <xf numFmtId="3" fontId="2" fillId="0" borderId="0" xfId="12" applyNumberFormat="1" applyFont="1" applyBorder="1" applyAlignment="1">
      <alignment vertical="center"/>
    </xf>
    <xf numFmtId="3" fontId="8" fillId="0" borderId="0" xfId="12" applyNumberFormat="1" applyFont="1" applyBorder="1" applyAlignment="1">
      <alignment vertical="center"/>
    </xf>
    <xf numFmtId="3" fontId="8" fillId="0" borderId="0" xfId="12" applyNumberFormat="1" applyFont="1" applyBorder="1" applyAlignment="1">
      <alignment horizontal="center" vertical="center"/>
    </xf>
    <xf numFmtId="0" fontId="2" fillId="0" borderId="0" xfId="12" applyFont="1" applyBorder="1" applyAlignment="1">
      <alignment horizontal="center" vertical="center"/>
    </xf>
    <xf numFmtId="3" fontId="8" fillId="0" borderId="0" xfId="12" applyNumberFormat="1" applyFont="1" applyBorder="1" applyAlignment="1">
      <alignment horizontal="distributed" vertical="center"/>
    </xf>
    <xf numFmtId="0" fontId="2" fillId="0" borderId="0" xfId="12" applyFont="1" applyBorder="1" applyAlignment="1">
      <alignment horizontal="distributed" vertical="center"/>
    </xf>
    <xf numFmtId="3" fontId="8" fillId="0" borderId="0" xfId="12" applyNumberFormat="1" applyFont="1" applyBorder="1" applyAlignment="1">
      <alignment horizontal="right" vertical="center"/>
    </xf>
    <xf numFmtId="0" fontId="2" fillId="0" borderId="0" xfId="12" applyFont="1" applyBorder="1" applyAlignment="1">
      <alignment vertical="center"/>
    </xf>
    <xf numFmtId="3" fontId="8" fillId="0" borderId="0" xfId="12" applyNumberFormat="1" applyFont="1" applyAlignment="1"/>
    <xf numFmtId="3" fontId="2" fillId="0" borderId="0" xfId="12" applyNumberFormat="1" applyFont="1" applyAlignment="1"/>
    <xf numFmtId="3" fontId="2" fillId="0" borderId="1" xfId="12" applyNumberFormat="1" applyFont="1" applyBorder="1" applyAlignment="1">
      <alignment horizontal="center" vertical="center"/>
    </xf>
    <xf numFmtId="3" fontId="2" fillId="0" borderId="1" xfId="12" applyNumberFormat="1" applyFont="1" applyBorder="1" applyAlignment="1">
      <alignment horizontal="left" vertical="center"/>
    </xf>
    <xf numFmtId="3" fontId="2" fillId="0" borderId="1" xfId="12" applyNumberFormat="1" applyFont="1" applyBorder="1" applyAlignment="1">
      <alignment vertical="center"/>
    </xf>
    <xf numFmtId="3" fontId="2" fillId="0" borderId="0" xfId="12" applyNumberFormat="1" applyFont="1" applyBorder="1" applyAlignment="1">
      <alignment horizontal="right" vertical="center"/>
    </xf>
    <xf numFmtId="3" fontId="2" fillId="0" borderId="0" xfId="12" applyNumberFormat="1" applyFont="1" applyBorder="1" applyAlignment="1">
      <alignment horizontal="center" vertical="center"/>
    </xf>
    <xf numFmtId="176" fontId="8" fillId="0" borderId="0" xfId="12" applyNumberFormat="1" applyFont="1" applyBorder="1" applyAlignment="1">
      <alignment vertical="center"/>
    </xf>
    <xf numFmtId="3" fontId="12" fillId="0" borderId="0" xfId="12" applyNumberFormat="1" applyFont="1" applyAlignment="1">
      <alignment vertical="center"/>
    </xf>
    <xf numFmtId="3" fontId="12" fillId="0" borderId="2" xfId="12" applyNumberFormat="1" applyFont="1" applyBorder="1" applyAlignment="1">
      <alignment horizontal="right" vertical="center"/>
    </xf>
    <xf numFmtId="3" fontId="13" fillId="0" borderId="2" xfId="12" applyNumberFormat="1" applyFont="1" applyBorder="1" applyAlignment="1">
      <alignment horizontal="center" vertical="center"/>
    </xf>
    <xf numFmtId="3" fontId="14" fillId="2" borderId="3" xfId="12" applyNumberFormat="1" applyFont="1" applyFill="1" applyBorder="1" applyAlignment="1">
      <alignment horizontal="center" vertical="center"/>
    </xf>
    <xf numFmtId="3" fontId="14" fillId="2" borderId="0" xfId="12" applyNumberFormat="1" applyFont="1" applyFill="1" applyBorder="1" applyAlignment="1">
      <alignment horizontal="center" vertical="center"/>
    </xf>
    <xf numFmtId="182" fontId="12" fillId="0" borderId="4" xfId="12" applyNumberFormat="1" applyFont="1" applyFill="1" applyBorder="1" applyAlignment="1">
      <alignment vertical="center"/>
    </xf>
    <xf numFmtId="182" fontId="12" fillId="0" borderId="5" xfId="12" applyNumberFormat="1" applyFont="1" applyFill="1" applyBorder="1" applyAlignment="1">
      <alignment vertical="center"/>
    </xf>
    <xf numFmtId="184" fontId="12" fillId="2" borderId="5" xfId="13" applyNumberFormat="1" applyFont="1" applyFill="1" applyBorder="1" applyAlignment="1">
      <alignment vertical="center"/>
    </xf>
    <xf numFmtId="3" fontId="14" fillId="2" borderId="6" xfId="12" applyNumberFormat="1" applyFont="1" applyFill="1" applyBorder="1" applyAlignment="1">
      <alignment horizontal="center" vertical="center"/>
    </xf>
    <xf numFmtId="3" fontId="14" fillId="2" borderId="7" xfId="12" applyNumberFormat="1" applyFont="1" applyFill="1" applyBorder="1" applyAlignment="1">
      <alignment horizontal="distributed" vertical="center"/>
    </xf>
    <xf numFmtId="3" fontId="14" fillId="2" borderId="8" xfId="12" applyNumberFormat="1" applyFont="1" applyFill="1" applyBorder="1" applyAlignment="1">
      <alignment horizontal="center" vertical="center"/>
    </xf>
    <xf numFmtId="3" fontId="14" fillId="2" borderId="9" xfId="12" applyNumberFormat="1" applyFont="1" applyFill="1" applyBorder="1" applyAlignment="1">
      <alignment horizontal="center" vertical="center"/>
    </xf>
    <xf numFmtId="3" fontId="14" fillId="2" borderId="10" xfId="12" applyNumberFormat="1" applyFont="1" applyFill="1" applyBorder="1" applyAlignment="1">
      <alignment horizontal="center" vertical="center"/>
    </xf>
    <xf numFmtId="184" fontId="12" fillId="2" borderId="11" xfId="13" applyNumberFormat="1" applyFont="1" applyFill="1" applyBorder="1" applyAlignment="1">
      <alignment vertical="center"/>
    </xf>
    <xf numFmtId="182" fontId="12" fillId="2" borderId="12" xfId="12" applyNumberFormat="1" applyFont="1" applyFill="1" applyBorder="1" applyAlignment="1">
      <alignment vertical="center"/>
    </xf>
    <xf numFmtId="182" fontId="12" fillId="2" borderId="13" xfId="12" applyNumberFormat="1" applyFont="1" applyFill="1" applyBorder="1" applyAlignment="1">
      <alignment vertical="center"/>
    </xf>
    <xf numFmtId="184" fontId="12" fillId="2" borderId="14" xfId="13" applyNumberFormat="1" applyFont="1" applyFill="1" applyBorder="1" applyAlignment="1">
      <alignment vertical="center"/>
    </xf>
    <xf numFmtId="3" fontId="12" fillId="0" borderId="15" xfId="12" applyNumberFormat="1" applyFont="1" applyBorder="1" applyAlignment="1">
      <alignment vertical="center"/>
    </xf>
    <xf numFmtId="3" fontId="12" fillId="0" borderId="0" xfId="12" applyNumberFormat="1" applyFont="1" applyBorder="1" applyAlignment="1">
      <alignment vertical="center"/>
    </xf>
    <xf numFmtId="3" fontId="14" fillId="2" borderId="16" xfId="12" applyNumberFormat="1" applyFont="1" applyFill="1" applyBorder="1" applyAlignment="1">
      <alignment horizontal="center" vertical="center"/>
    </xf>
    <xf numFmtId="3" fontId="14" fillId="2" borderId="0" xfId="12" applyNumberFormat="1" applyFont="1" applyFill="1" applyBorder="1" applyAlignment="1">
      <alignment vertical="center"/>
    </xf>
    <xf numFmtId="182" fontId="12" fillId="0" borderId="17" xfId="12" applyNumberFormat="1" applyFont="1" applyFill="1" applyBorder="1" applyAlignment="1">
      <alignment vertical="center"/>
    </xf>
    <xf numFmtId="182" fontId="12" fillId="0" borderId="18" xfId="12" applyNumberFormat="1" applyFont="1" applyFill="1" applyBorder="1" applyAlignment="1">
      <alignment vertical="center"/>
    </xf>
    <xf numFmtId="3" fontId="14" fillId="2" borderId="19" xfId="12" applyNumberFormat="1" applyFont="1" applyFill="1" applyBorder="1" applyAlignment="1">
      <alignment horizontal="center" vertical="center"/>
    </xf>
    <xf numFmtId="3" fontId="14" fillId="2" borderId="8" xfId="12" applyNumberFormat="1" applyFont="1" applyFill="1" applyBorder="1" applyAlignment="1">
      <alignment vertical="center"/>
    </xf>
    <xf numFmtId="182" fontId="12" fillId="0" borderId="20" xfId="12" applyNumberFormat="1" applyFont="1" applyFill="1" applyBorder="1" applyAlignment="1">
      <alignment vertical="center"/>
    </xf>
    <xf numFmtId="3" fontId="14" fillId="2" borderId="21" xfId="12" applyNumberFormat="1" applyFont="1" applyFill="1" applyBorder="1" applyAlignment="1">
      <alignment horizontal="center" vertical="center"/>
    </xf>
    <xf numFmtId="3" fontId="14" fillId="2" borderId="22" xfId="12" applyNumberFormat="1" applyFont="1" applyFill="1" applyBorder="1" applyAlignment="1">
      <alignment vertical="center"/>
    </xf>
    <xf numFmtId="182" fontId="12" fillId="0" borderId="23" xfId="12" applyNumberFormat="1" applyFont="1" applyFill="1" applyBorder="1" applyAlignment="1">
      <alignment vertical="center"/>
    </xf>
    <xf numFmtId="182" fontId="12" fillId="0" borderId="24" xfId="12" applyNumberFormat="1" applyFont="1" applyFill="1" applyBorder="1" applyAlignment="1">
      <alignment vertical="center"/>
    </xf>
    <xf numFmtId="182" fontId="12" fillId="2" borderId="25" xfId="12" applyNumberFormat="1" applyFont="1" applyFill="1" applyBorder="1" applyAlignment="1">
      <alignment vertical="center"/>
    </xf>
    <xf numFmtId="182" fontId="12" fillId="2" borderId="26" xfId="12" applyNumberFormat="1" applyFont="1" applyFill="1" applyBorder="1" applyAlignment="1">
      <alignment vertical="center"/>
    </xf>
    <xf numFmtId="3" fontId="7" fillId="0" borderId="0" xfId="12" applyNumberFormat="1" applyFont="1" applyAlignment="1">
      <alignment vertical="center"/>
    </xf>
    <xf numFmtId="3" fontId="10" fillId="0" borderId="0" xfId="12" applyNumberFormat="1" applyFont="1" applyAlignment="1">
      <alignment horizontal="left" vertical="center"/>
    </xf>
    <xf numFmtId="184" fontId="12" fillId="2" borderId="24" xfId="13" applyNumberFormat="1" applyFont="1" applyFill="1" applyBorder="1" applyAlignment="1">
      <alignment vertical="center"/>
    </xf>
    <xf numFmtId="3" fontId="14" fillId="2" borderId="27" xfId="12" applyNumberFormat="1" applyFont="1" applyFill="1" applyBorder="1" applyAlignment="1">
      <alignment horizontal="center" vertical="center"/>
    </xf>
    <xf numFmtId="3" fontId="14" fillId="2" borderId="28" xfId="12" applyNumberFormat="1" applyFont="1" applyFill="1" applyBorder="1" applyAlignment="1">
      <alignment vertical="center"/>
    </xf>
    <xf numFmtId="182" fontId="12" fillId="0" borderId="29" xfId="12" applyNumberFormat="1" applyFont="1" applyFill="1" applyBorder="1" applyAlignment="1">
      <alignment vertical="center"/>
    </xf>
    <xf numFmtId="182" fontId="12" fillId="0" borderId="11" xfId="12" applyNumberFormat="1" applyFont="1" applyFill="1" applyBorder="1" applyAlignment="1">
      <alignment vertical="center"/>
    </xf>
    <xf numFmtId="182" fontId="12" fillId="2" borderId="14" xfId="12" applyNumberFormat="1" applyFont="1" applyFill="1" applyBorder="1" applyAlignment="1">
      <alignment vertical="center"/>
    </xf>
    <xf numFmtId="184" fontId="12" fillId="2" borderId="30" xfId="13" applyNumberFormat="1" applyFont="1" applyFill="1" applyBorder="1" applyAlignment="1">
      <alignment vertical="center"/>
    </xf>
    <xf numFmtId="3" fontId="14" fillId="0" borderId="0" xfId="12" applyNumberFormat="1" applyFont="1" applyFill="1" applyBorder="1" applyAlignment="1">
      <alignment horizontal="center" vertical="center"/>
    </xf>
    <xf numFmtId="182" fontId="12" fillId="0" borderId="0" xfId="12" applyNumberFormat="1" applyFont="1" applyFill="1" applyBorder="1" applyAlignment="1">
      <alignment vertical="center"/>
    </xf>
    <xf numFmtId="184" fontId="12" fillId="0" borderId="0" xfId="13" applyNumberFormat="1" applyFont="1" applyFill="1" applyBorder="1" applyAlignment="1">
      <alignment vertical="center"/>
    </xf>
    <xf numFmtId="181" fontId="12" fillId="0" borderId="0" xfId="11" applyNumberFormat="1" applyFont="1" applyFill="1" applyBorder="1" applyAlignment="1">
      <alignment vertical="center"/>
    </xf>
    <xf numFmtId="3" fontId="8" fillId="0" borderId="0" xfId="12" applyNumberFormat="1" applyFont="1" applyFill="1" applyBorder="1" applyAlignment="1">
      <alignment vertical="center"/>
    </xf>
    <xf numFmtId="184" fontId="12" fillId="2" borderId="13" xfId="13" applyNumberFormat="1" applyFont="1" applyFill="1" applyBorder="1" applyAlignment="1">
      <alignment vertical="center"/>
    </xf>
    <xf numFmtId="182" fontId="12" fillId="2" borderId="31" xfId="12" applyNumberFormat="1" applyFont="1" applyFill="1" applyBorder="1" applyAlignment="1">
      <alignment vertical="center"/>
    </xf>
    <xf numFmtId="182" fontId="12" fillId="2" borderId="32" xfId="12" applyNumberFormat="1" applyFont="1" applyFill="1" applyBorder="1" applyAlignment="1">
      <alignment vertical="center"/>
    </xf>
    <xf numFmtId="184" fontId="12" fillId="2" borderId="33" xfId="13" applyNumberFormat="1" applyFont="1" applyFill="1" applyBorder="1" applyAlignment="1">
      <alignment vertical="center"/>
    </xf>
    <xf numFmtId="182" fontId="12" fillId="0" borderId="34" xfId="12" applyNumberFormat="1" applyFont="1" applyFill="1" applyBorder="1" applyAlignment="1">
      <alignment vertical="center"/>
    </xf>
    <xf numFmtId="3" fontId="14" fillId="2" borderId="35" xfId="12" applyNumberFormat="1" applyFont="1" applyFill="1" applyBorder="1" applyAlignment="1">
      <alignment vertical="center"/>
    </xf>
    <xf numFmtId="3" fontId="14" fillId="2" borderId="36" xfId="12" applyNumberFormat="1" applyFont="1" applyFill="1" applyBorder="1" applyAlignment="1">
      <alignment vertical="center"/>
    </xf>
    <xf numFmtId="184" fontId="12" fillId="2" borderId="37" xfId="13" applyNumberFormat="1" applyFont="1" applyFill="1" applyBorder="1" applyAlignment="1">
      <alignment vertical="center"/>
    </xf>
    <xf numFmtId="3" fontId="14" fillId="2" borderId="38" xfId="12" applyNumberFormat="1" applyFont="1" applyFill="1" applyBorder="1" applyAlignment="1">
      <alignment vertical="center"/>
    </xf>
    <xf numFmtId="3" fontId="14" fillId="2" borderId="39" xfId="12" applyNumberFormat="1" applyFont="1" applyFill="1" applyBorder="1" applyAlignment="1">
      <alignment horizontal="center" vertical="center"/>
    </xf>
    <xf numFmtId="182" fontId="12" fillId="0" borderId="40" xfId="12" applyNumberFormat="1" applyFont="1" applyFill="1" applyBorder="1" applyAlignment="1">
      <alignment vertical="center"/>
    </xf>
    <xf numFmtId="182" fontId="12" fillId="0" borderId="41" xfId="12" applyNumberFormat="1" applyFont="1" applyFill="1" applyBorder="1" applyAlignment="1">
      <alignment vertical="center"/>
    </xf>
    <xf numFmtId="184" fontId="12" fillId="2" borderId="41" xfId="13" applyNumberFormat="1" applyFont="1" applyFill="1" applyBorder="1" applyAlignment="1">
      <alignment vertical="center"/>
    </xf>
    <xf numFmtId="182" fontId="12" fillId="2" borderId="42" xfId="12" applyNumberFormat="1" applyFont="1" applyFill="1" applyBorder="1" applyAlignment="1">
      <alignment vertical="center"/>
    </xf>
    <xf numFmtId="3" fontId="14" fillId="2" borderId="43" xfId="12" applyNumberFormat="1" applyFont="1" applyFill="1" applyBorder="1" applyAlignment="1">
      <alignment horizontal="center" vertical="center"/>
    </xf>
    <xf numFmtId="182" fontId="12" fillId="0" borderId="44" xfId="12" applyNumberFormat="1" applyFont="1" applyFill="1" applyBorder="1" applyAlignment="1">
      <alignment vertical="center"/>
    </xf>
    <xf numFmtId="182" fontId="12" fillId="0" borderId="45" xfId="12" applyNumberFormat="1" applyFont="1" applyFill="1" applyBorder="1" applyAlignment="1">
      <alignment vertical="center"/>
    </xf>
    <xf numFmtId="184" fontId="12" fillId="2" borderId="45" xfId="13" applyNumberFormat="1" applyFont="1" applyFill="1" applyBorder="1" applyAlignment="1">
      <alignment vertical="center"/>
    </xf>
    <xf numFmtId="3" fontId="14" fillId="2" borderId="46" xfId="12" applyNumberFormat="1" applyFont="1" applyFill="1" applyBorder="1" applyAlignment="1">
      <alignment vertical="center"/>
    </xf>
    <xf numFmtId="182" fontId="12" fillId="0" borderId="47" xfId="12" applyNumberFormat="1" applyFont="1" applyFill="1" applyBorder="1" applyAlignment="1">
      <alignment vertical="center"/>
    </xf>
    <xf numFmtId="182" fontId="12" fillId="0" borderId="48" xfId="12" applyNumberFormat="1" applyFont="1" applyFill="1" applyBorder="1" applyAlignment="1">
      <alignment vertical="center"/>
    </xf>
    <xf numFmtId="184" fontId="12" fillId="2" borderId="49" xfId="13" applyNumberFormat="1" applyFont="1" applyFill="1" applyBorder="1" applyAlignment="1">
      <alignment vertical="center"/>
    </xf>
    <xf numFmtId="3" fontId="14" fillId="2" borderId="50" xfId="12" applyNumberFormat="1" applyFont="1" applyFill="1" applyBorder="1" applyAlignment="1">
      <alignment vertical="center"/>
    </xf>
    <xf numFmtId="182" fontId="12" fillId="0" borderId="51" xfId="12" applyNumberFormat="1" applyFont="1" applyFill="1" applyBorder="1" applyAlignment="1">
      <alignment vertical="center"/>
    </xf>
    <xf numFmtId="3" fontId="14" fillId="2" borderId="39" xfId="12" applyNumberFormat="1" applyFont="1" applyFill="1" applyBorder="1" applyAlignment="1">
      <alignment vertical="center"/>
    </xf>
    <xf numFmtId="182" fontId="12" fillId="2" borderId="52" xfId="12" applyNumberFormat="1" applyFont="1" applyFill="1" applyBorder="1" applyAlignment="1">
      <alignment vertical="center"/>
    </xf>
    <xf numFmtId="185" fontId="12" fillId="0" borderId="18" xfId="12" applyNumberFormat="1" applyFont="1" applyFill="1" applyBorder="1" applyAlignment="1">
      <alignment vertical="center"/>
    </xf>
    <xf numFmtId="185" fontId="12" fillId="0" borderId="5" xfId="12" applyNumberFormat="1" applyFont="1" applyFill="1" applyBorder="1" applyAlignment="1">
      <alignment vertical="center"/>
    </xf>
    <xf numFmtId="183" fontId="12" fillId="2" borderId="33" xfId="13" applyNumberFormat="1" applyFont="1" applyFill="1" applyBorder="1" applyAlignment="1">
      <alignment vertical="center"/>
    </xf>
    <xf numFmtId="183" fontId="12" fillId="0" borderId="5" xfId="13" applyNumberFormat="1" applyFont="1" applyFill="1" applyBorder="1" applyAlignment="1">
      <alignment vertical="center"/>
    </xf>
    <xf numFmtId="3" fontId="14" fillId="2" borderId="53" xfId="12" applyNumberFormat="1" applyFont="1" applyFill="1" applyBorder="1" applyAlignment="1">
      <alignment horizontal="distributed" vertical="center" justifyLastLine="1"/>
    </xf>
    <xf numFmtId="3" fontId="14" fillId="2" borderId="54" xfId="12" applyNumberFormat="1" applyFont="1" applyFill="1" applyBorder="1" applyAlignment="1">
      <alignment horizontal="distributed" vertical="center" justifyLastLine="1"/>
    </xf>
    <xf numFmtId="183" fontId="12" fillId="0" borderId="55" xfId="13" applyNumberFormat="1" applyFont="1" applyFill="1" applyBorder="1" applyAlignment="1">
      <alignment vertical="center"/>
    </xf>
    <xf numFmtId="3" fontId="14" fillId="2" borderId="56" xfId="12" applyNumberFormat="1" applyFont="1" applyFill="1" applyBorder="1" applyAlignment="1">
      <alignment vertical="center"/>
    </xf>
    <xf numFmtId="3" fontId="14" fillId="2" borderId="57" xfId="12" applyNumberFormat="1" applyFont="1" applyFill="1" applyBorder="1" applyAlignment="1">
      <alignment vertical="center"/>
    </xf>
    <xf numFmtId="185" fontId="12" fillId="2" borderId="33" xfId="12" applyNumberFormat="1" applyFont="1" applyFill="1" applyBorder="1" applyAlignment="1">
      <alignment vertical="center"/>
    </xf>
    <xf numFmtId="183" fontId="12" fillId="2" borderId="58" xfId="11" applyNumberFormat="1" applyFont="1" applyFill="1" applyBorder="1" applyAlignment="1">
      <alignment vertical="center"/>
    </xf>
    <xf numFmtId="3" fontId="14" fillId="2" borderId="1" xfId="12" applyNumberFormat="1" applyFont="1" applyFill="1" applyBorder="1" applyAlignment="1">
      <alignment horizontal="center" vertical="center"/>
    </xf>
    <xf numFmtId="3" fontId="14" fillId="2" borderId="59" xfId="12" applyNumberFormat="1" applyFont="1" applyFill="1" applyBorder="1" applyAlignment="1">
      <alignment horizontal="center" vertical="center"/>
    </xf>
    <xf numFmtId="3" fontId="14" fillId="2" borderId="60" xfId="12" applyNumberFormat="1" applyFont="1" applyFill="1" applyBorder="1" applyAlignment="1">
      <alignment vertical="center"/>
    </xf>
    <xf numFmtId="182" fontId="12" fillId="2" borderId="33" xfId="12" applyNumberFormat="1" applyFont="1" applyFill="1" applyBorder="1" applyAlignment="1">
      <alignment vertical="center"/>
    </xf>
    <xf numFmtId="182" fontId="12" fillId="0" borderId="63" xfId="12" applyNumberFormat="1" applyFont="1" applyFill="1" applyBorder="1" applyAlignment="1">
      <alignment vertical="center"/>
    </xf>
    <xf numFmtId="182" fontId="12" fillId="2" borderId="64" xfId="12" applyNumberFormat="1" applyFont="1" applyFill="1" applyBorder="1" applyAlignment="1">
      <alignment vertical="center"/>
    </xf>
    <xf numFmtId="0" fontId="17" fillId="0" borderId="0" xfId="0" applyFont="1"/>
    <xf numFmtId="3" fontId="14" fillId="2" borderId="66" xfId="12" applyNumberFormat="1" applyFont="1" applyFill="1" applyBorder="1" applyAlignment="1">
      <alignment horizontal="center" vertical="center" justifyLastLine="1"/>
    </xf>
    <xf numFmtId="3" fontId="14" fillId="2" borderId="48" xfId="12" applyNumberFormat="1" applyFont="1" applyFill="1" applyBorder="1" applyAlignment="1">
      <alignment horizontal="center" vertical="center" justifyLastLine="1"/>
    </xf>
    <xf numFmtId="3" fontId="14" fillId="2" borderId="67" xfId="12" applyNumberFormat="1" applyFont="1" applyFill="1" applyBorder="1" applyAlignment="1">
      <alignment horizontal="center" vertical="center" justifyLastLine="1"/>
    </xf>
    <xf numFmtId="0" fontId="0" fillId="0" borderId="0" xfId="0" applyAlignment="1">
      <alignment horizontal="right"/>
    </xf>
    <xf numFmtId="0" fontId="0" fillId="0" borderId="68" xfId="0" applyBorder="1" applyAlignment="1">
      <alignment horizontal="center" vertical="center"/>
    </xf>
    <xf numFmtId="0" fontId="0" fillId="0" borderId="69" xfId="0" applyBorder="1" applyAlignment="1">
      <alignment horizontal="center" vertical="center"/>
    </xf>
    <xf numFmtId="0" fontId="18" fillId="0" borderId="0" xfId="0" applyFont="1"/>
    <xf numFmtId="3" fontId="14" fillId="2" borderId="70" xfId="12" applyNumberFormat="1" applyFont="1" applyFill="1" applyBorder="1" applyAlignment="1">
      <alignment vertical="center"/>
    </xf>
    <xf numFmtId="3" fontId="14" fillId="2" borderId="71" xfId="12" applyNumberFormat="1" applyFont="1" applyFill="1" applyBorder="1" applyAlignment="1">
      <alignment vertical="center"/>
    </xf>
    <xf numFmtId="3" fontId="14" fillId="2" borderId="72" xfId="12" applyNumberFormat="1" applyFont="1" applyFill="1" applyBorder="1" applyAlignment="1">
      <alignment vertical="center"/>
    </xf>
    <xf numFmtId="182" fontId="12" fillId="2" borderId="73" xfId="12" applyNumberFormat="1" applyFont="1" applyFill="1" applyBorder="1" applyAlignment="1">
      <alignment vertical="center"/>
    </xf>
    <xf numFmtId="184" fontId="12" fillId="2" borderId="55" xfId="13" applyNumberFormat="1" applyFont="1" applyFill="1" applyBorder="1" applyAlignment="1">
      <alignment vertical="center"/>
    </xf>
    <xf numFmtId="184" fontId="12" fillId="2" borderId="74" xfId="13" applyNumberFormat="1" applyFont="1" applyFill="1" applyBorder="1" applyAlignment="1">
      <alignment vertical="center"/>
    </xf>
    <xf numFmtId="184" fontId="12" fillId="2" borderId="75" xfId="13" applyNumberFormat="1" applyFont="1" applyFill="1" applyBorder="1" applyAlignment="1">
      <alignment vertical="center"/>
    </xf>
    <xf numFmtId="181" fontId="12" fillId="2" borderId="76" xfId="11" applyNumberFormat="1" applyFont="1" applyFill="1" applyBorder="1" applyAlignment="1">
      <alignment vertical="center"/>
    </xf>
    <xf numFmtId="184" fontId="12" fillId="2" borderId="77" xfId="13" applyNumberFormat="1" applyFont="1" applyFill="1" applyBorder="1" applyAlignment="1">
      <alignment vertical="center"/>
    </xf>
    <xf numFmtId="184" fontId="12" fillId="2" borderId="78" xfId="13" applyNumberFormat="1" applyFont="1" applyFill="1" applyBorder="1" applyAlignment="1">
      <alignment vertical="center"/>
    </xf>
    <xf numFmtId="3" fontId="14" fillId="2" borderId="79" xfId="12" applyNumberFormat="1" applyFont="1" applyFill="1" applyBorder="1" applyAlignment="1">
      <alignment horizontal="center" vertical="distributed" textRotation="255" justifyLastLine="1"/>
    </xf>
    <xf numFmtId="3" fontId="14" fillId="2" borderId="80" xfId="12" applyNumberFormat="1" applyFont="1" applyFill="1" applyBorder="1" applyAlignment="1">
      <alignment horizontal="center" vertical="center"/>
    </xf>
    <xf numFmtId="181" fontId="12" fillId="2" borderId="81" xfId="11" applyNumberFormat="1" applyFont="1" applyFill="1" applyBorder="1" applyAlignment="1">
      <alignment vertical="center"/>
    </xf>
    <xf numFmtId="181" fontId="12" fillId="2" borderId="58" xfId="11" applyNumberFormat="1" applyFont="1" applyFill="1" applyBorder="1" applyAlignment="1">
      <alignment vertical="center"/>
    </xf>
    <xf numFmtId="3" fontId="14" fillId="2" borderId="66" xfId="12" applyNumberFormat="1" applyFont="1" applyFill="1" applyBorder="1" applyAlignment="1">
      <alignment horizontal="center" vertical="center"/>
    </xf>
    <xf numFmtId="3" fontId="16" fillId="2" borderId="82" xfId="12" applyNumberFormat="1" applyFont="1" applyFill="1" applyBorder="1" applyAlignment="1">
      <alignment horizontal="center" vertical="center" justifyLastLine="1"/>
    </xf>
    <xf numFmtId="3" fontId="14" fillId="2" borderId="83" xfId="12" applyNumberFormat="1" applyFont="1" applyFill="1" applyBorder="1" applyAlignment="1">
      <alignment horizontal="center" vertical="center" justifyLastLine="1"/>
    </xf>
    <xf numFmtId="3" fontId="14" fillId="2" borderId="82" xfId="12" applyNumberFormat="1" applyFont="1" applyFill="1" applyBorder="1" applyAlignment="1">
      <alignment horizontal="center" vertical="center" justifyLastLine="1"/>
    </xf>
    <xf numFmtId="3" fontId="14" fillId="2" borderId="84" xfId="12" applyNumberFormat="1" applyFont="1" applyFill="1" applyBorder="1" applyAlignment="1">
      <alignment horizontal="center" vertical="center"/>
    </xf>
    <xf numFmtId="0" fontId="10" fillId="0" borderId="0" xfId="0" applyFont="1" applyAlignment="1">
      <alignment vertical="center"/>
    </xf>
    <xf numFmtId="3" fontId="13" fillId="0" borderId="0" xfId="12" applyNumberFormat="1" applyFont="1" applyBorder="1" applyAlignment="1">
      <alignment horizontal="center" vertical="center"/>
    </xf>
    <xf numFmtId="184" fontId="12" fillId="2" borderId="85" xfId="13" applyNumberFormat="1" applyFont="1" applyFill="1" applyBorder="1" applyAlignment="1">
      <alignment vertical="center"/>
    </xf>
    <xf numFmtId="184" fontId="12" fillId="2" borderId="86" xfId="13" applyNumberFormat="1" applyFont="1" applyFill="1" applyBorder="1" applyAlignment="1">
      <alignment vertical="center"/>
    </xf>
    <xf numFmtId="184" fontId="12" fillId="2" borderId="26" xfId="13" applyNumberFormat="1" applyFont="1" applyFill="1" applyBorder="1" applyAlignment="1">
      <alignment vertical="center"/>
    </xf>
    <xf numFmtId="181" fontId="12" fillId="2" borderId="87" xfId="11" applyNumberFormat="1" applyFont="1" applyFill="1" applyBorder="1" applyAlignment="1">
      <alignment vertical="center"/>
    </xf>
    <xf numFmtId="184" fontId="12" fillId="2" borderId="88" xfId="13" applyNumberFormat="1" applyFont="1" applyFill="1" applyBorder="1" applyAlignment="1">
      <alignment vertical="center"/>
    </xf>
    <xf numFmtId="184" fontId="12" fillId="2" borderId="32" xfId="13" applyNumberFormat="1" applyFont="1" applyFill="1" applyBorder="1" applyAlignment="1">
      <alignment vertical="center"/>
    </xf>
    <xf numFmtId="181" fontId="12" fillId="2" borderId="89" xfId="11" applyNumberFormat="1" applyFont="1" applyFill="1" applyBorder="1" applyAlignment="1">
      <alignment vertical="center"/>
    </xf>
    <xf numFmtId="3" fontId="10" fillId="0" borderId="0" xfId="12" applyNumberFormat="1" applyFont="1" applyAlignment="1">
      <alignment vertical="center"/>
    </xf>
    <xf numFmtId="185" fontId="12" fillId="0" borderId="0" xfId="12" applyNumberFormat="1" applyFont="1" applyFill="1" applyBorder="1" applyAlignment="1">
      <alignment vertical="center"/>
    </xf>
    <xf numFmtId="0" fontId="15" fillId="0" borderId="0" xfId="5">
      <alignment vertical="center"/>
    </xf>
    <xf numFmtId="0" fontId="15" fillId="0" borderId="90" xfId="5" applyBorder="1">
      <alignment vertical="center"/>
    </xf>
    <xf numFmtId="0" fontId="15" fillId="0" borderId="91" xfId="5" applyBorder="1">
      <alignment vertical="center"/>
    </xf>
    <xf numFmtId="0" fontId="15" fillId="0" borderId="92" xfId="5" applyBorder="1">
      <alignment vertical="center"/>
    </xf>
    <xf numFmtId="0" fontId="15" fillId="0" borderId="93" xfId="5" applyBorder="1">
      <alignment vertical="center"/>
    </xf>
    <xf numFmtId="0" fontId="21" fillId="0" borderId="0" xfId="5" applyFont="1" applyAlignment="1">
      <alignment horizontal="center" vertical="center"/>
    </xf>
    <xf numFmtId="0" fontId="15" fillId="0" borderId="0" xfId="5" applyBorder="1">
      <alignment vertical="center"/>
    </xf>
    <xf numFmtId="0" fontId="21" fillId="0" borderId="94" xfId="5" applyFont="1" applyBorder="1" applyAlignment="1">
      <alignment horizontal="center" vertical="center"/>
    </xf>
    <xf numFmtId="0" fontId="15" fillId="0" borderId="94" xfId="5" applyBorder="1">
      <alignment vertical="center"/>
    </xf>
    <xf numFmtId="0" fontId="0" fillId="0" borderId="95" xfId="0" applyBorder="1"/>
    <xf numFmtId="0" fontId="0" fillId="0" borderId="96" xfId="0" applyBorder="1"/>
    <xf numFmtId="0" fontId="0" fillId="0" borderId="97" xfId="0" applyBorder="1"/>
    <xf numFmtId="3" fontId="14" fillId="0" borderId="0" xfId="12" applyNumberFormat="1" applyFont="1" applyFill="1" applyBorder="1" applyAlignment="1">
      <alignment horizontal="distributed" vertical="center"/>
    </xf>
    <xf numFmtId="3" fontId="14" fillId="0" borderId="0" xfId="12" applyNumberFormat="1" applyFont="1" applyFill="1" applyBorder="1" applyAlignment="1">
      <alignment vertical="center"/>
    </xf>
    <xf numFmtId="183" fontId="12" fillId="0" borderId="0" xfId="13" applyNumberFormat="1" applyFont="1" applyFill="1" applyBorder="1" applyAlignment="1">
      <alignment vertical="center"/>
    </xf>
    <xf numFmtId="183" fontId="12" fillId="0" borderId="0" xfId="11" applyNumberFormat="1" applyFont="1" applyFill="1" applyBorder="1" applyAlignment="1">
      <alignment vertical="center"/>
    </xf>
    <xf numFmtId="3" fontId="16" fillId="3" borderId="98" xfId="12" applyNumberFormat="1" applyFont="1" applyFill="1" applyBorder="1" applyAlignment="1">
      <alignment horizontal="distributed" vertical="center" justifyLastLine="1"/>
    </xf>
    <xf numFmtId="183" fontId="12" fillId="4" borderId="55" xfId="13" applyNumberFormat="1" applyFont="1" applyFill="1" applyBorder="1" applyAlignment="1">
      <alignment vertical="center"/>
    </xf>
    <xf numFmtId="184" fontId="12" fillId="4" borderId="55" xfId="13" applyNumberFormat="1" applyFont="1" applyFill="1" applyBorder="1" applyAlignment="1">
      <alignment vertical="center"/>
    </xf>
    <xf numFmtId="184" fontId="12" fillId="4" borderId="99" xfId="13" applyNumberFormat="1" applyFont="1" applyFill="1" applyBorder="1" applyAlignment="1">
      <alignment vertical="center"/>
    </xf>
    <xf numFmtId="182" fontId="33" fillId="0" borderId="18" xfId="12" applyNumberFormat="1" applyFont="1" applyFill="1" applyBorder="1" applyAlignment="1">
      <alignment vertical="center"/>
    </xf>
    <xf numFmtId="3" fontId="14" fillId="2" borderId="100" xfId="12" applyNumberFormat="1" applyFont="1" applyFill="1" applyBorder="1" applyAlignment="1">
      <alignment vertical="center"/>
    </xf>
    <xf numFmtId="3" fontId="12" fillId="0" borderId="2" xfId="12" applyNumberFormat="1" applyFont="1" applyFill="1" applyBorder="1" applyAlignment="1">
      <alignment horizontal="right" vertical="center"/>
    </xf>
    <xf numFmtId="3" fontId="12" fillId="0" borderId="0" xfId="12" applyNumberFormat="1" applyFont="1" applyFill="1" applyAlignment="1">
      <alignment vertical="center"/>
    </xf>
    <xf numFmtId="0" fontId="2" fillId="0" borderId="117" xfId="0" applyFont="1" applyBorder="1" applyAlignment="1">
      <alignment horizontal="distributed" vertical="center"/>
    </xf>
    <xf numFmtId="0" fontId="2" fillId="0" borderId="68" xfId="0" applyFont="1" applyBorder="1" applyAlignment="1">
      <alignment vertical="center"/>
    </xf>
    <xf numFmtId="0" fontId="2" fillId="0" borderId="43"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101" xfId="0" applyFont="1" applyBorder="1" applyAlignment="1">
      <alignment vertical="center"/>
    </xf>
    <xf numFmtId="0" fontId="2" fillId="0" borderId="118" xfId="0" applyFont="1" applyBorder="1" applyAlignment="1">
      <alignment vertical="center"/>
    </xf>
    <xf numFmtId="0" fontId="2" fillId="0" borderId="119" xfId="0" applyFont="1" applyBorder="1" applyAlignment="1">
      <alignment vertical="center"/>
    </xf>
    <xf numFmtId="0" fontId="2" fillId="0" borderId="120" xfId="0" applyFont="1" applyBorder="1" applyAlignment="1">
      <alignment vertical="center"/>
    </xf>
    <xf numFmtId="49" fontId="8" fillId="0" borderId="0" xfId="0" applyNumberFormat="1" applyFont="1" applyBorder="1" applyAlignment="1">
      <alignment horizontal="center" vertical="center" textRotation="90"/>
    </xf>
    <xf numFmtId="0" fontId="8" fillId="0" borderId="0" xfId="0" applyFont="1" applyBorder="1" applyAlignment="1">
      <alignment vertical="center"/>
    </xf>
    <xf numFmtId="0" fontId="25" fillId="0" borderId="0" xfId="0" applyFont="1" applyBorder="1" applyAlignment="1">
      <alignment horizontal="center" vertical="center"/>
    </xf>
    <xf numFmtId="49" fontId="22" fillId="0" borderId="0" xfId="0" applyNumberFormat="1" applyFont="1" applyBorder="1" applyAlignment="1">
      <alignment horizontal="center" vertical="center" textRotation="90"/>
    </xf>
    <xf numFmtId="177" fontId="2" fillId="0" borderId="0" xfId="0" applyNumberFormat="1" applyFont="1" applyBorder="1" applyAlignment="1">
      <alignment vertical="center"/>
    </xf>
    <xf numFmtId="0" fontId="25" fillId="0" borderId="0" xfId="0" applyFont="1" applyBorder="1" applyAlignment="1">
      <alignment horizontal="left" vertical="center"/>
    </xf>
    <xf numFmtId="49" fontId="2" fillId="0" borderId="0" xfId="0" applyNumberFormat="1" applyFont="1" applyBorder="1" applyAlignment="1">
      <alignment horizontal="center" vertical="center" textRotation="90"/>
    </xf>
    <xf numFmtId="0" fontId="2" fillId="0" borderId="121" xfId="0" applyFont="1" applyBorder="1" applyAlignment="1">
      <alignment vertical="center"/>
    </xf>
    <xf numFmtId="0" fontId="2" fillId="0" borderId="104" xfId="0" applyFont="1" applyBorder="1" applyAlignment="1">
      <alignment vertical="center"/>
    </xf>
    <xf numFmtId="0" fontId="2" fillId="0" borderId="122" xfId="0" applyFont="1" applyBorder="1" applyAlignment="1">
      <alignment vertical="center"/>
    </xf>
    <xf numFmtId="0" fontId="2" fillId="0" borderId="104" xfId="0" applyFont="1" applyBorder="1" applyAlignment="1">
      <alignment horizontal="distributed" vertical="center"/>
    </xf>
    <xf numFmtId="0" fontId="2" fillId="0" borderId="101" xfId="0" applyFont="1" applyBorder="1" applyAlignment="1">
      <alignment horizontal="distributed" vertical="center"/>
    </xf>
    <xf numFmtId="0" fontId="2" fillId="0" borderId="107" xfId="0" applyFont="1" applyBorder="1" applyAlignment="1">
      <alignment horizontal="distributed" vertical="center"/>
    </xf>
    <xf numFmtId="0" fontId="2" fillId="0" borderId="112" xfId="0" applyFont="1" applyBorder="1" applyAlignment="1">
      <alignment horizontal="distributed" vertical="center"/>
    </xf>
    <xf numFmtId="178" fontId="2" fillId="0" borderId="102" xfId="0" applyNumberFormat="1" applyFont="1" applyBorder="1" applyAlignment="1">
      <alignment vertical="center"/>
    </xf>
    <xf numFmtId="178" fontId="2" fillId="0" borderId="123" xfId="0" applyNumberFormat="1" applyFont="1" applyBorder="1" applyAlignment="1">
      <alignment vertical="center"/>
    </xf>
    <xf numFmtId="178" fontId="2" fillId="0" borderId="101" xfId="0" applyNumberFormat="1" applyFont="1" applyBorder="1" applyAlignment="1">
      <alignment vertical="center"/>
    </xf>
    <xf numFmtId="178" fontId="2" fillId="0" borderId="105" xfId="0" applyNumberFormat="1" applyFont="1" applyBorder="1" applyAlignment="1">
      <alignment vertical="center"/>
    </xf>
    <xf numFmtId="178" fontId="2" fillId="0" borderId="111" xfId="0" applyNumberFormat="1" applyFont="1" applyBorder="1" applyAlignment="1">
      <alignment vertical="center"/>
    </xf>
    <xf numFmtId="178" fontId="2" fillId="0" borderId="104" xfId="0" applyNumberFormat="1" applyFont="1" applyBorder="1" applyAlignment="1">
      <alignment vertical="center"/>
    </xf>
    <xf numFmtId="178" fontId="2" fillId="0" borderId="0" xfId="0" applyNumberFormat="1" applyFont="1" applyBorder="1" applyAlignment="1">
      <alignment vertical="center"/>
    </xf>
    <xf numFmtId="0" fontId="2" fillId="0" borderId="124" xfId="0" applyFont="1" applyBorder="1" applyAlignment="1">
      <alignment vertical="center"/>
    </xf>
    <xf numFmtId="0" fontId="2" fillId="0" borderId="0" xfId="0" applyFont="1" applyBorder="1" applyAlignment="1">
      <alignment horizontal="left" vertical="top"/>
    </xf>
    <xf numFmtId="38" fontId="2" fillId="0" borderId="0" xfId="3" applyFont="1" applyBorder="1" applyAlignment="1">
      <alignment vertical="center"/>
    </xf>
    <xf numFmtId="0" fontId="2" fillId="0" borderId="125" xfId="0" applyFont="1" applyBorder="1" applyAlignment="1">
      <alignment vertical="center"/>
    </xf>
    <xf numFmtId="0" fontId="2" fillId="0" borderId="126" xfId="0" applyFont="1" applyBorder="1" applyAlignment="1">
      <alignment vertical="center"/>
    </xf>
    <xf numFmtId="0" fontId="2" fillId="0" borderId="117" xfId="0" applyFont="1" applyBorder="1" applyAlignment="1">
      <alignment vertical="center"/>
    </xf>
    <xf numFmtId="0" fontId="2" fillId="0" borderId="127" xfId="0" applyFont="1" applyBorder="1" applyAlignment="1">
      <alignment vertical="center"/>
    </xf>
    <xf numFmtId="178" fontId="2" fillId="0" borderId="118" xfId="0" applyNumberFormat="1" applyFont="1" applyBorder="1" applyAlignment="1">
      <alignment vertical="center"/>
    </xf>
    <xf numFmtId="178" fontId="2" fillId="0" borderId="128" xfId="0" applyNumberFormat="1" applyFont="1" applyBorder="1" applyAlignment="1">
      <alignment vertical="center"/>
    </xf>
    <xf numFmtId="178" fontId="2" fillId="0" borderId="129" xfId="0" applyNumberFormat="1" applyFont="1" applyBorder="1" applyAlignment="1">
      <alignment vertical="center"/>
    </xf>
    <xf numFmtId="178" fontId="2" fillId="0" borderId="117" xfId="0" applyNumberFormat="1" applyFont="1" applyBorder="1" applyAlignment="1">
      <alignment vertical="center"/>
    </xf>
    <xf numFmtId="0" fontId="2" fillId="0" borderId="0" xfId="0" applyFont="1" applyBorder="1" applyAlignment="1">
      <alignment horizontal="center" vertical="center"/>
    </xf>
    <xf numFmtId="178" fontId="2" fillId="0" borderId="122" xfId="0" applyNumberFormat="1" applyFont="1" applyBorder="1" applyAlignment="1">
      <alignment vertical="center"/>
    </xf>
    <xf numFmtId="0" fontId="0" fillId="0" borderId="0" xfId="0" applyBorder="1" applyAlignment="1">
      <alignment vertical="center"/>
    </xf>
    <xf numFmtId="0" fontId="3" fillId="0" borderId="0" xfId="0" applyFont="1" applyBorder="1" applyAlignment="1">
      <alignment horizontal="center" vertical="center"/>
    </xf>
    <xf numFmtId="178" fontId="2" fillId="0" borderId="127" xfId="0" applyNumberFormat="1" applyFont="1" applyBorder="1" applyAlignment="1">
      <alignment vertical="center"/>
    </xf>
    <xf numFmtId="0" fontId="2" fillId="0" borderId="132" xfId="0" applyFont="1" applyBorder="1" applyAlignment="1">
      <alignment vertical="center"/>
    </xf>
    <xf numFmtId="0" fontId="32" fillId="0" borderId="0" xfId="6">
      <alignment vertical="center"/>
    </xf>
    <xf numFmtId="0" fontId="26" fillId="0" borderId="0" xfId="0" applyFont="1"/>
    <xf numFmtId="0" fontId="2" fillId="0" borderId="113" xfId="0" applyFont="1" applyBorder="1" applyAlignment="1">
      <alignment horizontal="distributed" vertical="center"/>
    </xf>
    <xf numFmtId="40" fontId="8" fillId="0" borderId="137" xfId="1" applyNumberFormat="1" applyFont="1" applyFill="1" applyBorder="1" applyAlignment="1">
      <alignment horizontal="right" vertical="center" shrinkToFit="1"/>
    </xf>
    <xf numFmtId="180" fontId="8" fillId="0" borderId="138" xfId="0" applyNumberFormat="1" applyFont="1" applyFill="1" applyBorder="1" applyAlignment="1">
      <alignment horizontal="right" vertical="center"/>
    </xf>
    <xf numFmtId="180" fontId="8" fillId="0" borderId="135" xfId="0" applyNumberFormat="1" applyFont="1" applyFill="1" applyBorder="1" applyAlignment="1">
      <alignment horizontal="right" vertical="center"/>
    </xf>
    <xf numFmtId="180" fontId="22" fillId="0" borderId="101" xfId="0" applyNumberFormat="1" applyFont="1" applyFill="1" applyBorder="1" applyAlignment="1">
      <alignment vertical="center"/>
    </xf>
    <xf numFmtId="180" fontId="8" fillId="0" borderId="136" xfId="0" applyNumberFormat="1" applyFont="1" applyFill="1" applyBorder="1" applyAlignment="1">
      <alignment horizontal="right" vertical="center"/>
    </xf>
    <xf numFmtId="180" fontId="8" fillId="0" borderId="134" xfId="0" applyNumberFormat="1" applyFont="1" applyFill="1" applyBorder="1" applyAlignment="1">
      <alignment horizontal="right" vertical="center"/>
    </xf>
    <xf numFmtId="180" fontId="8" fillId="0" borderId="137" xfId="0" applyNumberFormat="1" applyFont="1" applyFill="1" applyBorder="1" applyAlignment="1">
      <alignment horizontal="right" vertical="center"/>
    </xf>
    <xf numFmtId="180" fontId="8" fillId="0" borderId="139" xfId="0" applyNumberFormat="1" applyFont="1" applyFill="1" applyBorder="1" applyAlignment="1">
      <alignment horizontal="right" vertical="center"/>
    </xf>
    <xf numFmtId="180" fontId="22" fillId="0" borderId="104" xfId="0" applyNumberFormat="1" applyFont="1" applyFill="1" applyBorder="1" applyAlignment="1">
      <alignment vertical="center"/>
    </xf>
    <xf numFmtId="180" fontId="8" fillId="0" borderId="145" xfId="0" applyNumberFormat="1" applyFont="1" applyFill="1" applyBorder="1" applyAlignment="1">
      <alignment horizontal="distributed" vertical="center"/>
    </xf>
    <xf numFmtId="180" fontId="8" fillId="0" borderId="103" xfId="0" applyNumberFormat="1" applyFont="1" applyFill="1" applyBorder="1" applyAlignment="1">
      <alignment vertical="center"/>
    </xf>
    <xf numFmtId="180" fontId="8" fillId="0" borderId="102" xfId="0" applyNumberFormat="1" applyFont="1" applyFill="1" applyBorder="1" applyAlignment="1">
      <alignment vertical="center"/>
    </xf>
    <xf numFmtId="180" fontId="8" fillId="0" borderId="146" xfId="0" applyNumberFormat="1" applyFont="1" applyFill="1" applyBorder="1" applyAlignment="1">
      <alignment horizontal="distributed" vertical="center"/>
    </xf>
    <xf numFmtId="180" fontId="8" fillId="0" borderId="108" xfId="0" applyNumberFormat="1" applyFont="1" applyFill="1" applyBorder="1" applyAlignment="1">
      <alignment vertical="center"/>
    </xf>
    <xf numFmtId="0" fontId="2" fillId="0" borderId="0" xfId="0" applyFont="1" applyAlignment="1">
      <alignment vertical="center"/>
    </xf>
    <xf numFmtId="0" fontId="2" fillId="0" borderId="69" xfId="0" applyFont="1" applyBorder="1" applyAlignment="1">
      <alignment vertical="center"/>
    </xf>
    <xf numFmtId="178" fontId="2" fillId="0" borderId="148" xfId="0" applyNumberFormat="1" applyFont="1" applyBorder="1" applyAlignment="1">
      <alignment vertical="center"/>
    </xf>
    <xf numFmtId="178" fontId="2" fillId="0" borderId="149" xfId="0" applyNumberFormat="1" applyFont="1" applyBorder="1" applyAlignment="1">
      <alignment vertical="center"/>
    </xf>
    <xf numFmtId="178" fontId="2" fillId="0" borderId="150" xfId="0" applyNumberFormat="1" applyFont="1" applyBorder="1" applyAlignment="1">
      <alignment vertical="center"/>
    </xf>
    <xf numFmtId="38" fontId="2" fillId="0" borderId="0" xfId="3" applyFont="1" applyAlignment="1">
      <alignment vertical="center"/>
    </xf>
    <xf numFmtId="0" fontId="2" fillId="0" borderId="151" xfId="0" applyFont="1" applyBorder="1" applyAlignment="1">
      <alignment vertical="center"/>
    </xf>
    <xf numFmtId="0" fontId="2" fillId="0" borderId="106" xfId="0" applyFont="1" applyBorder="1" applyAlignment="1">
      <alignment vertical="center"/>
    </xf>
    <xf numFmtId="178" fontId="2" fillId="0" borderId="110" xfId="0" applyNumberFormat="1" applyFont="1" applyBorder="1" applyAlignment="1">
      <alignment vertical="center"/>
    </xf>
    <xf numFmtId="178" fontId="2" fillId="0" borderId="152" xfId="0" applyNumberFormat="1" applyFont="1" applyBorder="1" applyAlignment="1">
      <alignment vertical="center"/>
    </xf>
    <xf numFmtId="178" fontId="2" fillId="0" borderId="106" xfId="0" applyNumberFormat="1" applyFont="1" applyFill="1" applyBorder="1" applyAlignment="1">
      <alignment vertical="center"/>
    </xf>
    <xf numFmtId="0" fontId="2" fillId="0" borderId="106" xfId="0" applyFont="1" applyBorder="1" applyAlignment="1">
      <alignment horizontal="distributed" vertical="center"/>
    </xf>
    <xf numFmtId="0" fontId="2" fillId="0" borderId="153" xfId="0" applyFont="1" applyBorder="1" applyAlignment="1">
      <alignment vertical="center"/>
    </xf>
    <xf numFmtId="0" fontId="2" fillId="0" borderId="87" xfId="0" applyFont="1" applyBorder="1" applyAlignment="1">
      <alignment vertical="center"/>
    </xf>
    <xf numFmtId="0" fontId="3" fillId="0" borderId="0" xfId="0" applyFont="1" applyAlignment="1">
      <alignment horizontal="center" vertical="center" textRotation="180"/>
    </xf>
    <xf numFmtId="0" fontId="2" fillId="0" borderId="154" xfId="0" applyFont="1" applyBorder="1" applyAlignment="1">
      <alignment vertical="center"/>
    </xf>
    <xf numFmtId="0" fontId="2" fillId="0" borderId="155" xfId="0" applyFont="1" applyBorder="1" applyAlignment="1">
      <alignment vertical="center"/>
    </xf>
    <xf numFmtId="0" fontId="2" fillId="0" borderId="154" xfId="0" applyFont="1" applyBorder="1" applyAlignment="1">
      <alignment horizontal="distributed" vertical="center"/>
    </xf>
    <xf numFmtId="0" fontId="2" fillId="0" borderId="156" xfId="0" applyFont="1" applyBorder="1" applyAlignment="1">
      <alignment vertical="center"/>
    </xf>
    <xf numFmtId="0" fontId="2" fillId="0" borderId="157" xfId="0" applyFont="1" applyBorder="1" applyAlignment="1">
      <alignment vertical="center"/>
    </xf>
    <xf numFmtId="0" fontId="2" fillId="0" borderId="158" xfId="0" applyFont="1" applyBorder="1" applyAlignment="1">
      <alignment horizontal="distributed" vertical="center"/>
    </xf>
    <xf numFmtId="0" fontId="2" fillId="0" borderId="159" xfId="0" applyFont="1" applyBorder="1" applyAlignment="1">
      <alignment horizontal="distributed" vertical="center"/>
    </xf>
    <xf numFmtId="0" fontId="2" fillId="0" borderId="160" xfId="0" applyFont="1" applyBorder="1" applyAlignment="1">
      <alignment horizontal="distributed" vertical="center"/>
    </xf>
    <xf numFmtId="178" fontId="2" fillId="0" borderId="161" xfId="0" applyNumberFormat="1" applyFont="1" applyBorder="1" applyAlignment="1">
      <alignment vertical="center"/>
    </xf>
    <xf numFmtId="178" fontId="2" fillId="0" borderId="162" xfId="0" applyNumberFormat="1" applyFont="1" applyBorder="1" applyAlignment="1">
      <alignment vertical="center"/>
    </xf>
    <xf numFmtId="178" fontId="2" fillId="0" borderId="154" xfId="0" applyNumberFormat="1" applyFont="1" applyBorder="1" applyAlignment="1">
      <alignment vertical="center"/>
    </xf>
    <xf numFmtId="0" fontId="2" fillId="0" borderId="109" xfId="0" applyFont="1" applyBorder="1" applyAlignment="1">
      <alignment horizontal="distributed" vertical="center"/>
    </xf>
    <xf numFmtId="178" fontId="2" fillId="0" borderId="101" xfId="0" applyNumberFormat="1" applyFont="1" applyBorder="1" applyAlignment="1">
      <alignment horizontal="right" vertical="center"/>
    </xf>
    <xf numFmtId="178" fontId="2" fillId="0" borderId="161" xfId="0" applyNumberFormat="1" applyFont="1" applyBorder="1" applyAlignment="1">
      <alignment horizontal="right" vertical="center"/>
    </xf>
    <xf numFmtId="0" fontId="2" fillId="0" borderId="163" xfId="0" applyFont="1" applyBorder="1" applyAlignment="1">
      <alignment horizontal="distributed" vertical="center"/>
    </xf>
    <xf numFmtId="0" fontId="2" fillId="0" borderId="159" xfId="0" applyFont="1" applyFill="1" applyBorder="1" applyAlignment="1">
      <alignment horizontal="distributed" vertical="center"/>
    </xf>
    <xf numFmtId="0" fontId="2" fillId="0" borderId="104" xfId="0" applyFont="1" applyFill="1" applyBorder="1" applyAlignment="1">
      <alignment horizontal="distributed" vertical="center"/>
    </xf>
    <xf numFmtId="0" fontId="2" fillId="0" borderId="104" xfId="0" applyFont="1" applyFill="1" applyBorder="1" applyAlignment="1">
      <alignment vertical="center"/>
    </xf>
    <xf numFmtId="178" fontId="2" fillId="0" borderId="105" xfId="0" applyNumberFormat="1" applyFont="1" applyFill="1" applyBorder="1" applyAlignment="1">
      <alignment vertical="center"/>
    </xf>
    <xf numFmtId="178" fontId="2" fillId="0" borderId="111" xfId="0" applyNumberFormat="1" applyFont="1" applyFill="1" applyBorder="1" applyAlignment="1">
      <alignment vertical="center"/>
    </xf>
    <xf numFmtId="178" fontId="2" fillId="0" borderId="104" xfId="0" applyNumberFormat="1" applyFont="1" applyFill="1" applyBorder="1" applyAlignment="1">
      <alignment vertical="center"/>
    </xf>
    <xf numFmtId="178" fontId="2" fillId="0" borderId="101" xfId="0" applyNumberFormat="1" applyFont="1" applyFill="1" applyBorder="1" applyAlignment="1">
      <alignment vertical="center"/>
    </xf>
    <xf numFmtId="0" fontId="2" fillId="0" borderId="163" xfId="0" applyFont="1" applyFill="1" applyBorder="1" applyAlignment="1">
      <alignment horizontal="distributed" vertical="center"/>
    </xf>
    <xf numFmtId="178" fontId="2" fillId="0" borderId="101" xfId="0" applyNumberFormat="1" applyFont="1" applyFill="1" applyBorder="1" applyAlignment="1">
      <alignment horizontal="right" vertical="center"/>
    </xf>
    <xf numFmtId="0" fontId="0" fillId="0" borderId="0" xfId="0" applyBorder="1" applyAlignment="1">
      <alignment horizontal="distributed" vertical="center"/>
    </xf>
    <xf numFmtId="178" fontId="2" fillId="0" borderId="0" xfId="0" applyNumberFormat="1" applyFont="1" applyBorder="1" applyAlignment="1">
      <alignment horizontal="right" vertical="center"/>
    </xf>
    <xf numFmtId="49" fontId="2" fillId="0" borderId="161" xfId="0" applyNumberFormat="1" applyFont="1" applyFill="1" applyBorder="1" applyAlignment="1">
      <alignment horizontal="right" vertical="center"/>
    </xf>
    <xf numFmtId="178" fontId="2" fillId="0" borderId="110" xfId="0" applyNumberFormat="1" applyFont="1" applyFill="1" applyBorder="1" applyAlignment="1">
      <alignment vertical="center"/>
    </xf>
    <xf numFmtId="0" fontId="2" fillId="0" borderId="107" xfId="0" applyFont="1" applyBorder="1" applyAlignment="1">
      <alignment vertical="center"/>
    </xf>
    <xf numFmtId="178" fontId="2" fillId="0" borderId="108" xfId="0" applyNumberFormat="1" applyFont="1" applyFill="1" applyBorder="1" applyAlignment="1">
      <alignment vertical="center"/>
    </xf>
    <xf numFmtId="178" fontId="2" fillId="0" borderId="164" xfId="0" applyNumberFormat="1" applyFont="1" applyFill="1" applyBorder="1" applyAlignment="1">
      <alignment vertical="center"/>
    </xf>
    <xf numFmtId="178" fontId="2" fillId="0" borderId="107" xfId="0" applyNumberFormat="1" applyFont="1" applyFill="1" applyBorder="1" applyAlignment="1">
      <alignment vertical="center"/>
    </xf>
    <xf numFmtId="178" fontId="2" fillId="0" borderId="164" xfId="0" applyNumberFormat="1" applyFont="1" applyBorder="1" applyAlignment="1">
      <alignment vertical="center"/>
    </xf>
    <xf numFmtId="0" fontId="2" fillId="0" borderId="165" xfId="0" applyFont="1" applyBorder="1" applyAlignment="1">
      <alignment vertical="center"/>
    </xf>
    <xf numFmtId="0" fontId="2" fillId="0" borderId="112" xfId="0" applyFont="1" applyBorder="1" applyAlignment="1">
      <alignment vertical="center"/>
    </xf>
    <xf numFmtId="178" fontId="2" fillId="0" borderId="166" xfId="0" applyNumberFormat="1" applyFont="1" applyBorder="1" applyAlignment="1">
      <alignment vertical="center"/>
    </xf>
    <xf numFmtId="178" fontId="2" fillId="0" borderId="167" xfId="0" applyNumberFormat="1" applyFont="1" applyBorder="1" applyAlignment="1">
      <alignment vertical="center"/>
    </xf>
    <xf numFmtId="178" fontId="2" fillId="0" borderId="112" xfId="0" applyNumberFormat="1" applyFont="1" applyBorder="1" applyAlignment="1">
      <alignment vertical="center"/>
    </xf>
    <xf numFmtId="178" fontId="2" fillId="0" borderId="112" xfId="0" applyNumberFormat="1" applyFont="1" applyFill="1" applyBorder="1" applyAlignment="1">
      <alignment horizontal="right" vertical="center"/>
    </xf>
    <xf numFmtId="0" fontId="2" fillId="0" borderId="168" xfId="0" applyFont="1" applyBorder="1" applyAlignment="1">
      <alignment vertical="center"/>
    </xf>
    <xf numFmtId="0" fontId="0" fillId="0" borderId="106" xfId="0" applyBorder="1" applyAlignment="1">
      <alignment horizontal="distributed" vertical="center"/>
    </xf>
    <xf numFmtId="0" fontId="2" fillId="0" borderId="169" xfId="0" applyFont="1" applyBorder="1" applyAlignment="1">
      <alignment horizontal="distributed" vertical="center"/>
    </xf>
    <xf numFmtId="178" fontId="2" fillId="0" borderId="152" xfId="0" applyNumberFormat="1" applyFont="1" applyFill="1" applyBorder="1" applyAlignment="1">
      <alignment vertical="center"/>
    </xf>
    <xf numFmtId="178" fontId="2" fillId="0" borderId="106" xfId="0" applyNumberFormat="1" applyFont="1" applyFill="1" applyBorder="1" applyAlignment="1">
      <alignment horizontal="right" vertical="center"/>
    </xf>
    <xf numFmtId="49" fontId="2" fillId="0" borderId="0" xfId="0" applyNumberFormat="1" applyFont="1" applyAlignment="1">
      <alignment vertical="center" textRotation="90"/>
    </xf>
    <xf numFmtId="0" fontId="2" fillId="0" borderId="107" xfId="0" applyFont="1" applyBorder="1" applyAlignment="1">
      <alignment horizontal="distributed" vertical="center" wrapText="1"/>
    </xf>
    <xf numFmtId="0" fontId="2" fillId="0" borderId="0" xfId="0" applyFont="1" applyBorder="1" applyAlignment="1">
      <alignment horizontal="left" vertical="center"/>
    </xf>
    <xf numFmtId="0" fontId="2" fillId="0" borderId="133" xfId="0" applyFont="1" applyBorder="1" applyAlignment="1">
      <alignment vertical="center"/>
    </xf>
    <xf numFmtId="0" fontId="2" fillId="0" borderId="131" xfId="0" applyFont="1" applyBorder="1" applyAlignment="1">
      <alignment vertical="center"/>
    </xf>
    <xf numFmtId="0" fontId="2" fillId="0" borderId="167" xfId="0" applyFont="1" applyBorder="1" applyAlignment="1">
      <alignment vertical="center"/>
    </xf>
    <xf numFmtId="38" fontId="2" fillId="0" borderId="170" xfId="3" applyFont="1" applyBorder="1" applyAlignment="1">
      <alignment vertical="center"/>
    </xf>
    <xf numFmtId="38" fontId="2" fillId="0" borderId="167" xfId="3" applyFont="1" applyBorder="1" applyAlignment="1">
      <alignment vertical="center"/>
    </xf>
    <xf numFmtId="38" fontId="2" fillId="0" borderId="166" xfId="3" applyFont="1" applyBorder="1" applyAlignment="1">
      <alignment vertical="center"/>
    </xf>
    <xf numFmtId="38" fontId="2" fillId="0" borderId="112" xfId="3" applyFont="1" applyFill="1" applyBorder="1" applyAlignment="1">
      <alignment horizontal="right" vertical="center"/>
    </xf>
    <xf numFmtId="0" fontId="2" fillId="0" borderId="107" xfId="0" applyFont="1" applyFill="1" applyBorder="1" applyAlignment="1">
      <alignment horizontal="distributed" vertical="center" wrapText="1"/>
    </xf>
    <xf numFmtId="0" fontId="2" fillId="0" borderId="104" xfId="0" applyFont="1" applyBorder="1" applyAlignment="1">
      <alignment horizontal="distributed" vertical="center" wrapText="1"/>
    </xf>
    <xf numFmtId="38" fontId="2" fillId="0" borderId="121" xfId="3" applyFont="1" applyBorder="1" applyAlignment="1">
      <alignment vertical="center"/>
    </xf>
    <xf numFmtId="38" fontId="2" fillId="0" borderId="111" xfId="3" applyFont="1" applyBorder="1" applyAlignment="1">
      <alignment vertical="center"/>
    </xf>
    <xf numFmtId="38" fontId="2" fillId="0" borderId="105" xfId="3" applyFont="1" applyBorder="1" applyAlignment="1">
      <alignment vertical="center"/>
    </xf>
    <xf numFmtId="0" fontId="2" fillId="0" borderId="111" xfId="0" applyFont="1" applyBorder="1" applyAlignment="1">
      <alignment vertical="center"/>
    </xf>
    <xf numFmtId="38" fontId="2" fillId="0" borderId="151" xfId="3" applyFont="1" applyBorder="1" applyAlignment="1">
      <alignment vertical="center"/>
    </xf>
    <xf numFmtId="38" fontId="2" fillId="0" borderId="152" xfId="3" applyFont="1" applyBorder="1" applyAlignment="1">
      <alignment vertical="center"/>
    </xf>
    <xf numFmtId="38" fontId="2" fillId="0" borderId="110" xfId="3" applyFont="1" applyBorder="1" applyAlignment="1">
      <alignment vertical="center"/>
    </xf>
    <xf numFmtId="0" fontId="2" fillId="0" borderId="152" xfId="0" applyFont="1" applyBorder="1" applyAlignment="1">
      <alignment vertical="center"/>
    </xf>
    <xf numFmtId="3" fontId="12" fillId="0" borderId="0" xfId="12" applyNumberFormat="1" applyFont="1" applyAlignment="1">
      <alignment horizontal="right" vertical="center"/>
    </xf>
    <xf numFmtId="180" fontId="8" fillId="0" borderId="171" xfId="0" applyNumberFormat="1" applyFont="1" applyFill="1" applyBorder="1" applyAlignment="1">
      <alignment horizontal="right" vertical="center"/>
    </xf>
    <xf numFmtId="0" fontId="27" fillId="0" borderId="0" xfId="0" applyFont="1"/>
    <xf numFmtId="180" fontId="22" fillId="0" borderId="0" xfId="0" applyNumberFormat="1" applyFont="1" applyFill="1" applyAlignment="1">
      <alignment vertical="center"/>
    </xf>
    <xf numFmtId="180" fontId="8" fillId="0" borderId="174" xfId="0" applyNumberFormat="1" applyFont="1" applyFill="1" applyBorder="1" applyAlignment="1">
      <alignment horizontal="center" vertical="center" wrapText="1"/>
    </xf>
    <xf numFmtId="180" fontId="8" fillId="0" borderId="175" xfId="0" applyNumberFormat="1" applyFont="1" applyFill="1" applyBorder="1" applyAlignment="1">
      <alignment horizontal="center" vertical="center" wrapText="1"/>
    </xf>
    <xf numFmtId="180" fontId="8" fillId="0" borderId="176" xfId="0" applyNumberFormat="1" applyFont="1" applyFill="1" applyBorder="1" applyAlignment="1">
      <alignment horizontal="center" vertical="center" wrapText="1"/>
    </xf>
    <xf numFmtId="180" fontId="8" fillId="0" borderId="177" xfId="0" applyNumberFormat="1" applyFont="1" applyFill="1" applyBorder="1" applyAlignment="1">
      <alignment horizontal="center" vertical="center" wrapText="1"/>
    </xf>
    <xf numFmtId="180" fontId="8" fillId="0" borderId="0" xfId="0" applyNumberFormat="1" applyFont="1" applyFill="1" applyBorder="1" applyAlignment="1">
      <alignment vertical="center"/>
    </xf>
    <xf numFmtId="180" fontId="8" fillId="0" borderId="101" xfId="0" applyNumberFormat="1" applyFont="1" applyFill="1" applyBorder="1" applyAlignment="1">
      <alignment vertical="center"/>
    </xf>
    <xf numFmtId="180" fontId="8" fillId="0" borderId="104" xfId="0" applyNumberFormat="1" applyFont="1" applyFill="1" applyBorder="1" applyAlignment="1">
      <alignment vertical="center"/>
    </xf>
    <xf numFmtId="180" fontId="8" fillId="0" borderId="107" xfId="0" applyNumberFormat="1" applyFont="1" applyFill="1" applyBorder="1" applyAlignment="1">
      <alignment vertical="center"/>
    </xf>
    <xf numFmtId="180" fontId="22" fillId="0" borderId="107" xfId="0" applyNumberFormat="1" applyFont="1" applyFill="1" applyBorder="1" applyAlignment="1">
      <alignment vertical="center"/>
    </xf>
    <xf numFmtId="180" fontId="8" fillId="0" borderId="109" xfId="0" applyNumberFormat="1" applyFont="1" applyFill="1" applyBorder="1" applyAlignment="1">
      <alignment vertical="center"/>
    </xf>
    <xf numFmtId="180" fontId="8" fillId="0" borderId="181" xfId="0" applyNumberFormat="1" applyFont="1" applyFill="1" applyBorder="1" applyAlignment="1">
      <alignment vertical="center"/>
    </xf>
    <xf numFmtId="180" fontId="8" fillId="0" borderId="106" xfId="0" applyNumberFormat="1" applyFont="1" applyFill="1" applyBorder="1" applyAlignment="1">
      <alignment vertical="center"/>
    </xf>
    <xf numFmtId="180" fontId="22" fillId="0" borderId="106" xfId="0" applyNumberFormat="1" applyFont="1" applyFill="1" applyBorder="1" applyAlignment="1">
      <alignment vertical="center"/>
    </xf>
    <xf numFmtId="180" fontId="22" fillId="0" borderId="0" xfId="0" applyNumberFormat="1" applyFont="1" applyFill="1" applyBorder="1" applyAlignment="1">
      <alignment vertical="center"/>
    </xf>
    <xf numFmtId="180" fontId="22" fillId="0" borderId="111" xfId="0" applyNumberFormat="1" applyFont="1" applyFill="1" applyBorder="1" applyAlignment="1">
      <alignment vertical="center"/>
    </xf>
    <xf numFmtId="180" fontId="8" fillId="0" borderId="109" xfId="0" applyNumberFormat="1" applyFont="1" applyFill="1" applyBorder="1" applyAlignment="1">
      <alignment horizontal="distributed" vertical="center"/>
    </xf>
    <xf numFmtId="180" fontId="22" fillId="0" borderId="123" xfId="0" applyNumberFormat="1" applyFont="1" applyFill="1" applyBorder="1" applyAlignment="1">
      <alignment vertical="center"/>
    </xf>
    <xf numFmtId="180" fontId="22" fillId="0" borderId="164" xfId="0" applyNumberFormat="1" applyFont="1" applyFill="1" applyBorder="1" applyAlignment="1">
      <alignment vertical="center"/>
    </xf>
    <xf numFmtId="0" fontId="31" fillId="0" borderId="0" xfId="0" applyFont="1" applyAlignment="1">
      <alignment vertical="center"/>
    </xf>
    <xf numFmtId="0" fontId="31" fillId="0" borderId="0" xfId="0" applyFont="1" applyAlignment="1">
      <alignment vertical="center" shrinkToFit="1"/>
    </xf>
    <xf numFmtId="182" fontId="12" fillId="0" borderId="190" xfId="12" applyNumberFormat="1" applyFont="1" applyFill="1" applyBorder="1" applyAlignment="1">
      <alignment vertical="center"/>
    </xf>
    <xf numFmtId="182" fontId="12" fillId="0" borderId="191" xfId="12" applyNumberFormat="1" applyFont="1" applyFill="1" applyBorder="1" applyAlignment="1">
      <alignment vertical="center"/>
    </xf>
    <xf numFmtId="0" fontId="0" fillId="0" borderId="0" xfId="0" applyBorder="1"/>
    <xf numFmtId="178" fontId="2" fillId="0" borderId="103" xfId="0" applyNumberFormat="1" applyFont="1" applyBorder="1" applyAlignment="1">
      <alignment vertical="center"/>
    </xf>
    <xf numFmtId="178" fontId="2" fillId="0" borderId="196" xfId="0" applyNumberFormat="1" applyFont="1" applyBorder="1" applyAlignment="1">
      <alignment vertical="center"/>
    </xf>
    <xf numFmtId="38" fontId="4" fillId="0" borderId="43" xfId="3" applyFont="1" applyFill="1" applyBorder="1" applyAlignment="1">
      <alignment horizontal="right" vertical="center"/>
    </xf>
    <xf numFmtId="38" fontId="0" fillId="0" borderId="116" xfId="3" applyFont="1" applyBorder="1" applyAlignment="1">
      <alignment vertical="center"/>
    </xf>
    <xf numFmtId="38" fontId="4" fillId="0" borderId="150" xfId="3" applyFont="1" applyFill="1" applyBorder="1" applyAlignment="1">
      <alignment horizontal="right" vertical="center"/>
    </xf>
    <xf numFmtId="38" fontId="0" fillId="0" borderId="87" xfId="3" applyFont="1" applyBorder="1" applyAlignment="1">
      <alignment vertical="center"/>
    </xf>
    <xf numFmtId="180" fontId="8" fillId="0" borderId="105" xfId="0" applyNumberFormat="1" applyFont="1" applyFill="1" applyBorder="1" applyAlignment="1">
      <alignment vertical="center"/>
    </xf>
    <xf numFmtId="0" fontId="32" fillId="0" borderId="0" xfId="10">
      <alignment vertical="center"/>
    </xf>
    <xf numFmtId="0" fontId="31" fillId="0" borderId="0" xfId="10" applyFont="1" applyAlignment="1">
      <alignment vertical="center" shrinkToFit="1"/>
    </xf>
    <xf numFmtId="0" fontId="34" fillId="0" borderId="0" xfId="10" applyFont="1" applyAlignment="1">
      <alignment vertical="center" shrinkToFit="1"/>
    </xf>
    <xf numFmtId="0" fontId="31" fillId="0" borderId="0" xfId="10" applyFont="1" applyBorder="1" applyAlignment="1">
      <alignment vertical="center" shrinkToFit="1"/>
    </xf>
    <xf numFmtId="0" fontId="35" fillId="0" borderId="197" xfId="10" applyFont="1" applyBorder="1">
      <alignment vertical="center"/>
    </xf>
    <xf numFmtId="0" fontId="35" fillId="0" borderId="198" xfId="10" applyFont="1" applyBorder="1" applyAlignment="1">
      <alignment horizontal="center" vertical="center" shrinkToFit="1"/>
    </xf>
    <xf numFmtId="0" fontId="35" fillId="0" borderId="124" xfId="10" applyFont="1" applyBorder="1">
      <alignment vertical="center"/>
    </xf>
    <xf numFmtId="0" fontId="35" fillId="0" borderId="199" xfId="10" applyFont="1" applyBorder="1" applyAlignment="1">
      <alignment vertical="center" shrinkToFit="1"/>
    </xf>
    <xf numFmtId="0" fontId="35" fillId="0" borderId="200" xfId="10" applyFont="1" applyBorder="1" applyAlignment="1">
      <alignment vertical="center" shrinkToFit="1"/>
    </xf>
    <xf numFmtId="0" fontId="35" fillId="0" borderId="201" xfId="10" applyFont="1" applyBorder="1" applyAlignment="1">
      <alignment vertical="center" shrinkToFit="1"/>
    </xf>
    <xf numFmtId="0" fontId="35" fillId="0" borderId="111" xfId="10" applyFont="1" applyBorder="1" applyAlignment="1">
      <alignment vertical="center" shrinkToFit="1"/>
    </xf>
    <xf numFmtId="0" fontId="35" fillId="0" borderId="105" xfId="10" applyFont="1" applyBorder="1" applyAlignment="1">
      <alignment vertical="center" shrinkToFit="1"/>
    </xf>
    <xf numFmtId="0" fontId="35" fillId="0" borderId="122" xfId="10" applyFont="1" applyBorder="1" applyAlignment="1">
      <alignment vertical="center" shrinkToFit="1"/>
    </xf>
    <xf numFmtId="0" fontId="35" fillId="0" borderId="152" xfId="10" applyFont="1" applyBorder="1" applyAlignment="1">
      <alignment vertical="center" shrinkToFit="1"/>
    </xf>
    <xf numFmtId="0" fontId="35" fillId="0" borderId="110" xfId="10" applyFont="1" applyBorder="1" applyAlignment="1">
      <alignment vertical="center" shrinkToFit="1"/>
    </xf>
    <xf numFmtId="0" fontId="35" fillId="0" borderId="153" xfId="10" applyFont="1" applyBorder="1" applyAlignment="1">
      <alignment vertical="center" shrinkToFit="1"/>
    </xf>
    <xf numFmtId="0" fontId="35" fillId="0" borderId="157" xfId="10" applyFont="1" applyBorder="1">
      <alignment vertical="center"/>
    </xf>
    <xf numFmtId="0" fontId="35" fillId="0" borderId="119" xfId="10" applyFont="1" applyBorder="1">
      <alignment vertical="center"/>
    </xf>
    <xf numFmtId="0" fontId="35" fillId="0" borderId="126" xfId="10" applyFont="1" applyBorder="1">
      <alignment vertical="center"/>
    </xf>
    <xf numFmtId="0" fontId="35" fillId="0" borderId="129" xfId="10" applyFont="1" applyBorder="1" applyAlignment="1">
      <alignment vertical="center" shrinkToFit="1"/>
    </xf>
    <xf numFmtId="0" fontId="35" fillId="0" borderId="128" xfId="10" applyFont="1" applyBorder="1" applyAlignment="1">
      <alignment vertical="center" shrinkToFit="1"/>
    </xf>
    <xf numFmtId="0" fontId="35" fillId="0" borderId="127" xfId="10" applyFont="1" applyBorder="1" applyAlignment="1">
      <alignment vertical="center" shrinkToFit="1"/>
    </xf>
    <xf numFmtId="0" fontId="35" fillId="0" borderId="199" xfId="6" applyFont="1" applyBorder="1" applyAlignment="1">
      <alignment vertical="center" shrinkToFit="1"/>
    </xf>
    <xf numFmtId="0" fontId="35" fillId="0" borderId="0" xfId="6" applyFont="1" applyBorder="1" applyAlignment="1">
      <alignment vertical="center" shrinkToFit="1"/>
    </xf>
    <xf numFmtId="0" fontId="35" fillId="0" borderId="145" xfId="6" applyFont="1" applyBorder="1" applyAlignment="1">
      <alignment vertical="center" shrinkToFit="1"/>
    </xf>
    <xf numFmtId="0" fontId="35" fillId="0" borderId="111" xfId="6" applyFont="1" applyBorder="1" applyAlignment="1">
      <alignment vertical="center" shrinkToFit="1"/>
    </xf>
    <xf numFmtId="0" fontId="35" fillId="0" borderId="202" xfId="6" applyFont="1" applyBorder="1" applyAlignment="1">
      <alignment vertical="center" shrinkToFit="1"/>
    </xf>
    <xf numFmtId="0" fontId="35" fillId="0" borderId="152" xfId="6" applyFont="1" applyBorder="1" applyAlignment="1">
      <alignment vertical="center" shrinkToFit="1"/>
    </xf>
    <xf numFmtId="0" fontId="35" fillId="0" borderId="104" xfId="6" applyFont="1" applyBorder="1" applyAlignment="1">
      <alignment horizontal="center" vertical="center" textRotation="255" shrinkToFit="1"/>
    </xf>
    <xf numFmtId="0" fontId="35" fillId="0" borderId="104" xfId="6" applyFont="1" applyBorder="1" applyAlignment="1">
      <alignment vertical="center" shrinkToFit="1"/>
    </xf>
    <xf numFmtId="0" fontId="35" fillId="0" borderId="129" xfId="6" applyFont="1" applyBorder="1" applyAlignment="1">
      <alignment vertical="center" shrinkToFit="1"/>
    </xf>
    <xf numFmtId="0" fontId="35" fillId="0" borderId="186" xfId="6" applyFont="1" applyBorder="1" applyAlignment="1">
      <alignment vertical="center" textRotation="255" shrinkToFit="1"/>
    </xf>
    <xf numFmtId="0" fontId="36" fillId="0" borderId="203" xfId="6" applyFont="1" applyBorder="1" applyAlignment="1">
      <alignment vertical="center" textRotation="255" shrinkToFit="1"/>
    </xf>
    <xf numFmtId="0" fontId="36" fillId="0" borderId="109" xfId="6" applyFont="1" applyBorder="1" applyAlignment="1">
      <alignment vertical="center" textRotation="255" shrinkToFit="1"/>
    </xf>
    <xf numFmtId="0" fontId="36" fillId="0" borderId="204" xfId="6" applyFont="1" applyBorder="1" applyAlignment="1">
      <alignment vertical="center" textRotation="255" shrinkToFit="1"/>
    </xf>
    <xf numFmtId="0" fontId="36" fillId="0" borderId="205" xfId="6" applyFont="1" applyBorder="1" applyAlignment="1">
      <alignment vertical="center" textRotation="255" shrinkToFit="1"/>
    </xf>
    <xf numFmtId="0" fontId="35" fillId="0" borderId="200" xfId="6" applyFont="1" applyBorder="1" applyAlignment="1">
      <alignment vertical="center" shrinkToFit="1"/>
    </xf>
    <xf numFmtId="0" fontId="35" fillId="0" borderId="105" xfId="6" applyFont="1" applyBorder="1" applyAlignment="1">
      <alignment vertical="center" shrinkToFit="1"/>
    </xf>
    <xf numFmtId="186" fontId="35" fillId="0" borderId="105" xfId="6" applyNumberFormat="1" applyFont="1" applyBorder="1" applyAlignment="1">
      <alignment vertical="center" shrinkToFit="1"/>
    </xf>
    <xf numFmtId="0" fontId="35" fillId="0" borderId="110" xfId="6" applyFont="1" applyBorder="1" applyAlignment="1">
      <alignment vertical="center" shrinkToFit="1"/>
    </xf>
    <xf numFmtId="0" fontId="35" fillId="0" borderId="128" xfId="6" applyFont="1" applyBorder="1" applyAlignment="1">
      <alignment vertical="center" shrinkToFit="1"/>
    </xf>
    <xf numFmtId="186" fontId="35" fillId="0" borderId="128" xfId="6" applyNumberFormat="1" applyFont="1" applyBorder="1" applyAlignment="1">
      <alignment vertical="center" shrinkToFit="1"/>
    </xf>
    <xf numFmtId="0" fontId="35" fillId="0" borderId="105" xfId="6" applyFont="1" applyFill="1" applyBorder="1" applyAlignment="1">
      <alignment vertical="center" shrinkToFit="1"/>
    </xf>
    <xf numFmtId="186" fontId="35" fillId="0" borderId="200" xfId="6" applyNumberFormat="1" applyFont="1" applyBorder="1" applyAlignment="1">
      <alignment vertical="center" shrinkToFit="1"/>
    </xf>
    <xf numFmtId="186" fontId="35" fillId="0" borderId="110" xfId="6" applyNumberFormat="1" applyFont="1" applyBorder="1" applyAlignment="1">
      <alignment vertical="center" shrinkToFit="1"/>
    </xf>
    <xf numFmtId="186" fontId="35" fillId="0" borderId="105" xfId="6" applyNumberFormat="1" applyFont="1" applyBorder="1" applyAlignment="1">
      <alignment horizontal="right" vertical="center" shrinkToFit="1"/>
    </xf>
    <xf numFmtId="0" fontId="31" fillId="0" borderId="0" xfId="6" applyNumberFormat="1" applyFont="1" applyAlignment="1">
      <alignment horizontal="left" vertical="center" shrinkToFit="1"/>
    </xf>
    <xf numFmtId="0" fontId="31" fillId="5" borderId="0" xfId="6" applyNumberFormat="1" applyFont="1" applyFill="1" applyAlignment="1">
      <alignment horizontal="left" vertical="center" shrinkToFit="1"/>
    </xf>
    <xf numFmtId="0" fontId="31" fillId="0" borderId="0" xfId="6" applyFont="1" applyAlignment="1">
      <alignment horizontal="left" vertical="center" shrinkToFit="1"/>
    </xf>
    <xf numFmtId="0" fontId="31" fillId="5" borderId="0" xfId="6" applyFont="1" applyFill="1" applyAlignment="1">
      <alignment horizontal="left" vertical="center" shrinkToFit="1"/>
    </xf>
    <xf numFmtId="0" fontId="32" fillId="0" borderId="0" xfId="10" applyAlignment="1">
      <alignment horizontal="left" vertical="center"/>
    </xf>
    <xf numFmtId="0" fontId="28" fillId="0" borderId="0" xfId="0" applyFont="1" applyBorder="1" applyAlignment="1">
      <alignment vertical="distributed" wrapText="1"/>
    </xf>
    <xf numFmtId="180" fontId="8" fillId="0" borderId="181" xfId="0" applyNumberFormat="1" applyFont="1" applyFill="1" applyBorder="1" applyAlignment="1">
      <alignment horizontal="distributed" vertical="center"/>
    </xf>
    <xf numFmtId="180" fontId="8" fillId="0" borderId="113" xfId="0" applyNumberFormat="1" applyFont="1" applyFill="1" applyBorder="1" applyAlignment="1">
      <alignment vertical="center"/>
    </xf>
    <xf numFmtId="179" fontId="22" fillId="0" borderId="112" xfId="0" applyNumberFormat="1" applyFont="1" applyFill="1" applyBorder="1" applyAlignment="1">
      <alignment vertical="center"/>
    </xf>
    <xf numFmtId="179" fontId="8" fillId="0" borderId="186" xfId="0" applyNumberFormat="1" applyFont="1" applyFill="1" applyBorder="1" applyAlignment="1">
      <alignment horizontal="distributed" vertical="center"/>
    </xf>
    <xf numFmtId="179" fontId="22" fillId="0" borderId="101" xfId="0" applyNumberFormat="1" applyFont="1" applyFill="1" applyBorder="1" applyAlignment="1">
      <alignment vertical="center"/>
    </xf>
    <xf numFmtId="179" fontId="22" fillId="0" borderId="0" xfId="0" applyNumberFormat="1" applyFont="1" applyFill="1" applyBorder="1" applyAlignment="1">
      <alignment vertical="center"/>
    </xf>
    <xf numFmtId="179" fontId="22" fillId="0" borderId="104" xfId="0" applyNumberFormat="1" applyFont="1" applyFill="1" applyBorder="1" applyAlignment="1">
      <alignment vertical="center"/>
    </xf>
    <xf numFmtId="179" fontId="8" fillId="0" borderId="181" xfId="0" applyNumberFormat="1" applyFont="1" applyFill="1" applyBorder="1" applyAlignment="1">
      <alignment horizontal="distributed" vertical="center"/>
    </xf>
    <xf numFmtId="179" fontId="8" fillId="0" borderId="145" xfId="0" applyNumberFormat="1" applyFont="1" applyFill="1" applyBorder="1" applyAlignment="1">
      <alignment horizontal="distributed" vertical="center"/>
    </xf>
    <xf numFmtId="179" fontId="22" fillId="0" borderId="107" xfId="0" applyNumberFormat="1" applyFont="1" applyFill="1" applyBorder="1" applyAlignment="1">
      <alignment vertical="center"/>
    </xf>
    <xf numFmtId="0" fontId="0" fillId="0" borderId="137" xfId="0" applyFill="1" applyBorder="1"/>
    <xf numFmtId="0" fontId="0" fillId="0" borderId="104" xfId="0" applyFill="1" applyBorder="1"/>
    <xf numFmtId="0" fontId="8" fillId="0" borderId="137" xfId="0" applyFont="1" applyFill="1" applyBorder="1" applyAlignment="1">
      <alignment vertical="center"/>
    </xf>
    <xf numFmtId="0" fontId="0" fillId="0" borderId="145" xfId="0" applyFill="1" applyBorder="1"/>
    <xf numFmtId="40" fontId="8" fillId="0" borderId="139" xfId="1" applyNumberFormat="1" applyFont="1" applyFill="1" applyBorder="1" applyAlignment="1">
      <alignment horizontal="right" vertical="center"/>
    </xf>
    <xf numFmtId="180" fontId="22" fillId="0" borderId="108" xfId="0" applyNumberFormat="1" applyFont="1" applyFill="1" applyBorder="1" applyAlignment="1">
      <alignment vertical="center"/>
    </xf>
    <xf numFmtId="180" fontId="22" fillId="0" borderId="105" xfId="0" applyNumberFormat="1" applyFont="1" applyFill="1" applyBorder="1" applyAlignment="1">
      <alignment vertical="center"/>
    </xf>
    <xf numFmtId="180" fontId="22" fillId="0" borderId="102" xfId="0" applyNumberFormat="1" applyFont="1" applyFill="1" applyBorder="1" applyAlignment="1">
      <alignment vertical="center"/>
    </xf>
    <xf numFmtId="180" fontId="22" fillId="0" borderId="103" xfId="0" applyNumberFormat="1" applyFont="1" applyFill="1" applyBorder="1" applyAlignment="1">
      <alignment vertical="center"/>
    </xf>
    <xf numFmtId="0" fontId="41" fillId="0" borderId="104" xfId="0" applyFont="1" applyFill="1" applyBorder="1" applyAlignment="1">
      <alignment horizontal="distributed" vertical="center" wrapText="1"/>
    </xf>
    <xf numFmtId="0" fontId="0" fillId="0" borderId="163" xfId="0" applyFill="1" applyBorder="1"/>
    <xf numFmtId="0" fontId="0" fillId="0" borderId="138" xfId="0" applyFill="1" applyBorder="1"/>
    <xf numFmtId="0" fontId="0" fillId="0" borderId="159" xfId="0" applyFill="1" applyBorder="1"/>
    <xf numFmtId="0" fontId="0" fillId="0" borderId="141" xfId="0" applyFill="1" applyBorder="1"/>
    <xf numFmtId="0" fontId="0" fillId="0" borderId="140" xfId="0" applyFill="1" applyBorder="1"/>
    <xf numFmtId="180" fontId="8" fillId="0" borderId="163" xfId="0" applyNumberFormat="1" applyFont="1" applyFill="1" applyBorder="1" applyAlignment="1">
      <alignment horizontal="right" vertical="center"/>
    </xf>
    <xf numFmtId="180" fontId="8" fillId="0" borderId="181" xfId="0" applyNumberFormat="1" applyFont="1" applyFill="1" applyBorder="1" applyAlignment="1">
      <alignment horizontal="right" vertical="center"/>
    </xf>
    <xf numFmtId="180" fontId="22" fillId="0" borderId="181" xfId="0" applyNumberFormat="1" applyFont="1" applyFill="1" applyBorder="1" applyAlignment="1">
      <alignment vertical="center"/>
    </xf>
    <xf numFmtId="180" fontId="30" fillId="0" borderId="104" xfId="0" applyNumberFormat="1" applyFont="1" applyFill="1" applyBorder="1" applyAlignment="1">
      <alignment horizontal="distributed" vertical="center" shrinkToFit="1"/>
    </xf>
    <xf numFmtId="180" fontId="8" fillId="0" borderId="104" xfId="0" applyNumberFormat="1" applyFont="1" applyFill="1" applyBorder="1" applyAlignment="1">
      <alignment horizontal="distributed" vertical="center" wrapText="1" shrinkToFit="1"/>
    </xf>
    <xf numFmtId="180" fontId="8" fillId="0" borderId="109" xfId="0" applyNumberFormat="1" applyFont="1" applyFill="1" applyBorder="1" applyAlignment="1">
      <alignment vertical="center" wrapText="1"/>
    </xf>
    <xf numFmtId="180" fontId="30" fillId="0" borderId="107" xfId="0" applyNumberFormat="1" applyFont="1" applyFill="1" applyBorder="1" applyAlignment="1">
      <alignment horizontal="distributed" vertical="center"/>
    </xf>
    <xf numFmtId="0" fontId="41" fillId="0" borderId="137" xfId="0" applyFont="1" applyFill="1" applyBorder="1"/>
    <xf numFmtId="40" fontId="8" fillId="0" borderId="163" xfId="1" applyNumberFormat="1" applyFont="1" applyFill="1" applyBorder="1" applyAlignment="1">
      <alignment vertical="center"/>
    </xf>
    <xf numFmtId="40" fontId="8" fillId="0" borderId="163" xfId="1" applyNumberFormat="1" applyFont="1" applyFill="1" applyBorder="1" applyAlignment="1">
      <alignment horizontal="right" vertical="center"/>
    </xf>
    <xf numFmtId="0" fontId="22" fillId="0" borderId="137" xfId="0" applyFont="1" applyFill="1" applyBorder="1"/>
    <xf numFmtId="180" fontId="8" fillId="0" borderId="138" xfId="1" applyNumberFormat="1" applyFont="1" applyFill="1" applyBorder="1" applyAlignment="1">
      <alignment horizontal="right" vertical="center"/>
    </xf>
    <xf numFmtId="40" fontId="8" fillId="0" borderId="145" xfId="1" applyNumberFormat="1" applyFont="1" applyFill="1" applyBorder="1" applyAlignment="1">
      <alignment horizontal="right" vertical="center" shrinkToFit="1"/>
    </xf>
    <xf numFmtId="180" fontId="22" fillId="0" borderId="109" xfId="0" applyNumberFormat="1" applyFont="1" applyFill="1" applyBorder="1" applyAlignment="1">
      <alignment vertical="center"/>
    </xf>
    <xf numFmtId="180" fontId="8" fillId="0" borderId="110" xfId="0" applyNumberFormat="1" applyFont="1" applyFill="1" applyBorder="1" applyAlignment="1">
      <alignment vertical="center"/>
    </xf>
    <xf numFmtId="180" fontId="22" fillId="0" borderId="120" xfId="0" applyNumberFormat="1" applyFont="1" applyFill="1" applyBorder="1" applyAlignment="1">
      <alignment vertical="center"/>
    </xf>
    <xf numFmtId="180" fontId="8" fillId="0" borderId="142" xfId="0" applyNumberFormat="1" applyFont="1" applyFill="1" applyBorder="1" applyAlignment="1">
      <alignment horizontal="right" vertical="center" shrinkToFit="1"/>
    </xf>
    <xf numFmtId="180" fontId="8" fillId="0" borderId="143" xfId="0" applyNumberFormat="1" applyFont="1" applyFill="1" applyBorder="1" applyAlignment="1">
      <alignment horizontal="right" vertical="center" shrinkToFit="1"/>
    </xf>
    <xf numFmtId="180" fontId="8" fillId="0" borderId="144" xfId="0" applyNumberFormat="1" applyFont="1" applyFill="1" applyBorder="1" applyAlignment="1">
      <alignment horizontal="right" vertical="center" shrinkToFit="1"/>
    </xf>
    <xf numFmtId="180" fontId="8" fillId="0" borderId="182" xfId="0" applyNumberFormat="1" applyFont="1" applyFill="1" applyBorder="1" applyAlignment="1">
      <alignment horizontal="right" vertical="center" shrinkToFit="1"/>
    </xf>
    <xf numFmtId="180" fontId="8" fillId="0" borderId="279" xfId="0" applyNumberFormat="1" applyFont="1" applyFill="1" applyBorder="1" applyAlignment="1">
      <alignment vertical="center" textRotation="255"/>
    </xf>
    <xf numFmtId="180" fontId="8" fillId="0" borderId="137" xfId="0" applyNumberFormat="1" applyFont="1" applyFill="1" applyBorder="1" applyAlignment="1">
      <alignment horizontal="right" vertical="center" shrinkToFit="1"/>
    </xf>
    <xf numFmtId="180" fontId="8" fillId="0" borderId="138" xfId="0" applyNumberFormat="1" applyFont="1" applyFill="1" applyBorder="1" applyAlignment="1">
      <alignment horizontal="right" vertical="center" shrinkToFit="1"/>
    </xf>
    <xf numFmtId="180" fontId="8" fillId="0" borderId="136" xfId="0" applyNumberFormat="1" applyFont="1" applyFill="1" applyBorder="1" applyAlignment="1">
      <alignment horizontal="right" vertical="center" shrinkToFit="1"/>
    </xf>
    <xf numFmtId="180" fontId="8" fillId="0" borderId="140" xfId="0" applyNumberFormat="1" applyFont="1" applyFill="1" applyBorder="1" applyAlignment="1">
      <alignment horizontal="right" vertical="center"/>
    </xf>
    <xf numFmtId="180" fontId="8" fillId="0" borderId="141" xfId="0" applyNumberFormat="1" applyFont="1" applyFill="1" applyBorder="1" applyAlignment="1">
      <alignment horizontal="right" vertical="center"/>
    </xf>
    <xf numFmtId="180" fontId="8" fillId="0" borderId="280" xfId="0" applyNumberFormat="1" applyFont="1" applyFill="1" applyBorder="1" applyAlignment="1">
      <alignment vertical="center" textRotation="255"/>
    </xf>
    <xf numFmtId="180" fontId="8" fillId="0" borderId="142" xfId="0" applyNumberFormat="1" applyFont="1" applyFill="1" applyBorder="1" applyAlignment="1">
      <alignment horizontal="right" vertical="center"/>
    </xf>
    <xf numFmtId="180" fontId="8" fillId="0" borderId="143" xfId="0" applyNumberFormat="1" applyFont="1" applyFill="1" applyBorder="1" applyAlignment="1">
      <alignment horizontal="right" vertical="center"/>
    </xf>
    <xf numFmtId="180" fontId="8" fillId="0" borderId="144" xfId="0" applyNumberFormat="1" applyFont="1" applyFill="1" applyBorder="1" applyAlignment="1">
      <alignment horizontal="right" vertical="center"/>
    </xf>
    <xf numFmtId="180" fontId="8" fillId="0" borderId="142" xfId="0" applyNumberFormat="1" applyFont="1" applyFill="1" applyBorder="1" applyAlignment="1">
      <alignment vertical="center"/>
    </xf>
    <xf numFmtId="180" fontId="8" fillId="0" borderId="143" xfId="0" applyNumberFormat="1" applyFont="1" applyFill="1" applyBorder="1" applyAlignment="1">
      <alignment vertical="center"/>
    </xf>
    <xf numFmtId="180" fontId="8" fillId="0" borderId="182" xfId="0" applyNumberFormat="1" applyFont="1" applyFill="1" applyBorder="1" applyAlignment="1">
      <alignment horizontal="right" vertical="center"/>
    </xf>
    <xf numFmtId="180" fontId="8" fillId="0" borderId="192" xfId="0" applyNumberFormat="1" applyFont="1" applyFill="1" applyBorder="1" applyAlignment="1">
      <alignment horizontal="right" vertical="center" shrinkToFit="1"/>
    </xf>
    <xf numFmtId="180" fontId="8" fillId="0" borderId="193" xfId="0" applyNumberFormat="1" applyFont="1" applyFill="1" applyBorder="1" applyAlignment="1">
      <alignment horizontal="right" vertical="center" shrinkToFit="1"/>
    </xf>
    <xf numFmtId="180" fontId="8" fillId="0" borderId="194" xfId="0" applyNumberFormat="1" applyFont="1" applyFill="1" applyBorder="1" applyAlignment="1">
      <alignment horizontal="right" vertical="center" shrinkToFit="1"/>
    </xf>
    <xf numFmtId="180" fontId="8" fillId="0" borderId="128" xfId="0" applyNumberFormat="1" applyFont="1" applyFill="1" applyBorder="1" applyAlignment="1">
      <alignment horizontal="right" vertical="center" shrinkToFit="1"/>
    </xf>
    <xf numFmtId="180" fontId="8" fillId="0" borderId="195" xfId="0" applyNumberFormat="1" applyFont="1" applyFill="1" applyBorder="1" applyAlignment="1">
      <alignment horizontal="right" vertical="center" shrinkToFit="1"/>
    </xf>
    <xf numFmtId="180" fontId="22" fillId="0" borderId="0" xfId="0" applyNumberFormat="1" applyFont="1" applyFill="1" applyAlignment="1">
      <alignment horizontal="distributed" vertical="center"/>
    </xf>
    <xf numFmtId="180" fontId="22" fillId="0" borderId="0" xfId="0" applyNumberFormat="1" applyFont="1" applyFill="1" applyAlignment="1">
      <alignment vertical="center" shrinkToFit="1"/>
    </xf>
    <xf numFmtId="180" fontId="22" fillId="0" borderId="0" xfId="0" applyNumberFormat="1" applyFont="1" applyFill="1"/>
    <xf numFmtId="38" fontId="2" fillId="0" borderId="0" xfId="3" applyFont="1" applyAlignment="1">
      <alignment vertical="center" wrapText="1"/>
    </xf>
    <xf numFmtId="0" fontId="0" fillId="0" borderId="0" xfId="0" applyAlignment="1">
      <alignment vertical="center" wrapText="1"/>
    </xf>
    <xf numFmtId="0" fontId="2" fillId="0" borderId="150" xfId="0" applyFont="1" applyBorder="1" applyAlignment="1">
      <alignment horizontal="right" vertical="center"/>
    </xf>
    <xf numFmtId="0" fontId="3" fillId="0" borderId="150" xfId="0" applyFont="1" applyBorder="1" applyAlignment="1">
      <alignment horizontal="right" vertical="center"/>
    </xf>
    <xf numFmtId="185" fontId="12" fillId="0" borderId="34" xfId="12" applyNumberFormat="1" applyFont="1" applyFill="1" applyBorder="1" applyAlignment="1">
      <alignment vertical="center"/>
    </xf>
    <xf numFmtId="185" fontId="12" fillId="0" borderId="62" xfId="12" applyNumberFormat="1" applyFont="1" applyFill="1" applyBorder="1" applyAlignment="1">
      <alignment vertical="center"/>
    </xf>
    <xf numFmtId="185" fontId="12" fillId="0" borderId="61" xfId="12" applyNumberFormat="1" applyFont="1" applyFill="1" applyBorder="1" applyAlignment="1">
      <alignment vertical="center"/>
    </xf>
    <xf numFmtId="0" fontId="31" fillId="0" borderId="0" xfId="10" applyFont="1" applyBorder="1" applyAlignment="1">
      <alignment horizontal="right" vertical="center" shrinkToFit="1"/>
    </xf>
    <xf numFmtId="0" fontId="35" fillId="0" borderId="104" xfId="6" applyFont="1" applyBorder="1" applyAlignment="1">
      <alignment horizontal="distributed" vertical="center" shrinkToFit="1"/>
    </xf>
    <xf numFmtId="0" fontId="0" fillId="0" borderId="0" xfId="0" applyAlignment="1">
      <alignment vertical="center" textRotation="90"/>
    </xf>
    <xf numFmtId="0" fontId="2" fillId="0" borderId="101" xfId="0" applyFont="1" applyBorder="1" applyAlignment="1">
      <alignment horizontal="center" vertical="center" shrinkToFit="1"/>
    </xf>
    <xf numFmtId="0" fontId="2" fillId="0" borderId="104" xfId="0" applyFont="1" applyBorder="1" applyAlignment="1">
      <alignment horizontal="center" vertical="center" shrinkToFit="1"/>
    </xf>
    <xf numFmtId="0" fontId="2" fillId="0" borderId="0" xfId="0" applyFont="1" applyBorder="1" applyAlignment="1">
      <alignment horizontal="center" vertical="center" shrinkToFit="1"/>
    </xf>
    <xf numFmtId="0" fontId="0" fillId="0" borderId="0" xfId="0" applyAlignment="1">
      <alignment horizontal="center" vertical="center" textRotation="90"/>
    </xf>
    <xf numFmtId="0" fontId="3" fillId="0" borderId="0" xfId="0" applyFont="1" applyAlignment="1">
      <alignment horizontal="center" vertical="center" textRotation="90"/>
    </xf>
    <xf numFmtId="0" fontId="2" fillId="0" borderId="277" xfId="0" applyFont="1" applyBorder="1" applyAlignment="1">
      <alignment vertical="center"/>
    </xf>
    <xf numFmtId="0" fontId="8" fillId="0" borderId="0" xfId="0" applyFont="1" applyAlignment="1">
      <alignment vertical="center"/>
    </xf>
    <xf numFmtId="38" fontId="8" fillId="0" borderId="0" xfId="1" applyFont="1" applyAlignment="1">
      <alignment vertical="center"/>
    </xf>
    <xf numFmtId="40" fontId="8" fillId="0" borderId="180" xfId="14" applyNumberFormat="1" applyFont="1" applyFill="1" applyBorder="1" applyAlignment="1">
      <alignment horizontal="right" vertical="center"/>
    </xf>
    <xf numFmtId="40" fontId="8" fillId="0" borderId="171" xfId="14" applyNumberFormat="1" applyFont="1" applyFill="1" applyBorder="1" applyAlignment="1">
      <alignment horizontal="right" vertical="center"/>
    </xf>
    <xf numFmtId="40" fontId="8" fillId="0" borderId="187" xfId="14" applyNumberFormat="1" applyFont="1" applyFill="1" applyBorder="1" applyAlignment="1">
      <alignment horizontal="right" vertical="center"/>
    </xf>
    <xf numFmtId="40" fontId="8" fillId="0" borderId="142" xfId="14" applyNumberFormat="1" applyFont="1" applyFill="1" applyBorder="1" applyAlignment="1">
      <alignment horizontal="right" vertical="center"/>
    </xf>
    <xf numFmtId="40" fontId="8" fillId="0" borderId="143" xfId="14" applyNumberFormat="1" applyFont="1" applyFill="1" applyBorder="1" applyAlignment="1">
      <alignment horizontal="right" vertical="center"/>
    </xf>
    <xf numFmtId="40" fontId="8" fillId="0" borderId="144" xfId="14" applyNumberFormat="1" applyFont="1" applyFill="1" applyBorder="1" applyAlignment="1">
      <alignment horizontal="right" vertical="center"/>
    </xf>
    <xf numFmtId="40" fontId="8" fillId="0" borderId="182" xfId="14" applyNumberFormat="1" applyFont="1" applyFill="1" applyBorder="1" applyAlignment="1">
      <alignment horizontal="right" vertical="center"/>
    </xf>
    <xf numFmtId="40" fontId="8" fillId="0" borderId="183" xfId="14" applyNumberFormat="1" applyFont="1" applyFill="1" applyBorder="1" applyAlignment="1">
      <alignment horizontal="right" vertical="center"/>
    </xf>
    <xf numFmtId="40" fontId="8" fillId="0" borderId="184" xfId="14" applyNumberFormat="1" applyFont="1" applyFill="1" applyBorder="1" applyAlignment="1">
      <alignment horizontal="right" vertical="center"/>
    </xf>
    <xf numFmtId="40" fontId="8" fillId="0" borderId="173" xfId="14" applyNumberFormat="1" applyFont="1" applyFill="1" applyBorder="1" applyAlignment="1">
      <alignment horizontal="right" vertical="center"/>
    </xf>
    <xf numFmtId="40" fontId="8" fillId="0" borderId="185" xfId="14" applyNumberFormat="1" applyFont="1" applyFill="1" applyBorder="1" applyAlignment="1">
      <alignment horizontal="right" vertical="center"/>
    </xf>
    <xf numFmtId="40" fontId="8" fillId="0" borderId="286" xfId="14" applyNumberFormat="1" applyFont="1" applyFill="1" applyBorder="1" applyAlignment="1">
      <alignment horizontal="right" vertical="center"/>
    </xf>
    <xf numFmtId="40" fontId="8" fillId="0" borderId="137" xfId="14" applyNumberFormat="1" applyFont="1" applyFill="1" applyBorder="1" applyAlignment="1">
      <alignment horizontal="right" vertical="center" shrinkToFit="1"/>
    </xf>
    <xf numFmtId="40" fontId="8" fillId="0" borderId="139" xfId="14" applyNumberFormat="1" applyFont="1" applyFill="1" applyBorder="1" applyAlignment="1">
      <alignment horizontal="right" vertical="center" shrinkToFit="1"/>
    </xf>
    <xf numFmtId="40" fontId="8" fillId="0" borderId="137" xfId="14" applyNumberFormat="1" applyFont="1" applyFill="1" applyBorder="1" applyAlignment="1">
      <alignment vertical="center"/>
    </xf>
    <xf numFmtId="40" fontId="8" fillId="0" borderId="138" xfId="14" applyNumberFormat="1" applyFont="1" applyFill="1" applyBorder="1" applyAlignment="1">
      <alignment vertical="center"/>
    </xf>
    <xf numFmtId="40" fontId="8" fillId="0" borderId="104" xfId="14" applyNumberFormat="1" applyFont="1" applyFill="1" applyBorder="1" applyAlignment="1">
      <alignment vertical="center"/>
    </xf>
    <xf numFmtId="40" fontId="8" fillId="0" borderId="104" xfId="14" applyNumberFormat="1" applyFont="1" applyFill="1" applyBorder="1" applyAlignment="1">
      <alignment horizontal="right" vertical="center"/>
    </xf>
    <xf numFmtId="40" fontId="8" fillId="0" borderId="139" xfId="14" applyNumberFormat="1" applyFont="1" applyFill="1" applyBorder="1" applyAlignment="1">
      <alignment vertical="center"/>
    </xf>
    <xf numFmtId="40" fontId="8" fillId="0" borderId="171" xfId="14" applyNumberFormat="1" applyFont="1" applyFill="1" applyBorder="1" applyAlignment="1">
      <alignment vertical="center"/>
    </xf>
    <xf numFmtId="40" fontId="8" fillId="0" borderId="163" xfId="14" applyNumberFormat="1" applyFont="1" applyFill="1" applyBorder="1" applyAlignment="1">
      <alignment horizontal="right" vertical="center"/>
    </xf>
    <xf numFmtId="40" fontId="39" fillId="0" borderId="139" xfId="14" applyNumberFormat="1" applyFont="1" applyFill="1" applyBorder="1" applyAlignment="1">
      <alignment horizontal="right" vertical="center"/>
    </xf>
    <xf numFmtId="40" fontId="8" fillId="0" borderId="159" xfId="14" applyNumberFormat="1" applyFont="1" applyFill="1" applyBorder="1" applyAlignment="1">
      <alignment horizontal="right" vertical="center"/>
    </xf>
    <xf numFmtId="40" fontId="8" fillId="0" borderId="186" xfId="14" applyNumberFormat="1" applyFont="1" applyFill="1" applyBorder="1" applyAlignment="1">
      <alignment horizontal="right" vertical="center"/>
    </xf>
    <xf numFmtId="40" fontId="8" fillId="0" borderId="146" xfId="14" applyNumberFormat="1" applyFont="1" applyFill="1" applyBorder="1" applyAlignment="1">
      <alignment horizontal="right" vertical="center"/>
    </xf>
    <xf numFmtId="40" fontId="8" fillId="0" borderId="181" xfId="14" applyNumberFormat="1" applyFont="1" applyFill="1" applyBorder="1" applyAlignment="1">
      <alignment horizontal="right" vertical="center"/>
    </xf>
    <xf numFmtId="40" fontId="8" fillId="0" borderId="159" xfId="14" applyNumberFormat="1" applyFont="1" applyFill="1" applyBorder="1" applyAlignment="1">
      <alignment vertical="center"/>
    </xf>
    <xf numFmtId="40" fontId="8" fillId="0" borderId="163" xfId="14" applyNumberFormat="1" applyFont="1" applyFill="1" applyBorder="1" applyAlignment="1">
      <alignment vertical="center"/>
    </xf>
    <xf numFmtId="0" fontId="31" fillId="5" borderId="0" xfId="15" applyNumberFormat="1" applyFont="1" applyFill="1" applyAlignment="1">
      <alignment horizontal="left" vertical="center" shrinkToFit="1"/>
    </xf>
    <xf numFmtId="0" fontId="31" fillId="0" borderId="0" xfId="15" applyNumberFormat="1" applyFont="1" applyAlignment="1">
      <alignment horizontal="left" vertical="center" shrinkToFit="1"/>
    </xf>
    <xf numFmtId="0" fontId="1" fillId="0" borderId="0" xfId="15" applyNumberFormat="1" applyAlignment="1">
      <alignment horizontal="left"/>
    </xf>
    <xf numFmtId="0" fontId="37" fillId="0" borderId="0" xfId="15" applyNumberFormat="1" applyFont="1" applyFill="1" applyAlignment="1">
      <alignment horizontal="left" vertical="center" shrinkToFit="1"/>
    </xf>
    <xf numFmtId="0" fontId="31" fillId="0" borderId="0" xfId="15" applyNumberFormat="1" applyFont="1" applyAlignment="1">
      <alignment horizontal="left" vertical="center"/>
    </xf>
    <xf numFmtId="0" fontId="31" fillId="0" borderId="0" xfId="15" applyNumberFormat="1" applyFont="1" applyFill="1" applyAlignment="1">
      <alignment horizontal="left" vertical="center"/>
    </xf>
    <xf numFmtId="0" fontId="31" fillId="0" borderId="0" xfId="15" applyNumberFormat="1" applyFont="1" applyFill="1" applyAlignment="1">
      <alignment horizontal="left" vertical="center" shrinkToFit="1"/>
    </xf>
    <xf numFmtId="0" fontId="35" fillId="0" borderId="110" xfId="6" applyFont="1" applyBorder="1" applyAlignment="1">
      <alignment horizontal="right" vertical="center" shrinkToFit="1"/>
    </xf>
    <xf numFmtId="0" fontId="31" fillId="5" borderId="0" xfId="15" applyFont="1" applyFill="1" applyAlignment="1">
      <alignment horizontal="left" vertical="center" shrinkToFit="1"/>
    </xf>
    <xf numFmtId="186" fontId="35" fillId="0" borderId="110" xfId="6" applyNumberFormat="1" applyFont="1" applyBorder="1" applyAlignment="1">
      <alignment horizontal="right" vertical="center" shrinkToFit="1"/>
    </xf>
    <xf numFmtId="0" fontId="31" fillId="0" borderId="0" xfId="15" applyFont="1" applyAlignment="1">
      <alignment horizontal="left" vertical="center" shrinkToFit="1"/>
    </xf>
    <xf numFmtId="0" fontId="1" fillId="0" borderId="0" xfId="15" applyAlignment="1">
      <alignment horizontal="left"/>
    </xf>
    <xf numFmtId="180" fontId="8" fillId="0" borderId="161" xfId="0" applyNumberFormat="1" applyFont="1" applyFill="1" applyBorder="1" applyAlignment="1">
      <alignment vertical="center"/>
    </xf>
    <xf numFmtId="180" fontId="22" fillId="0" borderId="154" xfId="0" applyNumberFormat="1" applyFont="1" applyFill="1" applyBorder="1" applyAlignment="1">
      <alignment vertical="center"/>
    </xf>
    <xf numFmtId="40" fontId="8" fillId="0" borderId="288" xfId="14" applyNumberFormat="1" applyFont="1" applyFill="1" applyBorder="1" applyAlignment="1">
      <alignment horizontal="right" vertical="center"/>
    </xf>
    <xf numFmtId="40" fontId="8" fillId="0" borderId="289" xfId="14" applyNumberFormat="1" applyFont="1" applyFill="1" applyBorder="1" applyAlignment="1">
      <alignment horizontal="right" vertical="center"/>
    </xf>
    <xf numFmtId="40" fontId="8" fillId="0" borderId="290" xfId="14" applyNumberFormat="1" applyFont="1" applyFill="1" applyBorder="1" applyAlignment="1">
      <alignment horizontal="right" vertical="center"/>
    </xf>
    <xf numFmtId="40" fontId="8" fillId="0" borderId="291" xfId="14" applyNumberFormat="1" applyFont="1" applyFill="1" applyBorder="1" applyAlignment="1">
      <alignment horizontal="right" vertical="center"/>
    </xf>
    <xf numFmtId="40" fontId="8" fillId="0" borderId="109" xfId="14" applyNumberFormat="1" applyFont="1" applyFill="1" applyBorder="1" applyAlignment="1">
      <alignment horizontal="right" vertical="center"/>
    </xf>
    <xf numFmtId="40" fontId="8" fillId="0" borderId="203" xfId="14" applyNumberFormat="1" applyFont="1" applyFill="1" applyBorder="1" applyAlignment="1">
      <alignment horizontal="right" vertical="center"/>
    </xf>
    <xf numFmtId="40" fontId="8" fillId="0" borderId="292" xfId="14" applyNumberFormat="1" applyFont="1" applyFill="1" applyBorder="1" applyAlignment="1">
      <alignment horizontal="right" vertical="center"/>
    </xf>
    <xf numFmtId="40" fontId="8" fillId="0" borderId="293" xfId="14" applyNumberFormat="1" applyFont="1" applyFill="1" applyBorder="1" applyAlignment="1">
      <alignment horizontal="right" vertical="center"/>
    </xf>
    <xf numFmtId="180" fontId="22" fillId="0" borderId="196" xfId="0" applyNumberFormat="1" applyFont="1" applyFill="1" applyBorder="1" applyAlignment="1">
      <alignment vertical="center"/>
    </xf>
    <xf numFmtId="180" fontId="22" fillId="0" borderId="162" xfId="0" applyNumberFormat="1" applyFont="1" applyFill="1" applyBorder="1" applyAlignment="1">
      <alignment vertical="center"/>
    </xf>
    <xf numFmtId="180" fontId="8" fillId="0" borderId="154" xfId="0" applyNumberFormat="1" applyFont="1" applyFill="1" applyBorder="1" applyAlignment="1">
      <alignment vertical="center"/>
    </xf>
    <xf numFmtId="180" fontId="22" fillId="0" borderId="161" xfId="0" applyNumberFormat="1" applyFont="1" applyFill="1" applyBorder="1" applyAlignment="1">
      <alignment vertical="center"/>
    </xf>
    <xf numFmtId="3" fontId="14" fillId="2" borderId="294" xfId="12" applyNumberFormat="1" applyFont="1" applyFill="1" applyBorder="1" applyAlignment="1">
      <alignment vertical="center"/>
    </xf>
    <xf numFmtId="182" fontId="12" fillId="0" borderId="295" xfId="12" applyNumberFormat="1" applyFont="1" applyFill="1" applyBorder="1" applyAlignment="1">
      <alignment vertical="center"/>
    </xf>
    <xf numFmtId="182" fontId="12" fillId="0" borderId="296" xfId="12" applyNumberFormat="1" applyFont="1" applyFill="1" applyBorder="1" applyAlignment="1">
      <alignment vertical="center"/>
    </xf>
    <xf numFmtId="184" fontId="12" fillId="2" borderId="297" xfId="13" applyNumberFormat="1" applyFont="1" applyFill="1" applyBorder="1" applyAlignment="1">
      <alignment vertical="center"/>
    </xf>
    <xf numFmtId="184" fontId="12" fillId="2" borderId="298" xfId="13" applyNumberFormat="1" applyFont="1" applyFill="1" applyBorder="1" applyAlignment="1">
      <alignment vertical="center"/>
    </xf>
    <xf numFmtId="182" fontId="33" fillId="0" borderId="11" xfId="12" applyNumberFormat="1" applyFont="1" applyFill="1" applyBorder="1" applyAlignment="1">
      <alignment vertical="center"/>
    </xf>
    <xf numFmtId="180" fontId="8" fillId="0" borderId="0" xfId="0" applyNumberFormat="1" applyFont="1" applyFill="1" applyBorder="1" applyAlignment="1">
      <alignment horizontal="distributed" vertical="center"/>
    </xf>
    <xf numFmtId="40" fontId="8" fillId="0" borderId="179" xfId="14" applyNumberFormat="1" applyFont="1" applyFill="1" applyBorder="1" applyAlignment="1">
      <alignment horizontal="right" vertical="center"/>
    </xf>
    <xf numFmtId="40" fontId="8" fillId="0" borderId="138" xfId="14" applyNumberFormat="1" applyFont="1" applyFill="1" applyBorder="1" applyAlignment="1">
      <alignment horizontal="right" vertical="center"/>
    </xf>
    <xf numFmtId="40" fontId="8" fillId="0" borderId="141" xfId="14" applyNumberFormat="1" applyFont="1" applyFill="1" applyBorder="1" applyAlignment="1">
      <alignment vertical="center"/>
    </xf>
    <xf numFmtId="40" fontId="8" fillId="0" borderId="135" xfId="14" applyNumberFormat="1" applyFont="1" applyFill="1" applyBorder="1" applyAlignment="1">
      <alignment horizontal="right" vertical="center"/>
    </xf>
    <xf numFmtId="40" fontId="8" fillId="0" borderId="141" xfId="14" applyNumberFormat="1" applyFont="1" applyFill="1" applyBorder="1" applyAlignment="1">
      <alignment horizontal="right" vertical="center"/>
    </xf>
    <xf numFmtId="179" fontId="8" fillId="0" borderId="0" xfId="0" applyNumberFormat="1" applyFont="1" applyFill="1" applyBorder="1" applyAlignment="1">
      <alignment horizontal="distributed" vertical="center"/>
    </xf>
    <xf numFmtId="182" fontId="12" fillId="0" borderId="65" xfId="12" applyNumberFormat="1" applyFont="1" applyFill="1" applyBorder="1" applyAlignment="1">
      <alignment vertical="center"/>
    </xf>
    <xf numFmtId="180" fontId="22" fillId="0" borderId="0" xfId="0" applyNumberFormat="1" applyFont="1" applyFill="1" applyAlignment="1">
      <alignment horizontal="center" vertical="center"/>
    </xf>
    <xf numFmtId="0" fontId="22" fillId="0" borderId="0" xfId="0" applyNumberFormat="1" applyFont="1" applyFill="1" applyAlignment="1">
      <alignment vertical="center"/>
    </xf>
    <xf numFmtId="180" fontId="8" fillId="0" borderId="143" xfId="14" applyNumberFormat="1" applyFont="1" applyFill="1" applyBorder="1" applyAlignment="1">
      <alignment horizontal="right" vertical="center"/>
    </xf>
    <xf numFmtId="180" fontId="8" fillId="0" borderId="184" xfId="14" applyNumberFormat="1" applyFont="1" applyFill="1" applyBorder="1" applyAlignment="1">
      <alignment horizontal="right" vertical="center"/>
    </xf>
    <xf numFmtId="180" fontId="8" fillId="0" borderId="138" xfId="14" applyNumberFormat="1" applyFont="1" applyFill="1" applyBorder="1" applyAlignment="1">
      <alignment horizontal="right" vertical="center" shrinkToFit="1"/>
    </xf>
    <xf numFmtId="180" fontId="8" fillId="0" borderId="150" xfId="0" applyNumberFormat="1" applyFont="1" applyFill="1" applyBorder="1" applyAlignment="1">
      <alignment vertical="center"/>
    </xf>
    <xf numFmtId="180" fontId="8" fillId="0" borderId="288" xfId="0" applyNumberFormat="1" applyFont="1" applyFill="1" applyBorder="1" applyAlignment="1">
      <alignment horizontal="right" vertical="center"/>
    </xf>
    <xf numFmtId="180" fontId="8" fillId="0" borderId="289" xfId="0" applyNumberFormat="1" applyFont="1" applyFill="1" applyBorder="1" applyAlignment="1">
      <alignment horizontal="right" vertical="center"/>
    </xf>
    <xf numFmtId="180" fontId="8" fillId="0" borderId="290" xfId="0" applyNumberFormat="1" applyFont="1" applyFill="1" applyBorder="1" applyAlignment="1">
      <alignment horizontal="right" vertical="center"/>
    </xf>
    <xf numFmtId="180" fontId="8" fillId="0" borderId="291" xfId="0" applyNumberFormat="1" applyFont="1" applyFill="1" applyBorder="1" applyAlignment="1">
      <alignment horizontal="right" vertical="center"/>
    </xf>
    <xf numFmtId="0" fontId="2" fillId="0" borderId="0" xfId="0" applyNumberFormat="1" applyFont="1" applyFill="1" applyAlignment="1">
      <alignment vertical="center"/>
    </xf>
    <xf numFmtId="180" fontId="2" fillId="0" borderId="0" xfId="0" applyNumberFormat="1" applyFont="1" applyFill="1" applyAlignment="1">
      <alignment vertical="center"/>
    </xf>
    <xf numFmtId="180" fontId="8" fillId="0" borderId="138" xfId="14" applyNumberFormat="1" applyFont="1" applyFill="1" applyBorder="1" applyAlignment="1">
      <alignment vertical="center"/>
    </xf>
    <xf numFmtId="180" fontId="8" fillId="0" borderId="104" xfId="14" applyNumberFormat="1" applyFont="1" applyFill="1" applyBorder="1" applyAlignment="1">
      <alignment vertical="center"/>
    </xf>
    <xf numFmtId="180" fontId="0" fillId="0" borderId="104" xfId="0" applyNumberFormat="1" applyFill="1" applyBorder="1"/>
    <xf numFmtId="180" fontId="8" fillId="0" borderId="289" xfId="14" applyNumberFormat="1" applyFont="1" applyFill="1" applyBorder="1" applyAlignment="1">
      <alignment horizontal="right" vertical="center"/>
    </xf>
    <xf numFmtId="180" fontId="8" fillId="0" borderId="0" xfId="0" applyNumberFormat="1" applyFont="1" applyFill="1" applyBorder="1" applyAlignment="1">
      <alignment horizontal="center" vertical="center" textRotation="255"/>
    </xf>
    <xf numFmtId="40" fontId="8" fillId="0" borderId="0" xfId="14" applyNumberFormat="1" applyFont="1" applyFill="1" applyBorder="1" applyAlignment="1">
      <alignment horizontal="right" vertical="center"/>
    </xf>
    <xf numFmtId="180" fontId="8" fillId="0" borderId="0" xfId="14" applyNumberFormat="1" applyFont="1" applyFill="1" applyBorder="1" applyAlignment="1">
      <alignment horizontal="right" vertical="center"/>
    </xf>
    <xf numFmtId="180" fontId="8" fillId="0" borderId="299" xfId="0" applyNumberFormat="1" applyFont="1" applyFill="1" applyBorder="1" applyAlignment="1">
      <alignment horizontal="center" vertical="center" wrapText="1"/>
    </xf>
    <xf numFmtId="180" fontId="0" fillId="0" borderId="145" xfId="0" applyNumberFormat="1" applyFill="1" applyBorder="1"/>
    <xf numFmtId="180" fontId="8" fillId="0" borderId="141" xfId="1" applyNumberFormat="1" applyFont="1" applyFill="1" applyBorder="1" applyAlignment="1">
      <alignment horizontal="right" vertical="center"/>
    </xf>
    <xf numFmtId="40" fontId="8" fillId="0" borderId="147" xfId="1" applyNumberFormat="1" applyFont="1" applyFill="1" applyBorder="1" applyAlignment="1">
      <alignment horizontal="right" vertical="center"/>
    </xf>
    <xf numFmtId="40" fontId="8" fillId="0" borderId="108" xfId="14" applyNumberFormat="1" applyFont="1" applyFill="1" applyBorder="1" applyAlignment="1">
      <alignment horizontal="right" vertical="center"/>
    </xf>
    <xf numFmtId="40" fontId="8" fillId="0" borderId="137" xfId="1" applyNumberFormat="1" applyFont="1" applyFill="1" applyBorder="1" applyAlignment="1">
      <alignment horizontal="right" vertical="center"/>
    </xf>
    <xf numFmtId="180" fontId="8" fillId="0" borderId="43" xfId="0" applyNumberFormat="1" applyFont="1" applyFill="1" applyBorder="1" applyAlignment="1">
      <alignment horizontal="center" vertical="center" textRotation="255"/>
    </xf>
    <xf numFmtId="180" fontId="8" fillId="0" borderId="43" xfId="0" applyNumberFormat="1" applyFont="1" applyFill="1" applyBorder="1" applyAlignment="1">
      <alignment vertical="center"/>
    </xf>
    <xf numFmtId="180" fontId="8" fillId="0" borderId="43" xfId="0" applyNumberFormat="1" applyFont="1" applyFill="1" applyBorder="1" applyAlignment="1">
      <alignment horizontal="distributed" vertical="center"/>
    </xf>
    <xf numFmtId="180" fontId="22" fillId="0" borderId="43" xfId="0" applyNumberFormat="1" applyFont="1" applyFill="1" applyBorder="1" applyAlignment="1">
      <alignment vertical="center"/>
    </xf>
    <xf numFmtId="40" fontId="8" fillId="0" borderId="43" xfId="14" applyNumberFormat="1" applyFont="1" applyFill="1" applyBorder="1" applyAlignment="1">
      <alignment horizontal="right" vertical="center"/>
    </xf>
    <xf numFmtId="180" fontId="8" fillId="0" borderId="43" xfId="14" applyNumberFormat="1" applyFont="1" applyFill="1" applyBorder="1" applyAlignment="1">
      <alignment horizontal="right" vertical="center"/>
    </xf>
    <xf numFmtId="180" fontId="0" fillId="0" borderId="138" xfId="0" applyNumberFormat="1" applyFill="1" applyBorder="1" applyAlignment="1">
      <alignment horizontal="right"/>
    </xf>
    <xf numFmtId="180" fontId="0" fillId="0" borderId="138" xfId="0" applyNumberFormat="1" applyFill="1" applyBorder="1"/>
    <xf numFmtId="180" fontId="0" fillId="0" borderId="141" xfId="0" applyNumberFormat="1" applyFill="1" applyBorder="1"/>
    <xf numFmtId="180" fontId="8" fillId="0" borderId="203" xfId="0" applyNumberFormat="1" applyFont="1" applyFill="1" applyBorder="1" applyAlignment="1">
      <alignment horizontal="distributed" vertical="center"/>
    </xf>
    <xf numFmtId="180" fontId="8" fillId="0" borderId="109" xfId="0" applyNumberFormat="1" applyFont="1" applyFill="1" applyBorder="1" applyAlignment="1">
      <alignment horizontal="right" vertical="center"/>
    </xf>
    <xf numFmtId="180" fontId="8" fillId="0" borderId="179" xfId="0" applyNumberFormat="1" applyFont="1" applyFill="1" applyBorder="1" applyAlignment="1">
      <alignment horizontal="right" vertical="center"/>
    </xf>
    <xf numFmtId="180" fontId="8" fillId="0" borderId="178" xfId="0" applyNumberFormat="1" applyFont="1" applyFill="1" applyBorder="1" applyAlignment="1">
      <alignment horizontal="right" vertical="center"/>
    </xf>
    <xf numFmtId="180" fontId="22" fillId="0" borderId="43" xfId="0" applyNumberFormat="1" applyFont="1" applyFill="1" applyBorder="1" applyAlignment="1">
      <alignment horizontal="distributed" vertical="center"/>
    </xf>
    <xf numFmtId="180" fontId="8" fillId="0" borderId="289" xfId="14" applyNumberFormat="1" applyFont="1" applyFill="1" applyBorder="1" applyAlignment="1">
      <alignment horizontal="right" vertical="center" shrinkToFit="1"/>
    </xf>
    <xf numFmtId="180" fontId="22" fillId="0" borderId="0" xfId="0" applyNumberFormat="1" applyFont="1" applyFill="1" applyBorder="1" applyAlignment="1">
      <alignment horizontal="distributed" vertical="center"/>
    </xf>
    <xf numFmtId="180" fontId="8" fillId="0" borderId="186" xfId="0" applyNumberFormat="1" applyFont="1" applyFill="1" applyBorder="1" applyAlignment="1">
      <alignment horizontal="distributed" vertical="center" wrapText="1"/>
    </xf>
    <xf numFmtId="0" fontId="41" fillId="0" borderId="159" xfId="0" applyFont="1" applyFill="1" applyBorder="1"/>
    <xf numFmtId="0" fontId="41" fillId="0" borderId="141" xfId="0" applyFont="1" applyFill="1" applyBorder="1"/>
    <xf numFmtId="40" fontId="8" fillId="0" borderId="140" xfId="1" applyNumberFormat="1" applyFont="1" applyFill="1" applyBorder="1" applyAlignment="1">
      <alignment vertical="center"/>
    </xf>
    <xf numFmtId="180" fontId="8" fillId="0" borderId="141" xfId="1" applyNumberFormat="1" applyFont="1" applyFill="1" applyBorder="1" applyAlignment="1">
      <alignment vertical="center"/>
    </xf>
    <xf numFmtId="180" fontId="8" fillId="0" borderId="138" xfId="1" applyNumberFormat="1" applyFont="1" applyFill="1" applyBorder="1" applyAlignment="1">
      <alignment vertical="center"/>
    </xf>
    <xf numFmtId="180" fontId="8" fillId="0" borderId="166" xfId="0" applyNumberFormat="1" applyFont="1" applyFill="1" applyBorder="1" applyAlignment="1">
      <alignment vertical="center"/>
    </xf>
    <xf numFmtId="180" fontId="22" fillId="0" borderId="138" xfId="0" applyNumberFormat="1" applyFont="1" applyFill="1" applyBorder="1"/>
    <xf numFmtId="180" fontId="22" fillId="0" borderId="107" xfId="0" applyNumberFormat="1" applyFont="1" applyFill="1" applyBorder="1" applyAlignment="1">
      <alignment vertical="center" shrinkToFit="1"/>
    </xf>
    <xf numFmtId="180" fontId="8" fillId="0" borderId="159" xfId="14" applyNumberFormat="1" applyFont="1" applyFill="1" applyBorder="1" applyAlignment="1">
      <alignment horizontal="right" vertical="center" shrinkToFit="1"/>
    </xf>
    <xf numFmtId="180" fontId="22" fillId="0" borderId="301" xfId="0" applyNumberFormat="1" applyFont="1" applyFill="1" applyBorder="1" applyAlignment="1">
      <alignment vertical="center"/>
    </xf>
    <xf numFmtId="180" fontId="22" fillId="0" borderId="302" xfId="0" applyNumberFormat="1" applyFont="1" applyFill="1" applyBorder="1" applyAlignment="1">
      <alignment vertical="center"/>
    </xf>
    <xf numFmtId="40" fontId="8" fillId="0" borderId="303" xfId="14" applyNumberFormat="1" applyFont="1" applyFill="1" applyBorder="1" applyAlignment="1">
      <alignment horizontal="right" vertical="center"/>
    </xf>
    <xf numFmtId="180" fontId="8" fillId="0" borderId="304" xfId="14" applyNumberFormat="1" applyFont="1" applyFill="1" applyBorder="1" applyAlignment="1">
      <alignment horizontal="right" vertical="center"/>
    </xf>
    <xf numFmtId="40" fontId="8" fillId="0" borderId="305" xfId="14" applyNumberFormat="1" applyFont="1" applyFill="1" applyBorder="1" applyAlignment="1">
      <alignment horizontal="right" vertical="center"/>
    </xf>
    <xf numFmtId="40" fontId="8" fillId="0" borderId="302" xfId="14" applyNumberFormat="1" applyFont="1" applyFill="1" applyBorder="1" applyAlignment="1">
      <alignment vertical="center"/>
    </xf>
    <xf numFmtId="180" fontId="8" fillId="0" borderId="306" xfId="14" applyNumberFormat="1" applyFont="1" applyFill="1" applyBorder="1" applyAlignment="1">
      <alignment vertical="center"/>
    </xf>
    <xf numFmtId="40" fontId="8" fillId="0" borderId="306" xfId="14" applyNumberFormat="1" applyFont="1" applyFill="1" applyBorder="1" applyAlignment="1">
      <alignment horizontal="right" vertical="center"/>
    </xf>
    <xf numFmtId="40" fontId="8" fillId="0" borderId="303" xfId="14" applyNumberFormat="1" applyFont="1" applyFill="1" applyBorder="1" applyAlignment="1">
      <alignment vertical="center"/>
    </xf>
    <xf numFmtId="180" fontId="8" fillId="0" borderId="302" xfId="14" applyNumberFormat="1" applyFont="1" applyFill="1" applyBorder="1" applyAlignment="1">
      <alignment vertical="center"/>
    </xf>
    <xf numFmtId="40" fontId="8" fillId="0" borderId="307" xfId="14" applyNumberFormat="1" applyFont="1" applyFill="1" applyBorder="1" applyAlignment="1">
      <alignment horizontal="right" vertical="center"/>
    </xf>
    <xf numFmtId="40" fontId="8" fillId="0" borderId="308" xfId="14" applyNumberFormat="1" applyFont="1" applyFill="1" applyBorder="1" applyAlignment="1">
      <alignment horizontal="right" vertical="center"/>
    </xf>
    <xf numFmtId="180" fontId="8" fillId="0" borderId="107" xfId="14" applyNumberFormat="1" applyFont="1" applyFill="1" applyBorder="1" applyAlignment="1">
      <alignment vertical="center"/>
    </xf>
    <xf numFmtId="40" fontId="8" fillId="0" borderId="102" xfId="14" applyNumberFormat="1" applyFont="1" applyFill="1" applyBorder="1" applyAlignment="1">
      <alignment horizontal="right" vertical="center"/>
    </xf>
    <xf numFmtId="0" fontId="22" fillId="0" borderId="0" xfId="0" applyNumberFormat="1" applyFont="1" applyFill="1"/>
    <xf numFmtId="3" fontId="14" fillId="2" borderId="309" xfId="12" applyNumberFormat="1" applyFont="1" applyFill="1" applyBorder="1" applyAlignment="1">
      <alignment horizontal="center" vertical="center"/>
    </xf>
    <xf numFmtId="3" fontId="14" fillId="2" borderId="311" xfId="12" applyNumberFormat="1" applyFont="1" applyFill="1" applyBorder="1" applyAlignment="1">
      <alignment vertical="center"/>
    </xf>
    <xf numFmtId="182" fontId="12" fillId="0" borderId="312" xfId="12" applyNumberFormat="1" applyFont="1" applyFill="1" applyBorder="1" applyAlignment="1">
      <alignment vertical="center"/>
    </xf>
    <xf numFmtId="182" fontId="12" fillId="0" borderId="254" xfId="12" applyNumberFormat="1" applyFont="1" applyFill="1" applyBorder="1" applyAlignment="1">
      <alignment vertical="center"/>
    </xf>
    <xf numFmtId="0" fontId="29" fillId="0" borderId="0" xfId="0" applyFont="1" applyBorder="1" applyAlignment="1">
      <alignment vertical="top" wrapText="1"/>
    </xf>
    <xf numFmtId="180" fontId="8" fillId="0" borderId="141" xfId="14" applyNumberFormat="1" applyFont="1" applyFill="1" applyBorder="1" applyAlignment="1">
      <alignment horizontal="right" vertical="center"/>
    </xf>
    <xf numFmtId="180" fontId="8" fillId="0" borderId="179" xfId="14" applyNumberFormat="1" applyFont="1" applyFill="1" applyBorder="1" applyAlignment="1">
      <alignment horizontal="right" vertical="center"/>
    </xf>
    <xf numFmtId="180" fontId="8" fillId="0" borderId="135" xfId="14" applyNumberFormat="1" applyFont="1" applyFill="1" applyBorder="1" applyAlignment="1">
      <alignment horizontal="right" vertical="center"/>
    </xf>
    <xf numFmtId="40" fontId="8" fillId="0" borderId="147" xfId="14" applyNumberFormat="1" applyFont="1" applyFill="1" applyBorder="1" applyAlignment="1">
      <alignment horizontal="right" vertical="center"/>
    </xf>
    <xf numFmtId="40" fontId="8" fillId="0" borderId="172" xfId="14" applyNumberFormat="1" applyFont="1" applyFill="1" applyBorder="1" applyAlignment="1">
      <alignment horizontal="right" vertical="center"/>
    </xf>
    <xf numFmtId="40" fontId="8" fillId="0" borderId="136" xfId="14" applyNumberFormat="1" applyFont="1" applyFill="1" applyBorder="1" applyAlignment="1">
      <alignment horizontal="right" vertical="center"/>
    </xf>
    <xf numFmtId="179" fontId="8" fillId="0" borderId="104" xfId="0" applyNumberFormat="1" applyFont="1" applyFill="1" applyBorder="1" applyAlignment="1">
      <alignment horizontal="distributed" vertical="center"/>
    </xf>
    <xf numFmtId="40" fontId="8" fillId="0" borderId="140" xfId="14" applyNumberFormat="1" applyFont="1" applyFill="1" applyBorder="1" applyAlignment="1">
      <alignment horizontal="right" vertical="center" shrinkToFit="1"/>
    </xf>
    <xf numFmtId="40" fontId="8" fillId="0" borderId="134" xfId="14" applyNumberFormat="1" applyFont="1" applyFill="1" applyBorder="1" applyAlignment="1">
      <alignment horizontal="right" vertical="center" shrinkToFit="1"/>
    </xf>
    <xf numFmtId="180" fontId="8" fillId="0" borderId="141" xfId="14" applyNumberFormat="1" applyFont="1" applyFill="1" applyBorder="1" applyAlignment="1">
      <alignment horizontal="right" vertical="center" shrinkToFit="1"/>
    </xf>
    <xf numFmtId="180" fontId="8" fillId="0" borderId="107" xfId="0" applyNumberFormat="1" applyFont="1" applyFill="1" applyBorder="1" applyAlignment="1">
      <alignment horizontal="distributed" vertical="center"/>
    </xf>
    <xf numFmtId="180" fontId="8" fillId="0" borderId="104" xfId="0" applyNumberFormat="1" applyFont="1" applyFill="1" applyBorder="1" applyAlignment="1">
      <alignment horizontal="distributed" vertical="center"/>
    </xf>
    <xf numFmtId="40" fontId="8" fillId="0" borderId="140" xfId="14" applyNumberFormat="1" applyFont="1" applyFill="1" applyBorder="1" applyAlignment="1">
      <alignment horizontal="right" vertical="center"/>
    </xf>
    <xf numFmtId="40" fontId="8" fillId="0" borderId="134" xfId="14" applyNumberFormat="1" applyFont="1" applyFill="1" applyBorder="1" applyAlignment="1">
      <alignment horizontal="right" vertical="center"/>
    </xf>
    <xf numFmtId="180" fontId="8" fillId="0" borderId="0" xfId="0" applyNumberFormat="1" applyFont="1" applyFill="1" applyBorder="1" applyAlignment="1">
      <alignment horizontal="distributed" vertical="center"/>
    </xf>
    <xf numFmtId="180" fontId="8" fillId="0" borderId="101" xfId="0" applyNumberFormat="1" applyFont="1" applyFill="1" applyBorder="1" applyAlignment="1">
      <alignment horizontal="distributed" vertical="center"/>
    </xf>
    <xf numFmtId="40" fontId="8" fillId="0" borderId="178" xfId="14" applyNumberFormat="1" applyFont="1" applyFill="1" applyBorder="1" applyAlignment="1">
      <alignment horizontal="right" vertical="center"/>
    </xf>
    <xf numFmtId="40" fontId="8" fillId="0" borderId="147" xfId="14" applyNumberFormat="1" applyFont="1" applyFill="1" applyBorder="1" applyAlignment="1">
      <alignment vertical="center"/>
    </xf>
    <xf numFmtId="40" fontId="8" fillId="0" borderId="140" xfId="1" applyNumberFormat="1" applyFont="1" applyFill="1" applyBorder="1" applyAlignment="1">
      <alignment horizontal="right" vertical="center"/>
    </xf>
    <xf numFmtId="40" fontId="8" fillId="0" borderId="140" xfId="14" applyNumberFormat="1" applyFont="1" applyFill="1" applyBorder="1" applyAlignment="1">
      <alignment vertical="center"/>
    </xf>
    <xf numFmtId="180" fontId="8" fillId="0" borderId="141" xfId="14" applyNumberFormat="1" applyFont="1" applyFill="1" applyBorder="1" applyAlignment="1">
      <alignment vertical="center"/>
    </xf>
    <xf numFmtId="40" fontId="8" fillId="0" borderId="137" xfId="14" applyNumberFormat="1" applyFont="1" applyFill="1" applyBorder="1" applyAlignment="1">
      <alignment horizontal="right" vertical="center"/>
    </xf>
    <xf numFmtId="180" fontId="8" fillId="0" borderId="106" xfId="0" applyNumberFormat="1" applyFont="1" applyFill="1" applyBorder="1" applyAlignment="1">
      <alignment horizontal="distributed" vertical="center"/>
    </xf>
    <xf numFmtId="40" fontId="8" fillId="0" borderId="139" xfId="14" applyNumberFormat="1" applyFont="1" applyFill="1" applyBorder="1" applyAlignment="1">
      <alignment horizontal="right" vertical="center"/>
    </xf>
    <xf numFmtId="180" fontId="8" fillId="0" borderId="138" xfId="14" applyNumberFormat="1" applyFont="1" applyFill="1" applyBorder="1" applyAlignment="1">
      <alignment horizontal="right" vertical="center"/>
    </xf>
    <xf numFmtId="40" fontId="8" fillId="0" borderId="145" xfId="14" applyNumberFormat="1" applyFont="1" applyFill="1" applyBorder="1" applyAlignment="1">
      <alignment horizontal="right" vertical="center"/>
    </xf>
    <xf numFmtId="40" fontId="8" fillId="0" borderId="288" xfId="14" applyNumberFormat="1" applyFont="1" applyFill="1" applyBorder="1" applyAlignment="1">
      <alignment horizontal="right" vertical="center" shrinkToFit="1"/>
    </xf>
    <xf numFmtId="40" fontId="8" fillId="0" borderId="183" xfId="14" applyNumberFormat="1" applyFont="1" applyFill="1" applyBorder="1" applyAlignment="1">
      <alignment vertical="center"/>
    </xf>
    <xf numFmtId="180" fontId="8" fillId="0" borderId="184" xfId="14" applyNumberFormat="1" applyFont="1" applyFill="1" applyBorder="1" applyAlignment="1">
      <alignment vertical="center"/>
    </xf>
    <xf numFmtId="40" fontId="8" fillId="0" borderId="173" xfId="14" applyNumberFormat="1" applyFont="1" applyFill="1" applyBorder="1" applyAlignment="1">
      <alignment vertical="center"/>
    </xf>
    <xf numFmtId="180" fontId="22" fillId="0" borderId="167" xfId="0" applyNumberFormat="1" applyFont="1" applyFill="1" applyBorder="1" applyAlignment="1">
      <alignment vertical="center"/>
    </xf>
    <xf numFmtId="40" fontId="8" fillId="0" borderId="319" xfId="14" applyNumberFormat="1" applyFont="1" applyFill="1" applyBorder="1" applyAlignment="1">
      <alignment horizontal="right" vertical="center"/>
    </xf>
    <xf numFmtId="40" fontId="8" fillId="0" borderId="320" xfId="14" applyNumberFormat="1" applyFont="1" applyFill="1" applyBorder="1" applyAlignment="1">
      <alignment horizontal="right" vertical="center"/>
    </xf>
    <xf numFmtId="180" fontId="22" fillId="0" borderId="108" xfId="0" applyNumberFormat="1" applyFont="1" applyFill="1" applyBorder="1" applyAlignment="1">
      <alignment vertical="center" shrinkToFit="1"/>
    </xf>
    <xf numFmtId="40" fontId="8" fillId="0" borderId="186" xfId="14" applyNumberFormat="1" applyFont="1" applyFill="1" applyBorder="1" applyAlignment="1">
      <alignment horizontal="right" vertical="center" shrinkToFit="1"/>
    </xf>
    <xf numFmtId="40" fontId="8" fillId="0" borderId="108" xfId="14" applyNumberFormat="1" applyFont="1" applyFill="1" applyBorder="1" applyAlignment="1">
      <alignment horizontal="right" vertical="center" shrinkToFit="1"/>
    </xf>
    <xf numFmtId="40" fontId="8" fillId="0" borderId="147" xfId="14" applyNumberFormat="1" applyFont="1" applyFill="1" applyBorder="1" applyAlignment="1">
      <alignment horizontal="right" vertical="center" shrinkToFit="1"/>
    </xf>
    <xf numFmtId="40" fontId="8" fillId="0" borderId="159" xfId="14" applyNumberFormat="1" applyFont="1" applyFill="1" applyBorder="1" applyAlignment="1">
      <alignment horizontal="right" vertical="center" shrinkToFit="1"/>
    </xf>
    <xf numFmtId="40" fontId="8" fillId="0" borderId="187" xfId="14" applyNumberFormat="1" applyFont="1" applyFill="1" applyBorder="1" applyAlignment="1">
      <alignment horizontal="right" vertical="center" shrinkToFit="1"/>
    </xf>
    <xf numFmtId="180" fontId="22" fillId="0" borderId="112" xfId="0" applyNumberFormat="1" applyFont="1" applyFill="1" applyBorder="1" applyAlignme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14" fillId="0" borderId="0" xfId="5" applyFont="1" applyBorder="1" applyAlignment="1">
      <alignment horizontal="left" vertical="center" wrapText="1"/>
    </xf>
    <xf numFmtId="0" fontId="14" fillId="0" borderId="0" xfId="5" applyFont="1" applyBorder="1" applyAlignment="1">
      <alignment horizontal="left" vertical="center"/>
    </xf>
    <xf numFmtId="0" fontId="43" fillId="0" borderId="0" xfId="0" applyFont="1" applyAlignment="1">
      <alignment horizontal="center" vertical="center"/>
    </xf>
    <xf numFmtId="0" fontId="42" fillId="0" borderId="0" xfId="0" applyFont="1" applyAlignment="1">
      <alignment horizontal="center" vertical="center"/>
    </xf>
    <xf numFmtId="3" fontId="14" fillId="2" borderId="7" xfId="12" applyNumberFormat="1" applyFont="1" applyFill="1" applyBorder="1" applyAlignment="1">
      <alignment horizontal="distributed" vertical="center"/>
    </xf>
    <xf numFmtId="3" fontId="9" fillId="0" borderId="0" xfId="12" applyNumberFormat="1" applyFont="1" applyAlignment="1">
      <alignment horizontal="left" vertical="center"/>
    </xf>
    <xf numFmtId="3" fontId="14" fillId="2" borderId="208" xfId="12" applyNumberFormat="1" applyFont="1" applyFill="1" applyBorder="1" applyAlignment="1">
      <alignment horizontal="center" vertical="center"/>
    </xf>
    <xf numFmtId="3" fontId="14" fillId="2" borderId="209" xfId="12" applyNumberFormat="1" applyFont="1" applyFill="1" applyBorder="1" applyAlignment="1">
      <alignment horizontal="center" vertical="center"/>
    </xf>
    <xf numFmtId="0" fontId="14" fillId="2" borderId="210" xfId="12" applyFont="1" applyFill="1" applyBorder="1" applyAlignment="1">
      <alignment horizontal="center" vertical="center"/>
    </xf>
    <xf numFmtId="0" fontId="14" fillId="2" borderId="211" xfId="12" applyFont="1" applyFill="1" applyBorder="1" applyAlignment="1">
      <alignment horizontal="center" vertical="center"/>
    </xf>
    <xf numFmtId="3" fontId="14" fillId="2" borderId="54" xfId="12" applyNumberFormat="1" applyFont="1" applyFill="1" applyBorder="1" applyAlignment="1">
      <alignment horizontal="center" vertical="center" wrapText="1"/>
    </xf>
    <xf numFmtId="3" fontId="14" fillId="2" borderId="18" xfId="12" applyNumberFormat="1" applyFont="1" applyFill="1" applyBorder="1" applyAlignment="1">
      <alignment horizontal="center" vertical="center"/>
    </xf>
    <xf numFmtId="3" fontId="13" fillId="2" borderId="7" xfId="12" applyNumberFormat="1" applyFont="1" applyFill="1" applyBorder="1" applyAlignment="1">
      <alignment horizontal="distributed" vertical="center"/>
    </xf>
    <xf numFmtId="3" fontId="14" fillId="2" borderId="213" xfId="12" applyNumberFormat="1" applyFont="1" applyFill="1" applyBorder="1" applyAlignment="1">
      <alignment horizontal="center" vertical="center" wrapText="1"/>
    </xf>
    <xf numFmtId="0" fontId="14" fillId="2" borderId="214" xfId="12" applyFont="1" applyFill="1" applyBorder="1" applyAlignment="1">
      <alignment horizontal="center" vertical="center"/>
    </xf>
    <xf numFmtId="3" fontId="14" fillId="2" borderId="54" xfId="12" applyNumberFormat="1" applyFont="1" applyFill="1" applyBorder="1" applyAlignment="1">
      <alignment horizontal="center" vertical="center"/>
    </xf>
    <xf numFmtId="0" fontId="14" fillId="2" borderId="18" xfId="12" applyFont="1" applyFill="1" applyBorder="1" applyAlignment="1">
      <alignment horizontal="center" vertical="center"/>
    </xf>
    <xf numFmtId="3" fontId="14" fillId="2" borderId="206" xfId="12" applyNumberFormat="1" applyFont="1" applyFill="1" applyBorder="1" applyAlignment="1">
      <alignment horizontal="center" vertical="center"/>
    </xf>
    <xf numFmtId="3" fontId="14" fillId="2" borderId="207" xfId="12" applyNumberFormat="1" applyFont="1" applyFill="1" applyBorder="1" applyAlignment="1">
      <alignment horizontal="center" vertical="center" wrapText="1"/>
    </xf>
    <xf numFmtId="3" fontId="14" fillId="2" borderId="20" xfId="12" applyNumberFormat="1" applyFont="1" applyFill="1" applyBorder="1" applyAlignment="1">
      <alignment horizontal="center" vertical="center"/>
    </xf>
    <xf numFmtId="3" fontId="14" fillId="2" borderId="206" xfId="12" applyNumberFormat="1" applyFont="1" applyFill="1" applyBorder="1" applyAlignment="1">
      <alignment horizontal="center" vertical="center" wrapText="1"/>
    </xf>
    <xf numFmtId="3" fontId="14" fillId="2" borderId="212" xfId="12" applyNumberFormat="1" applyFont="1" applyFill="1" applyBorder="1" applyAlignment="1">
      <alignment horizontal="distributed" vertical="center"/>
    </xf>
    <xf numFmtId="3" fontId="14" fillId="2" borderId="215" xfId="12" applyNumberFormat="1" applyFont="1" applyFill="1" applyBorder="1" applyAlignment="1">
      <alignment horizontal="center" vertical="center" wrapText="1"/>
    </xf>
    <xf numFmtId="3" fontId="14" fillId="2" borderId="216" xfId="12" applyNumberFormat="1" applyFont="1" applyFill="1" applyBorder="1" applyAlignment="1">
      <alignment horizontal="center" vertical="center" wrapText="1"/>
    </xf>
    <xf numFmtId="0" fontId="14" fillId="2" borderId="217" xfId="12" applyFont="1" applyFill="1" applyBorder="1" applyAlignment="1">
      <alignment horizontal="center" vertical="center"/>
    </xf>
    <xf numFmtId="3" fontId="14" fillId="2" borderId="56" xfId="12" applyNumberFormat="1" applyFont="1" applyFill="1" applyBorder="1" applyAlignment="1">
      <alignment horizontal="center" vertical="center"/>
    </xf>
    <xf numFmtId="3" fontId="14" fillId="2" borderId="219" xfId="12" applyNumberFormat="1" applyFont="1" applyFill="1" applyBorder="1" applyAlignment="1">
      <alignment horizontal="center" vertical="center"/>
    </xf>
    <xf numFmtId="3" fontId="14" fillId="2" borderId="57" xfId="12" applyNumberFormat="1" applyFont="1" applyFill="1" applyBorder="1" applyAlignment="1">
      <alignment horizontal="center" vertical="center"/>
    </xf>
    <xf numFmtId="3" fontId="14" fillId="2" borderId="8" xfId="12" applyNumberFormat="1" applyFont="1" applyFill="1" applyBorder="1" applyAlignment="1">
      <alignment horizontal="distributed" vertical="center"/>
    </xf>
    <xf numFmtId="3" fontId="12" fillId="2" borderId="220" xfId="12" applyNumberFormat="1" applyFont="1" applyFill="1" applyBorder="1" applyAlignment="1">
      <alignment horizontal="center" vertical="center"/>
    </xf>
    <xf numFmtId="3" fontId="12" fillId="2" borderId="221" xfId="12" applyNumberFormat="1" applyFont="1" applyFill="1" applyBorder="1" applyAlignment="1">
      <alignment horizontal="center" vertical="center"/>
    </xf>
    <xf numFmtId="0" fontId="12" fillId="2" borderId="222" xfId="12" applyFont="1" applyFill="1" applyBorder="1" applyAlignment="1">
      <alignment vertical="center"/>
    </xf>
    <xf numFmtId="0" fontId="12" fillId="2" borderId="223" xfId="12" applyFont="1" applyFill="1" applyBorder="1" applyAlignment="1">
      <alignment vertical="center"/>
    </xf>
    <xf numFmtId="3" fontId="14" fillId="2" borderId="28" xfId="12" applyNumberFormat="1" applyFont="1" applyFill="1" applyBorder="1" applyAlignment="1">
      <alignment horizontal="distributed" vertical="center"/>
    </xf>
    <xf numFmtId="3" fontId="8" fillId="0" borderId="0" xfId="12" applyNumberFormat="1" applyFont="1" applyBorder="1" applyAlignment="1">
      <alignment horizontal="center" vertical="center"/>
    </xf>
    <xf numFmtId="0" fontId="2" fillId="0" borderId="0" xfId="12" applyFont="1" applyBorder="1" applyAlignment="1">
      <alignment vertical="center"/>
    </xf>
    <xf numFmtId="0" fontId="2" fillId="0" borderId="0" xfId="12" applyFont="1" applyBorder="1" applyAlignment="1">
      <alignment horizontal="center" vertical="center"/>
    </xf>
    <xf numFmtId="3" fontId="14" fillId="2" borderId="294" xfId="12" applyNumberFormat="1" applyFont="1" applyFill="1" applyBorder="1" applyAlignment="1">
      <alignment horizontal="distributed" vertical="center"/>
    </xf>
    <xf numFmtId="3" fontId="14" fillId="2" borderId="218" xfId="12" applyNumberFormat="1" applyFont="1" applyFill="1" applyBorder="1" applyAlignment="1">
      <alignment horizontal="center" vertical="center"/>
    </xf>
    <xf numFmtId="3" fontId="14" fillId="2" borderId="150" xfId="12" applyNumberFormat="1" applyFont="1" applyFill="1" applyBorder="1" applyAlignment="1">
      <alignment horizontal="center" vertical="center"/>
    </xf>
    <xf numFmtId="3" fontId="14" fillId="2" borderId="224" xfId="12" applyNumberFormat="1" applyFont="1" applyFill="1" applyBorder="1" applyAlignment="1">
      <alignment horizontal="center" vertical="center"/>
    </xf>
    <xf numFmtId="3" fontId="14" fillId="2" borderId="225" xfId="12" applyNumberFormat="1" applyFont="1" applyFill="1" applyBorder="1" applyAlignment="1">
      <alignment horizontal="center" vertical="center"/>
    </xf>
    <xf numFmtId="3" fontId="14" fillId="2" borderId="69" xfId="12" applyNumberFormat="1" applyFont="1" applyFill="1" applyBorder="1" applyAlignment="1">
      <alignment horizontal="center" vertical="center"/>
    </xf>
    <xf numFmtId="3" fontId="10" fillId="0" borderId="0" xfId="12" applyNumberFormat="1" applyFont="1" applyAlignment="1">
      <alignment horizontal="left" vertical="center"/>
    </xf>
    <xf numFmtId="3" fontId="15" fillId="2" borderId="7" xfId="12" applyNumberFormat="1" applyFont="1" applyFill="1" applyBorder="1" applyAlignment="1">
      <alignment horizontal="distributed" vertical="center"/>
    </xf>
    <xf numFmtId="3" fontId="14" fillId="2" borderId="22" xfId="12" applyNumberFormat="1" applyFont="1" applyFill="1" applyBorder="1" applyAlignment="1">
      <alignment horizontal="distributed" vertical="center"/>
    </xf>
    <xf numFmtId="3" fontId="14" fillId="2" borderId="226" xfId="12" applyNumberFormat="1" applyFont="1" applyFill="1" applyBorder="1" applyAlignment="1">
      <alignment horizontal="center" vertical="distributed" textRotation="255" justifyLastLine="1"/>
    </xf>
    <xf numFmtId="3" fontId="14" fillId="2" borderId="227" xfId="12" applyNumberFormat="1" applyFont="1" applyFill="1" applyBorder="1" applyAlignment="1">
      <alignment horizontal="center" vertical="distributed" textRotation="255" justifyLastLine="1"/>
    </xf>
    <xf numFmtId="3" fontId="14" fillId="2" borderId="228" xfId="12" applyNumberFormat="1" applyFont="1" applyFill="1" applyBorder="1" applyAlignment="1">
      <alignment horizontal="center" vertical="distributed" textRotation="255" justifyLastLine="1"/>
    </xf>
    <xf numFmtId="3" fontId="14" fillId="2" borderId="71" xfId="12" applyNumberFormat="1" applyFont="1" applyFill="1" applyBorder="1" applyAlignment="1">
      <alignment horizontal="center" vertical="center"/>
    </xf>
    <xf numFmtId="3" fontId="14" fillId="2" borderId="2" xfId="12" applyNumberFormat="1" applyFont="1" applyFill="1" applyBorder="1" applyAlignment="1">
      <alignment horizontal="center" vertical="center"/>
    </xf>
    <xf numFmtId="3" fontId="14" fillId="2" borderId="72" xfId="12" applyNumberFormat="1" applyFont="1" applyFill="1" applyBorder="1" applyAlignment="1">
      <alignment horizontal="center" vertical="center"/>
    </xf>
    <xf numFmtId="0" fontId="14" fillId="2" borderId="229" xfId="12" applyFont="1" applyFill="1" applyBorder="1" applyAlignment="1">
      <alignment horizontal="center" vertical="center"/>
    </xf>
    <xf numFmtId="3" fontId="13" fillId="2" borderId="39" xfId="12" applyNumberFormat="1" applyFont="1" applyFill="1" applyBorder="1" applyAlignment="1">
      <alignment horizontal="distributed" vertical="center"/>
    </xf>
    <xf numFmtId="3" fontId="14" fillId="2" borderId="230" xfId="12" applyNumberFormat="1" applyFont="1" applyFill="1" applyBorder="1" applyAlignment="1">
      <alignment horizontal="center" vertical="distributed" textRotation="255" justifyLastLine="1"/>
    </xf>
    <xf numFmtId="3" fontId="14" fillId="2" borderId="39" xfId="12" applyNumberFormat="1" applyFont="1" applyFill="1" applyBorder="1" applyAlignment="1">
      <alignment horizontal="distributed" vertical="center"/>
    </xf>
    <xf numFmtId="3" fontId="14" fillId="2" borderId="231" xfId="12" applyNumberFormat="1" applyFont="1" applyFill="1" applyBorder="1" applyAlignment="1">
      <alignment horizontal="center" vertical="distributed" textRotation="255" justifyLastLine="1"/>
    </xf>
    <xf numFmtId="3" fontId="14" fillId="2" borderId="232" xfId="12" applyNumberFormat="1" applyFont="1" applyFill="1" applyBorder="1" applyAlignment="1">
      <alignment horizontal="distributed" vertical="center"/>
    </xf>
    <xf numFmtId="0" fontId="14" fillId="2" borderId="233" xfId="12" applyFont="1" applyFill="1" applyBorder="1" applyAlignment="1">
      <alignment horizontal="center" vertical="center"/>
    </xf>
    <xf numFmtId="0" fontId="14" fillId="2" borderId="234" xfId="12" applyFont="1" applyFill="1" applyBorder="1" applyAlignment="1">
      <alignment horizontal="center" vertical="center"/>
    </xf>
    <xf numFmtId="3" fontId="16" fillId="2" borderId="212" xfId="12" applyNumberFormat="1" applyFont="1" applyFill="1" applyBorder="1" applyAlignment="1">
      <alignment horizontal="distributed" vertical="center"/>
    </xf>
    <xf numFmtId="3" fontId="14" fillId="2" borderId="150" xfId="12" applyNumberFormat="1" applyFont="1" applyFill="1" applyBorder="1" applyAlignment="1">
      <alignment horizontal="distributed" vertical="center"/>
    </xf>
    <xf numFmtId="3" fontId="14" fillId="2" borderId="2" xfId="12" applyNumberFormat="1" applyFont="1" applyFill="1" applyBorder="1" applyAlignment="1">
      <alignment horizontal="distributed" vertical="center"/>
    </xf>
    <xf numFmtId="3" fontId="14" fillId="2" borderId="219" xfId="12" applyNumberFormat="1" applyFont="1" applyFill="1" applyBorder="1" applyAlignment="1">
      <alignment horizontal="distributed" vertical="center"/>
    </xf>
    <xf numFmtId="3" fontId="14" fillId="2" borderId="237" xfId="12" applyNumberFormat="1" applyFont="1" applyFill="1" applyBorder="1" applyAlignment="1">
      <alignment horizontal="distributed" vertical="center" wrapText="1" justifyLastLine="1"/>
    </xf>
    <xf numFmtId="3" fontId="14" fillId="2" borderId="238" xfId="12" applyNumberFormat="1" applyFont="1" applyFill="1" applyBorder="1" applyAlignment="1">
      <alignment horizontal="distributed" vertical="center" wrapText="1" justifyLastLine="1"/>
    </xf>
    <xf numFmtId="3" fontId="14" fillId="2" borderId="239" xfId="12" applyNumberFormat="1" applyFont="1" applyFill="1" applyBorder="1" applyAlignment="1">
      <alignment horizontal="distributed" vertical="center"/>
    </xf>
    <xf numFmtId="3" fontId="14" fillId="2" borderId="235" xfId="12" applyNumberFormat="1" applyFont="1" applyFill="1" applyBorder="1" applyAlignment="1">
      <alignment horizontal="distributed" vertical="center" wrapText="1" justifyLastLine="1"/>
    </xf>
    <xf numFmtId="3" fontId="14" fillId="2" borderId="236" xfId="12" applyNumberFormat="1" applyFont="1" applyFill="1" applyBorder="1" applyAlignment="1">
      <alignment horizontal="distributed" vertical="center" wrapText="1" justifyLastLine="1"/>
    </xf>
    <xf numFmtId="0" fontId="14" fillId="2" borderId="240" xfId="12" applyFont="1" applyFill="1" applyBorder="1" applyAlignment="1">
      <alignment horizontal="center" vertical="center"/>
    </xf>
    <xf numFmtId="0" fontId="14" fillId="2" borderId="241" xfId="12" applyFont="1" applyFill="1" applyBorder="1" applyAlignment="1">
      <alignment horizontal="center" vertical="center"/>
    </xf>
    <xf numFmtId="3" fontId="14" fillId="2" borderId="60" xfId="12" applyNumberFormat="1" applyFont="1" applyFill="1" applyBorder="1" applyAlignment="1">
      <alignment horizontal="distributed" vertical="center"/>
    </xf>
    <xf numFmtId="182" fontId="12" fillId="0" borderId="244" xfId="12" applyNumberFormat="1" applyFont="1" applyFill="1" applyBorder="1" applyAlignment="1">
      <alignment vertical="center"/>
    </xf>
    <xf numFmtId="182" fontId="12" fillId="0" borderId="245" xfId="12" applyNumberFormat="1" applyFont="1" applyFill="1" applyBorder="1" applyAlignment="1">
      <alignment vertical="center"/>
    </xf>
    <xf numFmtId="182" fontId="12" fillId="0" borderId="42" xfId="12" applyNumberFormat="1" applyFont="1" applyFill="1" applyBorder="1" applyAlignment="1">
      <alignment vertical="center"/>
    </xf>
    <xf numFmtId="182" fontId="12" fillId="0" borderId="246" xfId="12" applyNumberFormat="1" applyFont="1" applyFill="1" applyBorder="1" applyAlignment="1">
      <alignment vertical="center"/>
    </xf>
    <xf numFmtId="182" fontId="12" fillId="0" borderId="242" xfId="12" applyNumberFormat="1" applyFont="1" applyFill="1" applyBorder="1" applyAlignment="1">
      <alignment vertical="center"/>
    </xf>
    <xf numFmtId="182" fontId="12" fillId="0" borderId="8" xfId="12" applyNumberFormat="1" applyFont="1" applyFill="1" applyBorder="1" applyAlignment="1">
      <alignment vertical="center"/>
    </xf>
    <xf numFmtId="182" fontId="12" fillId="0" borderId="55" xfId="12" applyNumberFormat="1" applyFont="1" applyFill="1" applyBorder="1" applyAlignment="1">
      <alignment vertical="center"/>
    </xf>
    <xf numFmtId="182" fontId="12" fillId="0" borderId="247" xfId="12" applyNumberFormat="1" applyFont="1" applyFill="1" applyBorder="1" applyAlignment="1">
      <alignment vertical="center"/>
    </xf>
    <xf numFmtId="182" fontId="12" fillId="0" borderId="2" xfId="12" applyNumberFormat="1" applyFont="1" applyFill="1" applyBorder="1" applyAlignment="1">
      <alignment vertical="center"/>
    </xf>
    <xf numFmtId="182" fontId="12" fillId="0" borderId="76" xfId="12" applyNumberFormat="1" applyFont="1" applyFill="1" applyBorder="1" applyAlignment="1">
      <alignment vertical="center"/>
    </xf>
    <xf numFmtId="182" fontId="12" fillId="2" borderId="248" xfId="12" applyNumberFormat="1" applyFont="1" applyFill="1" applyBorder="1" applyAlignment="1">
      <alignment horizontal="right" vertical="center"/>
    </xf>
    <xf numFmtId="182" fontId="12" fillId="2" borderId="249" xfId="12" applyNumberFormat="1" applyFont="1" applyFill="1" applyBorder="1" applyAlignment="1">
      <alignment horizontal="right" vertical="center"/>
    </xf>
    <xf numFmtId="183" fontId="12" fillId="2" borderId="248" xfId="13" applyNumberFormat="1" applyFont="1" applyFill="1" applyBorder="1" applyAlignment="1">
      <alignment horizontal="right" vertical="center"/>
    </xf>
    <xf numFmtId="183" fontId="12" fillId="2" borderId="58" xfId="13" applyNumberFormat="1" applyFont="1" applyFill="1" applyBorder="1" applyAlignment="1">
      <alignment horizontal="right" vertical="center"/>
    </xf>
    <xf numFmtId="3" fontId="14" fillId="2" borderId="207" xfId="12" applyNumberFormat="1" applyFont="1" applyFill="1" applyBorder="1" applyAlignment="1">
      <alignment horizontal="center" vertical="center"/>
    </xf>
    <xf numFmtId="3" fontId="14" fillId="2" borderId="250" xfId="12" applyNumberFormat="1" applyFont="1" applyFill="1" applyBorder="1" applyAlignment="1">
      <alignment horizontal="center" vertical="center" wrapText="1" justifyLastLine="1"/>
    </xf>
    <xf numFmtId="3" fontId="14" fillId="2" borderId="251" xfId="12" applyNumberFormat="1" applyFont="1" applyFill="1" applyBorder="1" applyAlignment="1">
      <alignment horizontal="center" vertical="center" wrapText="1" justifyLastLine="1"/>
    </xf>
    <xf numFmtId="3" fontId="14" fillId="2" borderId="252" xfId="12" applyNumberFormat="1" applyFont="1" applyFill="1" applyBorder="1" applyAlignment="1">
      <alignment horizontal="center" vertical="center" wrapText="1" justifyLastLine="1"/>
    </xf>
    <xf numFmtId="3" fontId="14" fillId="2" borderId="253" xfId="12" applyNumberFormat="1" applyFont="1" applyFill="1" applyBorder="1" applyAlignment="1">
      <alignment horizontal="center" vertical="center" wrapText="1" justifyLastLine="1"/>
    </xf>
    <xf numFmtId="3" fontId="14" fillId="2" borderId="213" xfId="12" applyNumberFormat="1" applyFont="1" applyFill="1" applyBorder="1" applyAlignment="1">
      <alignment horizontal="center" vertical="center" wrapText="1" justifyLastLine="1"/>
    </xf>
    <xf numFmtId="3" fontId="13" fillId="2" borderId="0" xfId="12" applyNumberFormat="1" applyFont="1" applyFill="1" applyBorder="1" applyAlignment="1">
      <alignment horizontal="distributed" vertical="center"/>
    </xf>
    <xf numFmtId="182" fontId="12" fillId="0" borderId="243" xfId="12" applyNumberFormat="1" applyFont="1" applyFill="1" applyBorder="1" applyAlignment="1">
      <alignment vertical="center"/>
    </xf>
    <xf numFmtId="183" fontId="12" fillId="0" borderId="242" xfId="13" applyNumberFormat="1" applyFont="1" applyFill="1" applyBorder="1" applyAlignment="1">
      <alignment vertical="center"/>
    </xf>
    <xf numFmtId="183" fontId="12" fillId="0" borderId="55" xfId="13" applyNumberFormat="1" applyFont="1" applyFill="1" applyBorder="1" applyAlignment="1">
      <alignment vertical="center"/>
    </xf>
    <xf numFmtId="183" fontId="12" fillId="0" borderId="263" xfId="13" applyNumberFormat="1" applyFont="1" applyFill="1" applyBorder="1" applyAlignment="1">
      <alignment vertical="center"/>
    </xf>
    <xf numFmtId="183" fontId="12" fillId="0" borderId="214" xfId="13" applyNumberFormat="1" applyFont="1" applyFill="1" applyBorder="1" applyAlignment="1">
      <alignment vertical="center"/>
    </xf>
    <xf numFmtId="182" fontId="12" fillId="0" borderId="271" xfId="12" applyNumberFormat="1" applyFont="1" applyFill="1" applyBorder="1" applyAlignment="1">
      <alignment vertical="center"/>
    </xf>
    <xf numFmtId="182" fontId="12" fillId="0" borderId="272" xfId="12" applyNumberFormat="1" applyFont="1" applyFill="1" applyBorder="1" applyAlignment="1">
      <alignment vertical="center"/>
    </xf>
    <xf numFmtId="182" fontId="12" fillId="2" borderId="273" xfId="12" applyNumberFormat="1" applyFont="1" applyFill="1" applyBorder="1" applyAlignment="1">
      <alignment vertical="center"/>
    </xf>
    <xf numFmtId="182" fontId="12" fillId="2" borderId="249" xfId="12" applyNumberFormat="1" applyFont="1" applyFill="1" applyBorder="1" applyAlignment="1">
      <alignment vertical="center"/>
    </xf>
    <xf numFmtId="3" fontId="14" fillId="2" borderId="255" xfId="12" applyNumberFormat="1" applyFont="1" applyFill="1" applyBorder="1" applyAlignment="1">
      <alignment horizontal="center" vertical="center" wrapText="1" justifyLastLine="1"/>
    </xf>
    <xf numFmtId="3" fontId="14" fillId="2" borderId="256" xfId="12" applyNumberFormat="1" applyFont="1" applyFill="1" applyBorder="1" applyAlignment="1">
      <alignment horizontal="center" vertical="center" wrapText="1" justifyLastLine="1"/>
    </xf>
    <xf numFmtId="3" fontId="14" fillId="2" borderId="259" xfId="12" applyNumberFormat="1" applyFont="1" applyFill="1" applyBorder="1" applyAlignment="1">
      <alignment horizontal="center" vertical="center" wrapText="1" justifyLastLine="1"/>
    </xf>
    <xf numFmtId="3" fontId="14" fillId="2" borderId="260" xfId="12" applyNumberFormat="1" applyFont="1" applyFill="1" applyBorder="1" applyAlignment="1">
      <alignment horizontal="center" vertical="center" wrapText="1" justifyLastLine="1"/>
    </xf>
    <xf numFmtId="3" fontId="14" fillId="2" borderId="261" xfId="12" applyNumberFormat="1" applyFont="1" applyFill="1" applyBorder="1" applyAlignment="1">
      <alignment horizontal="center" vertical="center" wrapText="1" justifyLastLine="1"/>
    </xf>
    <xf numFmtId="3" fontId="14" fillId="2" borderId="262" xfId="12" applyNumberFormat="1" applyFont="1" applyFill="1" applyBorder="1" applyAlignment="1">
      <alignment horizontal="center" vertical="center" wrapText="1" justifyLastLine="1"/>
    </xf>
    <xf numFmtId="3" fontId="14" fillId="2" borderId="257" xfId="12" applyNumberFormat="1" applyFont="1" applyFill="1" applyBorder="1" applyAlignment="1">
      <alignment horizontal="center" vertical="center" wrapText="1" justifyLastLine="1"/>
    </xf>
    <xf numFmtId="3" fontId="14" fillId="2" borderId="258" xfId="12" applyNumberFormat="1" applyFont="1" applyFill="1" applyBorder="1" applyAlignment="1">
      <alignment horizontal="center" vertical="center" wrapText="1" justifyLastLine="1"/>
    </xf>
    <xf numFmtId="3" fontId="14" fillId="2" borderId="204" xfId="12" applyNumberFormat="1" applyFont="1" applyFill="1" applyBorder="1" applyAlignment="1">
      <alignment horizontal="center" vertical="center" wrapText="1" justifyLastLine="1"/>
    </xf>
    <xf numFmtId="3" fontId="14" fillId="2" borderId="205" xfId="12" applyNumberFormat="1" applyFont="1" applyFill="1" applyBorder="1" applyAlignment="1">
      <alignment horizontal="center" vertical="center" wrapText="1" justifyLastLine="1"/>
    </xf>
    <xf numFmtId="182" fontId="12" fillId="0" borderId="264" xfId="12" applyNumberFormat="1" applyFont="1" applyFill="1" applyBorder="1" applyAlignment="1">
      <alignment vertical="center"/>
    </xf>
    <xf numFmtId="182" fontId="12" fillId="0" borderId="265" xfId="12" applyNumberFormat="1" applyFont="1" applyFill="1" applyBorder="1" applyAlignment="1">
      <alignment vertical="center"/>
    </xf>
    <xf numFmtId="3" fontId="14" fillId="2" borderId="266" xfId="12" applyNumberFormat="1" applyFont="1" applyFill="1" applyBorder="1" applyAlignment="1">
      <alignment horizontal="center" vertical="center" wrapText="1" justifyLastLine="1"/>
    </xf>
    <xf numFmtId="3" fontId="14" fillId="2" borderId="267" xfId="12" applyNumberFormat="1" applyFont="1" applyFill="1" applyBorder="1" applyAlignment="1">
      <alignment horizontal="center" vertical="center" wrapText="1" justifyLastLine="1"/>
    </xf>
    <xf numFmtId="0" fontId="14" fillId="2" borderId="254" xfId="12" applyFont="1" applyFill="1" applyBorder="1" applyAlignment="1">
      <alignment horizontal="center" vertical="center"/>
    </xf>
    <xf numFmtId="3" fontId="13" fillId="2" borderId="268" xfId="12" applyNumberFormat="1" applyFont="1" applyFill="1" applyBorder="1" applyAlignment="1">
      <alignment horizontal="center" vertical="center" wrapText="1" justifyLastLine="1"/>
    </xf>
    <xf numFmtId="3" fontId="13" fillId="2" borderId="131" xfId="12" applyNumberFormat="1" applyFont="1" applyFill="1" applyBorder="1" applyAlignment="1">
      <alignment horizontal="center" vertical="center" wrapText="1" justifyLastLine="1"/>
    </xf>
    <xf numFmtId="182" fontId="12" fillId="0" borderId="269" xfId="12" applyNumberFormat="1" applyFont="1" applyFill="1" applyBorder="1" applyAlignment="1">
      <alignment vertical="center"/>
    </xf>
    <xf numFmtId="182" fontId="12" fillId="0" borderId="270" xfId="12" applyNumberFormat="1" applyFont="1" applyFill="1" applyBorder="1" applyAlignment="1">
      <alignment vertical="center"/>
    </xf>
    <xf numFmtId="182" fontId="12" fillId="0" borderId="263" xfId="12" applyNumberFormat="1" applyFont="1" applyFill="1" applyBorder="1" applyAlignment="1">
      <alignment vertical="center"/>
    </xf>
    <xf numFmtId="182" fontId="12" fillId="0" borderId="67" xfId="12" applyNumberFormat="1" applyFont="1" applyFill="1" applyBorder="1" applyAlignment="1">
      <alignment vertical="center"/>
    </xf>
    <xf numFmtId="182" fontId="12" fillId="0" borderId="274" xfId="12" applyNumberFormat="1" applyFont="1" applyFill="1" applyBorder="1" applyAlignment="1">
      <alignment vertical="center"/>
    </xf>
    <xf numFmtId="3" fontId="13" fillId="2" borderId="239" xfId="12" applyNumberFormat="1" applyFont="1" applyFill="1" applyBorder="1" applyAlignment="1">
      <alignment horizontal="distributed" vertical="center"/>
    </xf>
    <xf numFmtId="182" fontId="12" fillId="0" borderId="317" xfId="12" applyNumberFormat="1" applyFont="1" applyFill="1" applyBorder="1" applyAlignment="1">
      <alignment vertical="center"/>
    </xf>
    <xf numFmtId="182" fontId="12" fillId="0" borderId="318" xfId="12" applyNumberFormat="1" applyFont="1" applyFill="1" applyBorder="1" applyAlignment="1">
      <alignment vertical="center"/>
    </xf>
    <xf numFmtId="183" fontId="12" fillId="0" borderId="317" xfId="13" applyNumberFormat="1" applyFont="1" applyFill="1" applyBorder="1" applyAlignment="1">
      <alignment vertical="center"/>
    </xf>
    <xf numFmtId="183" fontId="12" fillId="0" borderId="78" xfId="13" applyNumberFormat="1" applyFont="1" applyFill="1" applyBorder="1" applyAlignment="1">
      <alignment vertical="center"/>
    </xf>
    <xf numFmtId="3" fontId="15" fillId="2" borderId="310" xfId="12" applyNumberFormat="1" applyFont="1" applyFill="1" applyBorder="1" applyAlignment="1">
      <alignment horizontal="distributed" vertical="center" wrapText="1" shrinkToFit="1"/>
    </xf>
    <xf numFmtId="3" fontId="15" fillId="2" borderId="310" xfId="12" applyNumberFormat="1" applyFont="1" applyFill="1" applyBorder="1" applyAlignment="1">
      <alignment horizontal="distributed" vertical="center" shrinkToFit="1"/>
    </xf>
    <xf numFmtId="183" fontId="12" fillId="0" borderId="315" xfId="13" applyNumberFormat="1" applyFont="1" applyFill="1" applyBorder="1" applyAlignment="1">
      <alignment vertical="center"/>
    </xf>
    <xf numFmtId="183" fontId="12" fillId="0" borderId="316" xfId="13" applyNumberFormat="1" applyFont="1" applyFill="1" applyBorder="1" applyAlignment="1">
      <alignment vertical="center"/>
    </xf>
    <xf numFmtId="182" fontId="12" fillId="0" borderId="313" xfId="12" applyNumberFormat="1" applyFont="1" applyFill="1" applyBorder="1" applyAlignment="1">
      <alignment vertical="center"/>
    </xf>
    <xf numFmtId="182" fontId="12" fillId="0" borderId="314" xfId="12" applyNumberFormat="1" applyFont="1" applyFill="1" applyBorder="1" applyAlignment="1">
      <alignment vertical="center"/>
    </xf>
    <xf numFmtId="182" fontId="12" fillId="2" borderId="248" xfId="12" applyNumberFormat="1" applyFont="1" applyFill="1" applyBorder="1" applyAlignment="1">
      <alignment vertical="center"/>
    </xf>
    <xf numFmtId="182" fontId="12" fillId="0" borderId="67" xfId="12" applyNumberFormat="1" applyFont="1" applyFill="1" applyBorder="1" applyAlignment="1">
      <alignment horizontal="right" vertical="center"/>
    </xf>
    <xf numFmtId="182" fontId="12" fillId="0" borderId="274" xfId="12" applyNumberFormat="1" applyFont="1" applyFill="1" applyBorder="1" applyAlignment="1">
      <alignment horizontal="right" vertical="center"/>
    </xf>
    <xf numFmtId="3" fontId="14" fillId="2" borderId="212" xfId="12" applyNumberFormat="1" applyFont="1" applyFill="1" applyBorder="1" applyAlignment="1">
      <alignment horizontal="distributed" vertical="center" justifyLastLine="1"/>
    </xf>
    <xf numFmtId="182" fontId="12" fillId="0" borderId="275" xfId="12" applyNumberFormat="1" applyFont="1" applyFill="1" applyBorder="1" applyAlignment="1">
      <alignment horizontal="right" vertical="center"/>
    </xf>
    <xf numFmtId="182" fontId="12" fillId="0" borderId="272" xfId="12" applyNumberFormat="1" applyFont="1" applyFill="1" applyBorder="1" applyAlignment="1">
      <alignment horizontal="right" vertical="center"/>
    </xf>
    <xf numFmtId="182" fontId="12" fillId="0" borderId="263" xfId="12" applyNumberFormat="1" applyFont="1" applyFill="1" applyBorder="1" applyAlignment="1">
      <alignment horizontal="right" vertical="center"/>
    </xf>
    <xf numFmtId="182" fontId="12" fillId="0" borderId="270" xfId="12" applyNumberFormat="1" applyFont="1" applyFill="1" applyBorder="1" applyAlignment="1">
      <alignment horizontal="right" vertical="center"/>
    </xf>
    <xf numFmtId="180" fontId="8" fillId="0" borderId="126" xfId="0" applyNumberFormat="1" applyFont="1" applyFill="1" applyBorder="1" applyAlignment="1">
      <alignment horizontal="center" vertical="center" shrinkToFit="1"/>
    </xf>
    <xf numFmtId="180" fontId="8" fillId="0" borderId="117" xfId="0" applyNumberFormat="1" applyFont="1" applyFill="1" applyBorder="1" applyAlignment="1">
      <alignment horizontal="center" vertical="center" shrinkToFit="1"/>
    </xf>
    <xf numFmtId="180" fontId="8" fillId="0" borderId="129" xfId="0" applyNumberFormat="1" applyFont="1" applyFill="1" applyBorder="1" applyAlignment="1">
      <alignment horizontal="center" vertical="center" shrinkToFit="1"/>
    </xf>
    <xf numFmtId="40" fontId="8" fillId="0" borderId="137" xfId="14" applyNumberFormat="1" applyFont="1" applyFill="1" applyBorder="1" applyAlignment="1">
      <alignment horizontal="right" vertical="center"/>
    </xf>
    <xf numFmtId="180" fontId="8" fillId="0" borderId="138" xfId="14" applyNumberFormat="1" applyFont="1" applyFill="1" applyBorder="1" applyAlignment="1">
      <alignment horizontal="right" vertical="center"/>
    </xf>
    <xf numFmtId="40" fontId="8" fillId="0" borderId="145" xfId="14" applyNumberFormat="1" applyFont="1" applyFill="1" applyBorder="1" applyAlignment="1">
      <alignment horizontal="right" vertical="center"/>
    </xf>
    <xf numFmtId="180" fontId="8" fillId="0" borderId="278" xfId="0" applyNumberFormat="1" applyFont="1" applyFill="1" applyBorder="1" applyAlignment="1">
      <alignment horizontal="center" vertical="center" textRotation="255"/>
    </xf>
    <xf numFmtId="180" fontId="8" fillId="0" borderId="279" xfId="0" applyNumberFormat="1" applyFont="1" applyFill="1" applyBorder="1" applyAlignment="1">
      <alignment horizontal="center" vertical="center" textRotation="255"/>
    </xf>
    <xf numFmtId="180" fontId="8" fillId="0" borderId="287" xfId="0" applyNumberFormat="1" applyFont="1" applyFill="1" applyBorder="1" applyAlignment="1">
      <alignment horizontal="center" vertical="center" textRotation="255"/>
    </xf>
    <xf numFmtId="180" fontId="8" fillId="0" borderId="300" xfId="0" applyNumberFormat="1" applyFont="1" applyFill="1" applyBorder="1" applyAlignment="1">
      <alignment horizontal="center" vertical="center" textRotation="255"/>
    </xf>
    <xf numFmtId="180" fontId="8" fillId="0" borderId="107" xfId="0" applyNumberFormat="1" applyFont="1" applyFill="1" applyBorder="1" applyAlignment="1">
      <alignment horizontal="distributed" vertical="center"/>
    </xf>
    <xf numFmtId="180" fontId="8" fillId="0" borderId="104" xfId="0" applyNumberFormat="1" applyFont="1" applyFill="1" applyBorder="1" applyAlignment="1">
      <alignment horizontal="distributed" vertical="center"/>
    </xf>
    <xf numFmtId="180" fontId="8" fillId="0" borderId="280" xfId="0" applyNumberFormat="1" applyFont="1" applyFill="1" applyBorder="1" applyAlignment="1">
      <alignment horizontal="center" vertical="center" textRotation="255"/>
    </xf>
    <xf numFmtId="40" fontId="8" fillId="0" borderId="140" xfId="14" applyNumberFormat="1" applyFont="1" applyFill="1" applyBorder="1" applyAlignment="1">
      <alignment horizontal="right" vertical="center"/>
    </xf>
    <xf numFmtId="40" fontId="8" fillId="0" borderId="178" xfId="14" applyNumberFormat="1" applyFont="1" applyFill="1" applyBorder="1" applyAlignment="1">
      <alignment horizontal="right" vertical="center"/>
    </xf>
    <xf numFmtId="180" fontId="8" fillId="0" borderId="141" xfId="14" applyNumberFormat="1" applyFont="1" applyFill="1" applyBorder="1" applyAlignment="1">
      <alignment horizontal="right" vertical="center"/>
    </xf>
    <xf numFmtId="180" fontId="8" fillId="0" borderId="179" xfId="14" applyNumberFormat="1" applyFont="1" applyFill="1" applyBorder="1" applyAlignment="1">
      <alignment horizontal="right" vertical="center"/>
    </xf>
    <xf numFmtId="40" fontId="8" fillId="0" borderId="147" xfId="14" applyNumberFormat="1" applyFont="1" applyFill="1" applyBorder="1" applyAlignment="1">
      <alignment vertical="center"/>
    </xf>
    <xf numFmtId="40" fontId="8" fillId="0" borderId="172" xfId="14" applyNumberFormat="1" applyFont="1" applyFill="1" applyBorder="1" applyAlignment="1">
      <alignment vertical="center"/>
    </xf>
    <xf numFmtId="180" fontId="8" fillId="0" borderId="138" xfId="14" applyNumberFormat="1" applyFont="1" applyFill="1" applyBorder="1" applyAlignment="1">
      <alignment horizontal="center" vertical="center"/>
    </xf>
    <xf numFmtId="40" fontId="8" fillId="0" borderId="139" xfId="14" applyNumberFormat="1" applyFont="1" applyFill="1" applyBorder="1" applyAlignment="1">
      <alignment horizontal="right" vertical="center"/>
    </xf>
    <xf numFmtId="40" fontId="8" fillId="0" borderId="147" xfId="14" applyNumberFormat="1" applyFont="1" applyFill="1" applyBorder="1" applyAlignment="1">
      <alignment horizontal="right" vertical="center"/>
    </xf>
    <xf numFmtId="40" fontId="8" fillId="0" borderId="172" xfId="14" applyNumberFormat="1" applyFont="1" applyFill="1" applyBorder="1" applyAlignment="1">
      <alignment horizontal="right" vertical="center"/>
    </xf>
    <xf numFmtId="180" fontId="8" fillId="0" borderId="135" xfId="14" applyNumberFormat="1" applyFont="1" applyFill="1" applyBorder="1" applyAlignment="1">
      <alignment horizontal="right" vertical="center"/>
    </xf>
    <xf numFmtId="40" fontId="8" fillId="0" borderId="136" xfId="14" applyNumberFormat="1" applyFont="1" applyFill="1" applyBorder="1" applyAlignment="1">
      <alignment horizontal="right" vertical="center"/>
    </xf>
    <xf numFmtId="180" fontId="22" fillId="0" borderId="0" xfId="0" applyNumberFormat="1" applyFont="1" applyFill="1" applyAlignment="1">
      <alignment horizontal="center" vertical="center"/>
    </xf>
    <xf numFmtId="180" fontId="23" fillId="0" borderId="0" xfId="0" applyNumberFormat="1" applyFont="1" applyFill="1" applyBorder="1" applyAlignment="1">
      <alignment vertical="center"/>
    </xf>
    <xf numFmtId="180" fontId="8" fillId="0" borderId="150" xfId="0" applyNumberFormat="1" applyFont="1" applyFill="1" applyBorder="1" applyAlignment="1">
      <alignment horizontal="right" vertical="center"/>
    </xf>
    <xf numFmtId="180" fontId="22" fillId="0" borderId="68" xfId="0" applyNumberFormat="1" applyFont="1" applyFill="1" applyBorder="1" applyAlignment="1">
      <alignment horizontal="center" vertical="center"/>
    </xf>
    <xf numFmtId="180" fontId="22" fillId="0" borderId="43" xfId="0" applyNumberFormat="1" applyFont="1" applyFill="1" applyBorder="1" applyAlignment="1">
      <alignment horizontal="center" vertical="center"/>
    </xf>
    <xf numFmtId="180" fontId="22" fillId="0" borderId="115" xfId="0" applyNumberFormat="1" applyFont="1" applyFill="1" applyBorder="1" applyAlignment="1">
      <alignment horizontal="center" vertical="center"/>
    </xf>
    <xf numFmtId="180" fontId="22" fillId="0" borderId="124" xfId="0" applyNumberFormat="1" applyFont="1" applyFill="1" applyBorder="1" applyAlignment="1">
      <alignment horizontal="center" vertical="center"/>
    </xf>
    <xf numFmtId="180" fontId="22" fillId="0" borderId="0" xfId="0" applyNumberFormat="1" applyFont="1" applyFill="1" applyBorder="1" applyAlignment="1">
      <alignment horizontal="center" vertical="center"/>
    </xf>
    <xf numFmtId="180" fontId="22" fillId="0" borderId="196" xfId="0" applyNumberFormat="1" applyFont="1" applyFill="1" applyBorder="1" applyAlignment="1">
      <alignment horizontal="center" vertical="center"/>
    </xf>
    <xf numFmtId="180" fontId="22" fillId="0" borderId="119" xfId="0" applyNumberFormat="1" applyFont="1" applyFill="1" applyBorder="1" applyAlignment="1">
      <alignment horizontal="center" vertical="center"/>
    </xf>
    <xf numFmtId="180" fontId="22" fillId="0" borderId="120" xfId="0" applyNumberFormat="1" applyFont="1" applyFill="1" applyBorder="1" applyAlignment="1">
      <alignment horizontal="center" vertical="center"/>
    </xf>
    <xf numFmtId="180" fontId="22" fillId="0" borderId="133" xfId="0" applyNumberFormat="1" applyFont="1" applyFill="1" applyBorder="1" applyAlignment="1">
      <alignment horizontal="center" vertical="center"/>
    </xf>
    <xf numFmtId="180" fontId="22" fillId="0" borderId="114" xfId="0" applyNumberFormat="1" applyFont="1" applyFill="1" applyBorder="1" applyAlignment="1">
      <alignment horizontal="center" vertical="center"/>
    </xf>
    <xf numFmtId="180" fontId="22" fillId="0" borderId="131" xfId="0" applyNumberFormat="1" applyFont="1" applyFill="1" applyBorder="1" applyAlignment="1">
      <alignment horizontal="center" vertical="center"/>
    </xf>
    <xf numFmtId="180" fontId="22" fillId="0" borderId="116" xfId="0" applyNumberFormat="1" applyFont="1" applyFill="1" applyBorder="1" applyAlignment="1">
      <alignment horizontal="center" vertical="center"/>
    </xf>
    <xf numFmtId="180" fontId="22" fillId="0" borderId="276" xfId="0" applyNumberFormat="1" applyFont="1" applyFill="1" applyBorder="1" applyAlignment="1">
      <alignment horizontal="center" vertical="center"/>
    </xf>
    <xf numFmtId="180" fontId="22" fillId="0" borderId="239" xfId="0" applyNumberFormat="1" applyFont="1" applyFill="1" applyBorder="1" applyAlignment="1">
      <alignment horizontal="center" vertical="center"/>
    </xf>
    <xf numFmtId="180" fontId="22" fillId="0" borderId="281" xfId="0" applyNumberFormat="1" applyFont="1" applyFill="1" applyBorder="1" applyAlignment="1">
      <alignment horizontal="center" vertical="center"/>
    </xf>
    <xf numFmtId="180" fontId="22" fillId="0" borderId="277" xfId="0" applyNumberFormat="1" applyFont="1" applyFill="1" applyBorder="1" applyAlignment="1">
      <alignment horizontal="center" vertical="center"/>
    </xf>
    <xf numFmtId="179" fontId="8" fillId="0" borderId="107" xfId="0" applyNumberFormat="1" applyFont="1" applyFill="1" applyBorder="1" applyAlignment="1">
      <alignment horizontal="distributed" vertical="center"/>
    </xf>
    <xf numFmtId="179" fontId="8" fillId="0" borderId="104" xfId="0" applyNumberFormat="1" applyFont="1" applyFill="1" applyBorder="1" applyAlignment="1">
      <alignment horizontal="distributed" vertical="center"/>
    </xf>
    <xf numFmtId="40" fontId="8" fillId="0" borderId="140" xfId="14" applyNumberFormat="1" applyFont="1" applyFill="1" applyBorder="1" applyAlignment="1">
      <alignment horizontal="right" vertical="center" shrinkToFit="1"/>
    </xf>
    <xf numFmtId="40" fontId="8" fillId="0" borderId="134" xfId="14" applyNumberFormat="1" applyFont="1" applyFill="1" applyBorder="1" applyAlignment="1">
      <alignment horizontal="right" vertical="center" shrinkToFit="1"/>
    </xf>
    <xf numFmtId="180" fontId="8" fillId="0" borderId="141" xfId="14" applyNumberFormat="1" applyFont="1" applyFill="1" applyBorder="1" applyAlignment="1">
      <alignment horizontal="right" vertical="center" shrinkToFit="1"/>
    </xf>
    <xf numFmtId="180" fontId="8" fillId="0" borderId="135" xfId="14" applyNumberFormat="1" applyFont="1" applyFill="1" applyBorder="1" applyAlignment="1">
      <alignment horizontal="right" vertical="center" shrinkToFit="1"/>
    </xf>
    <xf numFmtId="180" fontId="8" fillId="0" borderId="154" xfId="0" applyNumberFormat="1" applyFont="1" applyFill="1" applyBorder="1" applyAlignment="1">
      <alignment horizontal="distributed" vertical="center"/>
    </xf>
    <xf numFmtId="49" fontId="2" fillId="0" borderId="0" xfId="0" applyNumberFormat="1" applyFont="1" applyFill="1" applyAlignment="1">
      <alignment horizontal="center" vertical="center"/>
    </xf>
    <xf numFmtId="40" fontId="8" fillId="0" borderId="134" xfId="14" applyNumberFormat="1" applyFont="1" applyFill="1" applyBorder="1" applyAlignment="1">
      <alignment horizontal="right" vertical="center"/>
    </xf>
    <xf numFmtId="180" fontId="8" fillId="0" borderId="141" xfId="14" applyNumberFormat="1" applyFont="1" applyFill="1" applyBorder="1" applyAlignment="1">
      <alignment horizontal="center" vertical="center"/>
    </xf>
    <xf numFmtId="180" fontId="8" fillId="0" borderId="135" xfId="14" applyNumberFormat="1" applyFont="1" applyFill="1" applyBorder="1" applyAlignment="1">
      <alignment horizontal="center" vertical="center"/>
    </xf>
    <xf numFmtId="179" fontId="8" fillId="0" borderId="113" xfId="0" applyNumberFormat="1" applyFont="1" applyFill="1" applyBorder="1" applyAlignment="1">
      <alignment horizontal="distributed" vertical="center"/>
    </xf>
    <xf numFmtId="40" fontId="8" fillId="0" borderId="189" xfId="14" applyNumberFormat="1" applyFont="1" applyFill="1" applyBorder="1" applyAlignment="1">
      <alignment horizontal="right" vertical="center" shrinkToFit="1"/>
    </xf>
    <xf numFmtId="40" fontId="8" fillId="0" borderId="178" xfId="14" applyNumberFormat="1" applyFont="1" applyFill="1" applyBorder="1" applyAlignment="1">
      <alignment horizontal="right" vertical="center" shrinkToFit="1"/>
    </xf>
    <xf numFmtId="180" fontId="8" fillId="0" borderId="188" xfId="14" applyNumberFormat="1" applyFont="1" applyFill="1" applyBorder="1" applyAlignment="1">
      <alignment horizontal="right" vertical="center" shrinkToFit="1"/>
    </xf>
    <xf numFmtId="180" fontId="8" fillId="0" borderId="179" xfId="14" applyNumberFormat="1" applyFont="1" applyFill="1" applyBorder="1" applyAlignment="1">
      <alignment horizontal="right" vertical="center" shrinkToFit="1"/>
    </xf>
    <xf numFmtId="40" fontId="8" fillId="0" borderId="285" xfId="14" applyNumberFormat="1" applyFont="1" applyFill="1" applyBorder="1" applyAlignment="1">
      <alignment horizontal="right" vertical="center" shrinkToFit="1"/>
    </xf>
    <xf numFmtId="40" fontId="8" fillId="0" borderId="172" xfId="14" applyNumberFormat="1" applyFont="1" applyFill="1" applyBorder="1" applyAlignment="1">
      <alignment horizontal="right" vertical="center" shrinkToFit="1"/>
    </xf>
    <xf numFmtId="180" fontId="8" fillId="0" borderId="0" xfId="0" applyNumberFormat="1" applyFont="1" applyFill="1" applyBorder="1" applyAlignment="1">
      <alignment horizontal="distributed" vertical="center"/>
    </xf>
    <xf numFmtId="180" fontId="8" fillId="0" borderId="101" xfId="0" applyNumberFormat="1" applyFont="1" applyFill="1" applyBorder="1" applyAlignment="1">
      <alignment horizontal="distributed" vertical="center"/>
    </xf>
    <xf numFmtId="180" fontId="22" fillId="0" borderId="141" xfId="14" applyNumberFormat="1" applyFont="1" applyFill="1" applyBorder="1" applyAlignment="1">
      <alignment horizontal="right" vertical="center"/>
    </xf>
    <xf numFmtId="180" fontId="22" fillId="0" borderId="179" xfId="14" applyNumberFormat="1" applyFont="1" applyFill="1" applyBorder="1" applyAlignment="1">
      <alignment horizontal="right" vertical="center"/>
    </xf>
    <xf numFmtId="40" fontId="8" fillId="0" borderId="140" xfId="1" applyNumberFormat="1" applyFont="1" applyFill="1" applyBorder="1" applyAlignment="1">
      <alignment horizontal="right" vertical="center"/>
    </xf>
    <xf numFmtId="40" fontId="8" fillId="0" borderId="134" xfId="1" applyNumberFormat="1" applyFont="1" applyFill="1" applyBorder="1" applyAlignment="1">
      <alignment horizontal="right" vertical="center"/>
    </xf>
    <xf numFmtId="180" fontId="22" fillId="0" borderId="135" xfId="14" applyNumberFormat="1" applyFont="1" applyFill="1" applyBorder="1" applyAlignment="1">
      <alignment horizontal="right" vertical="center"/>
    </xf>
    <xf numFmtId="40" fontId="8" fillId="0" borderId="140" xfId="14" applyNumberFormat="1" applyFont="1" applyFill="1" applyBorder="1" applyAlignment="1">
      <alignment vertical="center"/>
    </xf>
    <xf numFmtId="40" fontId="8" fillId="0" borderId="178" xfId="14" applyNumberFormat="1" applyFont="1" applyFill="1" applyBorder="1" applyAlignment="1">
      <alignment vertical="center"/>
    </xf>
    <xf numFmtId="180" fontId="8" fillId="0" borderId="141" xfId="14" applyNumberFormat="1" applyFont="1" applyFill="1" applyBorder="1" applyAlignment="1">
      <alignment vertical="center"/>
    </xf>
    <xf numFmtId="180" fontId="8" fillId="0" borderId="179" xfId="14" applyNumberFormat="1" applyFont="1" applyFill="1" applyBorder="1" applyAlignment="1">
      <alignment vertical="center"/>
    </xf>
    <xf numFmtId="180" fontId="8" fillId="0" borderId="104" xfId="0" applyNumberFormat="1" applyFont="1" applyFill="1" applyBorder="1" applyAlignment="1">
      <alignment horizontal="distributed" vertical="center" wrapText="1"/>
    </xf>
    <xf numFmtId="180" fontId="8" fillId="0" borderId="107" xfId="0" applyNumberFormat="1" applyFont="1" applyFill="1" applyBorder="1" applyAlignment="1">
      <alignment horizontal="distributed" vertical="center" wrapText="1"/>
    </xf>
    <xf numFmtId="180" fontId="40" fillId="0" borderId="104" xfId="0" applyNumberFormat="1" applyFont="1" applyFill="1" applyBorder="1" applyAlignment="1">
      <alignment horizontal="distributed" vertical="center" wrapText="1"/>
    </xf>
    <xf numFmtId="0" fontId="0" fillId="0" borderId="104" xfId="0" applyFill="1" applyBorder="1" applyAlignment="1">
      <alignment horizontal="distributed" vertical="center"/>
    </xf>
    <xf numFmtId="49" fontId="22" fillId="0" borderId="0" xfId="0" applyNumberFormat="1" applyFont="1" applyFill="1" applyAlignment="1">
      <alignment horizontal="center" vertical="center"/>
    </xf>
    <xf numFmtId="180" fontId="30" fillId="0" borderId="104" xfId="0" applyNumberFormat="1" applyFont="1" applyFill="1" applyBorder="1" applyAlignment="1">
      <alignment horizontal="distributed" vertical="center"/>
    </xf>
    <xf numFmtId="40" fontId="8" fillId="0" borderId="178" xfId="14" applyNumberFormat="1" applyFont="1" applyFill="1" applyBorder="1" applyAlignment="1">
      <alignment horizontal="center" vertical="center"/>
    </xf>
    <xf numFmtId="40" fontId="8" fillId="0" borderId="134" xfId="14" applyNumberFormat="1" applyFont="1" applyFill="1" applyBorder="1" applyAlignment="1">
      <alignment horizontal="center" vertical="center"/>
    </xf>
    <xf numFmtId="180" fontId="8" fillId="0" borderId="179" xfId="14" applyNumberFormat="1" applyFont="1" applyFill="1" applyBorder="1" applyAlignment="1">
      <alignment horizontal="center" vertical="center"/>
    </xf>
    <xf numFmtId="40" fontId="8" fillId="0" borderId="172" xfId="14" applyNumberFormat="1" applyFont="1" applyFill="1" applyBorder="1" applyAlignment="1">
      <alignment horizontal="center" vertical="center"/>
    </xf>
    <xf numFmtId="40" fontId="8" fillId="0" borderId="136" xfId="14" applyNumberFormat="1" applyFont="1" applyFill="1" applyBorder="1" applyAlignment="1">
      <alignment horizontal="center" vertical="center"/>
    </xf>
    <xf numFmtId="180" fontId="8" fillId="0" borderId="112" xfId="0" applyNumberFormat="1" applyFont="1" applyFill="1" applyBorder="1" applyAlignment="1">
      <alignment horizontal="distributed" vertical="center" wrapText="1"/>
    </xf>
    <xf numFmtId="180" fontId="8" fillId="0" borderId="101" xfId="0" applyNumberFormat="1" applyFont="1" applyFill="1" applyBorder="1" applyAlignment="1">
      <alignment horizontal="distributed" vertical="center" wrapText="1"/>
    </xf>
    <xf numFmtId="180" fontId="8" fillId="0" borderId="302" xfId="0" applyNumberFormat="1" applyFont="1" applyFill="1" applyBorder="1" applyAlignment="1">
      <alignment horizontal="distributed" vertical="center"/>
    </xf>
    <xf numFmtId="49" fontId="2" fillId="0" borderId="43" xfId="0" applyNumberFormat="1" applyFont="1" applyFill="1" applyBorder="1" applyAlignment="1">
      <alignment horizontal="center" vertical="center"/>
    </xf>
    <xf numFmtId="180" fontId="8" fillId="0" borderId="107" xfId="0" applyNumberFormat="1" applyFont="1" applyFill="1" applyBorder="1" applyAlignment="1">
      <alignment horizontal="distributed" vertical="center" shrinkToFit="1"/>
    </xf>
    <xf numFmtId="180" fontId="8" fillId="0" borderId="106" xfId="0" applyNumberFormat="1" applyFont="1" applyFill="1" applyBorder="1" applyAlignment="1">
      <alignment horizontal="center" vertical="center"/>
    </xf>
    <xf numFmtId="180" fontId="8" fillId="0" borderId="112" xfId="0" applyNumberFormat="1" applyFont="1" applyFill="1" applyBorder="1" applyAlignment="1">
      <alignment horizontal="distributed" vertical="center"/>
    </xf>
    <xf numFmtId="180" fontId="8" fillId="0" borderId="106" xfId="0" applyNumberFormat="1" applyFont="1" applyFill="1" applyBorder="1" applyAlignment="1">
      <alignment horizontal="distributed" vertical="center"/>
    </xf>
    <xf numFmtId="0" fontId="2" fillId="0" borderId="114" xfId="0" applyFont="1" applyBorder="1" applyAlignment="1">
      <alignment horizontal="center" vertical="center" shrinkToFit="1"/>
    </xf>
    <xf numFmtId="0" fontId="2" fillId="0" borderId="116" xfId="0" applyFont="1" applyBorder="1" applyAlignment="1">
      <alignment horizontal="center" vertical="center" shrinkToFit="1"/>
    </xf>
    <xf numFmtId="0" fontId="2" fillId="0" borderId="131" xfId="0" applyFont="1" applyBorder="1" applyAlignment="1">
      <alignment horizontal="center" vertical="center"/>
    </xf>
    <xf numFmtId="0" fontId="2" fillId="0" borderId="130" xfId="0" applyFont="1" applyBorder="1" applyAlignment="1">
      <alignment horizontal="center" vertical="center"/>
    </xf>
    <xf numFmtId="0" fontId="2" fillId="0" borderId="117" xfId="0" applyFont="1" applyBorder="1" applyAlignment="1">
      <alignment horizontal="center" vertical="center"/>
    </xf>
    <xf numFmtId="0" fontId="2" fillId="0" borderId="114" xfId="0" applyFont="1" applyBorder="1" applyAlignment="1">
      <alignment horizontal="center" vertical="center" wrapText="1"/>
    </xf>
    <xf numFmtId="0" fontId="2" fillId="0" borderId="115" xfId="0" applyFont="1" applyBorder="1" applyAlignment="1">
      <alignment horizontal="center" vertical="center" wrapText="1"/>
    </xf>
    <xf numFmtId="0" fontId="2" fillId="0" borderId="131" xfId="0" applyFont="1" applyBorder="1" applyAlignment="1">
      <alignment horizontal="center" vertical="center" wrapText="1"/>
    </xf>
    <xf numFmtId="0" fontId="2" fillId="0" borderId="133" xfId="0" applyFont="1" applyBorder="1" applyAlignment="1">
      <alignment horizontal="center" vertical="center" wrapText="1"/>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133" xfId="0" applyFont="1" applyBorder="1" applyAlignment="1">
      <alignment horizontal="center" vertical="center"/>
    </xf>
    <xf numFmtId="0" fontId="3" fillId="0" borderId="131" xfId="0" applyFont="1" applyBorder="1" applyAlignment="1">
      <alignment horizontal="center" vertical="center"/>
    </xf>
    <xf numFmtId="0" fontId="3" fillId="0" borderId="130" xfId="0" applyFont="1" applyBorder="1" applyAlignment="1">
      <alignment horizontal="center" vertical="center"/>
    </xf>
    <xf numFmtId="0" fontId="2" fillId="0" borderId="239" xfId="0" applyFont="1" applyBorder="1" applyAlignment="1">
      <alignment horizontal="distributed" vertical="center"/>
    </xf>
    <xf numFmtId="0" fontId="2" fillId="0" borderId="112" xfId="0" applyFont="1" applyBorder="1" applyAlignment="1">
      <alignment horizontal="distributed" vertical="center"/>
    </xf>
    <xf numFmtId="0" fontId="2" fillId="0" borderId="150" xfId="0" applyFont="1" applyBorder="1" applyAlignment="1">
      <alignment horizontal="right" vertical="center"/>
    </xf>
    <xf numFmtId="0" fontId="2" fillId="0" borderId="43" xfId="0" applyFont="1" applyBorder="1" applyAlignment="1">
      <alignment horizontal="center" vertical="center"/>
    </xf>
    <xf numFmtId="0" fontId="2" fillId="0" borderId="120" xfId="0" applyFont="1" applyBorder="1" applyAlignment="1">
      <alignment horizontal="center" vertical="center"/>
    </xf>
    <xf numFmtId="0" fontId="0" fillId="0" borderId="115" xfId="0" applyBorder="1" applyAlignment="1">
      <alignment horizontal="center" vertical="center"/>
    </xf>
    <xf numFmtId="0" fontId="0" fillId="0" borderId="115" xfId="0" applyBorder="1" applyAlignment="1">
      <alignment vertical="center"/>
    </xf>
    <xf numFmtId="0" fontId="0" fillId="0" borderId="116" xfId="0" applyBorder="1" applyAlignment="1">
      <alignment vertical="center" shrinkToFit="1"/>
    </xf>
    <xf numFmtId="0" fontId="0" fillId="0" borderId="133" xfId="0" applyBorder="1" applyAlignment="1">
      <alignment horizontal="center" vertical="center"/>
    </xf>
    <xf numFmtId="0" fontId="0" fillId="0" borderId="130" xfId="0" applyBorder="1" applyAlignment="1">
      <alignment horizontal="center" vertical="center"/>
    </xf>
    <xf numFmtId="0" fontId="2" fillId="0" borderId="107" xfId="0" applyFont="1" applyBorder="1" applyAlignment="1">
      <alignment horizontal="distributed" vertical="center"/>
    </xf>
    <xf numFmtId="0" fontId="2" fillId="0" borderId="104" xfId="0" applyFont="1" applyBorder="1" applyAlignment="1">
      <alignment horizontal="distributed" vertical="center"/>
    </xf>
    <xf numFmtId="0" fontId="2" fillId="0" borderId="106" xfId="0" applyFont="1" applyBorder="1" applyAlignment="1">
      <alignment horizontal="distributed" vertical="center"/>
    </xf>
    <xf numFmtId="0" fontId="2" fillId="0" borderId="281" xfId="0" applyFont="1" applyBorder="1" applyAlignment="1">
      <alignment horizontal="center" vertical="center"/>
    </xf>
    <xf numFmtId="0" fontId="2" fillId="0" borderId="223" xfId="0" applyFont="1" applyBorder="1" applyAlignment="1">
      <alignment horizontal="center" vertical="center"/>
    </xf>
    <xf numFmtId="0" fontId="2" fillId="0" borderId="0" xfId="0" applyFont="1" applyBorder="1" applyAlignment="1">
      <alignment horizontal="right" vertical="center"/>
    </xf>
    <xf numFmtId="0" fontId="2" fillId="0" borderId="113" xfId="0" applyFont="1" applyBorder="1" applyAlignment="1">
      <alignment horizontal="distributed" vertical="center"/>
    </xf>
    <xf numFmtId="0" fontId="0" fillId="0" borderId="150" xfId="0" applyBorder="1" applyAlignment="1">
      <alignment horizontal="distributed" vertical="center"/>
    </xf>
    <xf numFmtId="0" fontId="0" fillId="0" borderId="223" xfId="0" applyBorder="1" applyAlignment="1">
      <alignment horizontal="center" vertical="center"/>
    </xf>
    <xf numFmtId="38" fontId="2" fillId="0" borderId="223" xfId="3" applyFont="1" applyBorder="1" applyAlignment="1">
      <alignment horizontal="center" vertical="center"/>
    </xf>
    <xf numFmtId="0" fontId="0" fillId="0" borderId="43" xfId="0" applyBorder="1" applyAlignment="1">
      <alignment horizontal="center" vertical="center"/>
    </xf>
    <xf numFmtId="0" fontId="0" fillId="0" borderId="120" xfId="0" applyBorder="1" applyAlignment="1">
      <alignment horizontal="center" vertical="center"/>
    </xf>
    <xf numFmtId="0" fontId="0" fillId="0" borderId="116" xfId="0" applyBorder="1" applyAlignment="1">
      <alignment vertical="center"/>
    </xf>
    <xf numFmtId="0" fontId="0" fillId="0" borderId="130" xfId="0" applyBorder="1" applyAlignment="1">
      <alignment vertical="center"/>
    </xf>
    <xf numFmtId="0" fontId="38" fillId="0" borderId="0" xfId="10" applyFont="1" applyAlignment="1">
      <alignment vertical="center" shrinkToFit="1"/>
    </xf>
    <xf numFmtId="0" fontId="31" fillId="0" borderId="0" xfId="10" applyFont="1" applyBorder="1" applyAlignment="1">
      <alignment horizontal="right" vertical="center" shrinkToFit="1"/>
    </xf>
    <xf numFmtId="0" fontId="35" fillId="0" borderId="283" xfId="10" applyFont="1" applyBorder="1" applyAlignment="1">
      <alignment horizontal="center" vertical="center" shrinkToFit="1"/>
    </xf>
    <xf numFmtId="0" fontId="35" fillId="0" borderId="282" xfId="10" applyFont="1" applyBorder="1" applyAlignment="1">
      <alignment horizontal="center" vertical="center" shrinkToFit="1"/>
    </xf>
    <xf numFmtId="0" fontId="36" fillId="0" borderId="198" xfId="10" applyFont="1" applyBorder="1" applyAlignment="1">
      <alignment horizontal="center" vertical="center" shrinkToFit="1"/>
    </xf>
    <xf numFmtId="0" fontId="35" fillId="0" borderId="282" xfId="15" applyFont="1" applyBorder="1" applyAlignment="1">
      <alignment horizontal="center" vertical="center" shrinkToFit="1"/>
    </xf>
    <xf numFmtId="0" fontId="36" fillId="0" borderId="198" xfId="15" applyFont="1" applyBorder="1" applyAlignment="1">
      <alignment horizontal="center" vertical="center" shrinkToFit="1"/>
    </xf>
    <xf numFmtId="0" fontId="36" fillId="0" borderId="284" xfId="10" applyFont="1" applyBorder="1" applyAlignment="1">
      <alignment horizontal="center" vertical="center" shrinkToFit="1"/>
    </xf>
    <xf numFmtId="0" fontId="35" fillId="0" borderId="106" xfId="6" applyFont="1" applyBorder="1" applyAlignment="1">
      <alignment horizontal="distributed" vertical="center" shrinkToFit="1"/>
    </xf>
    <xf numFmtId="0" fontId="36" fillId="0" borderId="106" xfId="6" applyFont="1" applyBorder="1" applyAlignment="1">
      <alignment horizontal="distributed" vertical="center" shrinkToFit="1"/>
    </xf>
    <xf numFmtId="0" fontId="35" fillId="0" borderId="113" xfId="6" applyFont="1" applyBorder="1" applyAlignment="1">
      <alignment horizontal="distributed" vertical="center" shrinkToFit="1"/>
    </xf>
    <xf numFmtId="0" fontId="36" fillId="0" borderId="113" xfId="6" applyFont="1" applyBorder="1" applyAlignment="1">
      <alignment horizontal="distributed" vertical="center" shrinkToFit="1"/>
    </xf>
    <xf numFmtId="0" fontId="35" fillId="0" borderId="104" xfId="6" applyFont="1" applyBorder="1" applyAlignment="1">
      <alignment horizontal="distributed" vertical="center" shrinkToFit="1"/>
    </xf>
    <xf numFmtId="0" fontId="36" fillId="0" borderId="104" xfId="6" applyFont="1" applyBorder="1" applyAlignment="1">
      <alignment horizontal="distributed" vertical="center" shrinkToFit="1"/>
    </xf>
    <xf numFmtId="0" fontId="35" fillId="0" borderId="107" xfId="6" applyFont="1" applyBorder="1" applyAlignment="1">
      <alignment horizontal="distributed" vertical="center" wrapText="1" shrinkToFit="1"/>
    </xf>
    <xf numFmtId="0" fontId="35" fillId="0" borderId="107" xfId="6" applyFont="1" applyBorder="1" applyAlignment="1">
      <alignment horizontal="distributed" vertical="center" shrinkToFit="1"/>
    </xf>
    <xf numFmtId="0" fontId="35" fillId="0" borderId="117" xfId="6" applyFont="1" applyBorder="1" applyAlignment="1">
      <alignment horizontal="center" vertical="center" shrinkToFit="1"/>
    </xf>
  </cellXfs>
  <cellStyles count="16">
    <cellStyle name="桁区切り" xfId="1" builtinId="6"/>
    <cellStyle name="桁区切り 2" xfId="2"/>
    <cellStyle name="桁区切り 3" xfId="3"/>
    <cellStyle name="桁区切り 3 2" xfId="14"/>
    <cellStyle name="桁区切り 4" xfId="4"/>
    <cellStyle name="標準" xfId="0" builtinId="0"/>
    <cellStyle name="標準 2" xfId="5"/>
    <cellStyle name="標準 3" xfId="6"/>
    <cellStyle name="標準 4" xfId="7"/>
    <cellStyle name="標準 4 2" xfId="8"/>
    <cellStyle name="標準 4 3" xfId="9"/>
    <cellStyle name="標準 4 3 2" xfId="15"/>
    <cellStyle name="標準 5" xfId="10"/>
    <cellStyle name="標準_Ｈ11・Ｈ12予算の歳入・歳出比較構成" xfId="11"/>
    <cellStyle name="標準_Ｈ17事項別明細書" xfId="12"/>
    <cellStyle name="標準_Ｈ17性質別比較表"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xdr:colOff>
      <xdr:row>13</xdr:row>
      <xdr:rowOff>4763</xdr:rowOff>
    </xdr:from>
    <xdr:to>
      <xdr:col>9</xdr:col>
      <xdr:colOff>321469</xdr:colOff>
      <xdr:row>14</xdr:row>
      <xdr:rowOff>35719</xdr:rowOff>
    </xdr:to>
    <xdr:sp macro="" textlink="">
      <xdr:nvSpPr>
        <xdr:cNvPr id="2" name="円/楕円 1">
          <a:extLst>
            <a:ext uri="{FF2B5EF4-FFF2-40B4-BE49-F238E27FC236}">
              <a16:creationId xmlns:a16="http://schemas.microsoft.com/office/drawing/2014/main" id="{1967DA28-1C25-41DB-901E-978EE972C3B8}"/>
            </a:ext>
          </a:extLst>
        </xdr:cNvPr>
        <xdr:cNvSpPr/>
      </xdr:nvSpPr>
      <xdr:spPr>
        <a:xfrm>
          <a:off x="319087" y="2671763"/>
          <a:ext cx="5545932" cy="202406"/>
        </a:xfrm>
        <a:prstGeom prst="ellipse">
          <a:avLst/>
        </a:prstGeom>
        <a:gradFill>
          <a:gsLst>
            <a:gs pos="100000">
              <a:srgbClr val="DBE4F4">
                <a:lumMod val="38000"/>
                <a:alpha val="71000"/>
              </a:srgbClr>
            </a:gs>
            <a:gs pos="0">
              <a:schemeClr val="accent1">
                <a:tint val="66000"/>
                <a:satMod val="160000"/>
              </a:schemeClr>
            </a:gs>
            <a:gs pos="100000">
              <a:schemeClr val="accent1">
                <a:tint val="23500"/>
                <a:satMod val="160000"/>
              </a:scheme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7:K67"/>
  <sheetViews>
    <sheetView tabSelected="1" view="pageBreakPreview" zoomScale="115" zoomScaleNormal="100" zoomScaleSheetLayoutView="115" workbookViewId="0"/>
  </sheetViews>
  <sheetFormatPr defaultRowHeight="13.5" x14ac:dyDescent="0.15"/>
  <cols>
    <col min="1" max="1" width="4.125" customWidth="1"/>
    <col min="2" max="2" width="5.625" customWidth="1"/>
    <col min="10" max="10" width="5.75" customWidth="1"/>
    <col min="11" max="11" width="4" customWidth="1"/>
    <col min="244" max="244" width="4.125" customWidth="1"/>
    <col min="245" max="245" width="5.625" customWidth="1"/>
    <col min="253" max="253" width="5.75" customWidth="1"/>
    <col min="254" max="254" width="4" customWidth="1"/>
    <col min="500" max="500" width="4.125" customWidth="1"/>
    <col min="501" max="501" width="5.625" customWidth="1"/>
    <col min="509" max="509" width="5.75" customWidth="1"/>
    <col min="510" max="510" width="4" customWidth="1"/>
    <col min="756" max="756" width="4.125" customWidth="1"/>
    <col min="757" max="757" width="5.625" customWidth="1"/>
    <col min="765" max="765" width="5.75" customWidth="1"/>
    <col min="766" max="766" width="4" customWidth="1"/>
    <col min="1012" max="1012" width="4.125" customWidth="1"/>
    <col min="1013" max="1013" width="5.625" customWidth="1"/>
    <col min="1021" max="1021" width="5.75" customWidth="1"/>
    <col min="1022" max="1022" width="4" customWidth="1"/>
    <col min="1268" max="1268" width="4.125" customWidth="1"/>
    <col min="1269" max="1269" width="5.625" customWidth="1"/>
    <col min="1277" max="1277" width="5.75" customWidth="1"/>
    <col min="1278" max="1278" width="4" customWidth="1"/>
    <col min="1524" max="1524" width="4.125" customWidth="1"/>
    <col min="1525" max="1525" width="5.625" customWidth="1"/>
    <col min="1533" max="1533" width="5.75" customWidth="1"/>
    <col min="1534" max="1534" width="4" customWidth="1"/>
    <col min="1780" max="1780" width="4.125" customWidth="1"/>
    <col min="1781" max="1781" width="5.625" customWidth="1"/>
    <col min="1789" max="1789" width="5.75" customWidth="1"/>
    <col min="1790" max="1790" width="4" customWidth="1"/>
    <col min="2036" max="2036" width="4.125" customWidth="1"/>
    <col min="2037" max="2037" width="5.625" customWidth="1"/>
    <col min="2045" max="2045" width="5.75" customWidth="1"/>
    <col min="2046" max="2046" width="4" customWidth="1"/>
    <col min="2292" max="2292" width="4.125" customWidth="1"/>
    <col min="2293" max="2293" width="5.625" customWidth="1"/>
    <col min="2301" max="2301" width="5.75" customWidth="1"/>
    <col min="2302" max="2302" width="4" customWidth="1"/>
    <col min="2548" max="2548" width="4.125" customWidth="1"/>
    <col min="2549" max="2549" width="5.625" customWidth="1"/>
    <col min="2557" max="2557" width="5.75" customWidth="1"/>
    <col min="2558" max="2558" width="4" customWidth="1"/>
    <col min="2804" max="2804" width="4.125" customWidth="1"/>
    <col min="2805" max="2805" width="5.625" customWidth="1"/>
    <col min="2813" max="2813" width="5.75" customWidth="1"/>
    <col min="2814" max="2814" width="4" customWidth="1"/>
    <col min="3060" max="3060" width="4.125" customWidth="1"/>
    <col min="3061" max="3061" width="5.625" customWidth="1"/>
    <col min="3069" max="3069" width="5.75" customWidth="1"/>
    <col min="3070" max="3070" width="4" customWidth="1"/>
    <col min="3316" max="3316" width="4.125" customWidth="1"/>
    <col min="3317" max="3317" width="5.625" customWidth="1"/>
    <col min="3325" max="3325" width="5.75" customWidth="1"/>
    <col min="3326" max="3326" width="4" customWidth="1"/>
    <col min="3572" max="3572" width="4.125" customWidth="1"/>
    <col min="3573" max="3573" width="5.625" customWidth="1"/>
    <col min="3581" max="3581" width="5.75" customWidth="1"/>
    <col min="3582" max="3582" width="4" customWidth="1"/>
    <col min="3828" max="3828" width="4.125" customWidth="1"/>
    <col min="3829" max="3829" width="5.625" customWidth="1"/>
    <col min="3837" max="3837" width="5.75" customWidth="1"/>
    <col min="3838" max="3838" width="4" customWidth="1"/>
    <col min="4084" max="4084" width="4.125" customWidth="1"/>
    <col min="4085" max="4085" width="5.625" customWidth="1"/>
    <col min="4093" max="4093" width="5.75" customWidth="1"/>
    <col min="4094" max="4094" width="4" customWidth="1"/>
    <col min="4340" max="4340" width="4.125" customWidth="1"/>
    <col min="4341" max="4341" width="5.625" customWidth="1"/>
    <col min="4349" max="4349" width="5.75" customWidth="1"/>
    <col min="4350" max="4350" width="4" customWidth="1"/>
    <col min="4596" max="4596" width="4.125" customWidth="1"/>
    <col min="4597" max="4597" width="5.625" customWidth="1"/>
    <col min="4605" max="4605" width="5.75" customWidth="1"/>
    <col min="4606" max="4606" width="4" customWidth="1"/>
    <col min="4852" max="4852" width="4.125" customWidth="1"/>
    <col min="4853" max="4853" width="5.625" customWidth="1"/>
    <col min="4861" max="4861" width="5.75" customWidth="1"/>
    <col min="4862" max="4862" width="4" customWidth="1"/>
    <col min="5108" max="5108" width="4.125" customWidth="1"/>
    <col min="5109" max="5109" width="5.625" customWidth="1"/>
    <col min="5117" max="5117" width="5.75" customWidth="1"/>
    <col min="5118" max="5118" width="4" customWidth="1"/>
    <col min="5364" max="5364" width="4.125" customWidth="1"/>
    <col min="5365" max="5365" width="5.625" customWidth="1"/>
    <col min="5373" max="5373" width="5.75" customWidth="1"/>
    <col min="5374" max="5374" width="4" customWidth="1"/>
    <col min="5620" max="5620" width="4.125" customWidth="1"/>
    <col min="5621" max="5621" width="5.625" customWidth="1"/>
    <col min="5629" max="5629" width="5.75" customWidth="1"/>
    <col min="5630" max="5630" width="4" customWidth="1"/>
    <col min="5876" max="5876" width="4.125" customWidth="1"/>
    <col min="5877" max="5877" width="5.625" customWidth="1"/>
    <col min="5885" max="5885" width="5.75" customWidth="1"/>
    <col min="5886" max="5886" width="4" customWidth="1"/>
    <col min="6132" max="6132" width="4.125" customWidth="1"/>
    <col min="6133" max="6133" width="5.625" customWidth="1"/>
    <col min="6141" max="6141" width="5.75" customWidth="1"/>
    <col min="6142" max="6142" width="4" customWidth="1"/>
    <col min="6388" max="6388" width="4.125" customWidth="1"/>
    <col min="6389" max="6389" width="5.625" customWidth="1"/>
    <col min="6397" max="6397" width="5.75" customWidth="1"/>
    <col min="6398" max="6398" width="4" customWidth="1"/>
    <col min="6644" max="6644" width="4.125" customWidth="1"/>
    <col min="6645" max="6645" width="5.625" customWidth="1"/>
    <col min="6653" max="6653" width="5.75" customWidth="1"/>
    <col min="6654" max="6654" width="4" customWidth="1"/>
    <col min="6900" max="6900" width="4.125" customWidth="1"/>
    <col min="6901" max="6901" width="5.625" customWidth="1"/>
    <col min="6909" max="6909" width="5.75" customWidth="1"/>
    <col min="6910" max="6910" width="4" customWidth="1"/>
    <col min="7156" max="7156" width="4.125" customWidth="1"/>
    <col min="7157" max="7157" width="5.625" customWidth="1"/>
    <col min="7165" max="7165" width="5.75" customWidth="1"/>
    <col min="7166" max="7166" width="4" customWidth="1"/>
    <col min="7412" max="7412" width="4.125" customWidth="1"/>
    <col min="7413" max="7413" width="5.625" customWidth="1"/>
    <col min="7421" max="7421" width="5.75" customWidth="1"/>
    <col min="7422" max="7422" width="4" customWidth="1"/>
    <col min="7668" max="7668" width="4.125" customWidth="1"/>
    <col min="7669" max="7669" width="5.625" customWidth="1"/>
    <col min="7677" max="7677" width="5.75" customWidth="1"/>
    <col min="7678" max="7678" width="4" customWidth="1"/>
    <col min="7924" max="7924" width="4.125" customWidth="1"/>
    <col min="7925" max="7925" width="5.625" customWidth="1"/>
    <col min="7933" max="7933" width="5.75" customWidth="1"/>
    <col min="7934" max="7934" width="4" customWidth="1"/>
    <col min="8180" max="8180" width="4.125" customWidth="1"/>
    <col min="8181" max="8181" width="5.625" customWidth="1"/>
    <col min="8189" max="8189" width="5.75" customWidth="1"/>
    <col min="8190" max="8190" width="4" customWidth="1"/>
    <col min="8436" max="8436" width="4.125" customWidth="1"/>
    <col min="8437" max="8437" width="5.625" customWidth="1"/>
    <col min="8445" max="8445" width="5.75" customWidth="1"/>
    <col min="8446" max="8446" width="4" customWidth="1"/>
    <col min="8692" max="8692" width="4.125" customWidth="1"/>
    <col min="8693" max="8693" width="5.625" customWidth="1"/>
    <col min="8701" max="8701" width="5.75" customWidth="1"/>
    <col min="8702" max="8702" width="4" customWidth="1"/>
    <col min="8948" max="8948" width="4.125" customWidth="1"/>
    <col min="8949" max="8949" width="5.625" customWidth="1"/>
    <col min="8957" max="8957" width="5.75" customWidth="1"/>
    <col min="8958" max="8958" width="4" customWidth="1"/>
    <col min="9204" max="9204" width="4.125" customWidth="1"/>
    <col min="9205" max="9205" width="5.625" customWidth="1"/>
    <col min="9213" max="9213" width="5.75" customWidth="1"/>
    <col min="9214" max="9214" width="4" customWidth="1"/>
    <col min="9460" max="9460" width="4.125" customWidth="1"/>
    <col min="9461" max="9461" width="5.625" customWidth="1"/>
    <col min="9469" max="9469" width="5.75" customWidth="1"/>
    <col min="9470" max="9470" width="4" customWidth="1"/>
    <col min="9716" max="9716" width="4.125" customWidth="1"/>
    <col min="9717" max="9717" width="5.625" customWidth="1"/>
    <col min="9725" max="9725" width="5.75" customWidth="1"/>
    <col min="9726" max="9726" width="4" customWidth="1"/>
    <col min="9972" max="9972" width="4.125" customWidth="1"/>
    <col min="9973" max="9973" width="5.625" customWidth="1"/>
    <col min="9981" max="9981" width="5.75" customWidth="1"/>
    <col min="9982" max="9982" width="4" customWidth="1"/>
    <col min="10228" max="10228" width="4.125" customWidth="1"/>
    <col min="10229" max="10229" width="5.625" customWidth="1"/>
    <col min="10237" max="10237" width="5.75" customWidth="1"/>
    <col min="10238" max="10238" width="4" customWidth="1"/>
    <col min="10484" max="10484" width="4.125" customWidth="1"/>
    <col min="10485" max="10485" width="5.625" customWidth="1"/>
    <col min="10493" max="10493" width="5.75" customWidth="1"/>
    <col min="10494" max="10494" width="4" customWidth="1"/>
    <col min="10740" max="10740" width="4.125" customWidth="1"/>
    <col min="10741" max="10741" width="5.625" customWidth="1"/>
    <col min="10749" max="10749" width="5.75" customWidth="1"/>
    <col min="10750" max="10750" width="4" customWidth="1"/>
    <col min="10996" max="10996" width="4.125" customWidth="1"/>
    <col min="10997" max="10997" width="5.625" customWidth="1"/>
    <col min="11005" max="11005" width="5.75" customWidth="1"/>
    <col min="11006" max="11006" width="4" customWidth="1"/>
    <col min="11252" max="11252" width="4.125" customWidth="1"/>
    <col min="11253" max="11253" width="5.625" customWidth="1"/>
    <col min="11261" max="11261" width="5.75" customWidth="1"/>
    <col min="11262" max="11262" width="4" customWidth="1"/>
    <col min="11508" max="11508" width="4.125" customWidth="1"/>
    <col min="11509" max="11509" width="5.625" customWidth="1"/>
    <col min="11517" max="11517" width="5.75" customWidth="1"/>
    <col min="11518" max="11518" width="4" customWidth="1"/>
    <col min="11764" max="11764" width="4.125" customWidth="1"/>
    <col min="11765" max="11765" width="5.625" customWidth="1"/>
    <col min="11773" max="11773" width="5.75" customWidth="1"/>
    <col min="11774" max="11774" width="4" customWidth="1"/>
    <col min="12020" max="12020" width="4.125" customWidth="1"/>
    <col min="12021" max="12021" width="5.625" customWidth="1"/>
    <col min="12029" max="12029" width="5.75" customWidth="1"/>
    <col min="12030" max="12030" width="4" customWidth="1"/>
    <col min="12276" max="12276" width="4.125" customWidth="1"/>
    <col min="12277" max="12277" width="5.625" customWidth="1"/>
    <col min="12285" max="12285" width="5.75" customWidth="1"/>
    <col min="12286" max="12286" width="4" customWidth="1"/>
    <col min="12532" max="12532" width="4.125" customWidth="1"/>
    <col min="12533" max="12533" width="5.625" customWidth="1"/>
    <col min="12541" max="12541" width="5.75" customWidth="1"/>
    <col min="12542" max="12542" width="4" customWidth="1"/>
    <col min="12788" max="12788" width="4.125" customWidth="1"/>
    <col min="12789" max="12789" width="5.625" customWidth="1"/>
    <col min="12797" max="12797" width="5.75" customWidth="1"/>
    <col min="12798" max="12798" width="4" customWidth="1"/>
    <col min="13044" max="13044" width="4.125" customWidth="1"/>
    <col min="13045" max="13045" width="5.625" customWidth="1"/>
    <col min="13053" max="13053" width="5.75" customWidth="1"/>
    <col min="13054" max="13054" width="4" customWidth="1"/>
    <col min="13300" max="13300" width="4.125" customWidth="1"/>
    <col min="13301" max="13301" width="5.625" customWidth="1"/>
    <col min="13309" max="13309" width="5.75" customWidth="1"/>
    <col min="13310" max="13310" width="4" customWidth="1"/>
    <col min="13556" max="13556" width="4.125" customWidth="1"/>
    <col min="13557" max="13557" width="5.625" customWidth="1"/>
    <col min="13565" max="13565" width="5.75" customWidth="1"/>
    <col min="13566" max="13566" width="4" customWidth="1"/>
    <col min="13812" max="13812" width="4.125" customWidth="1"/>
    <col min="13813" max="13813" width="5.625" customWidth="1"/>
    <col min="13821" max="13821" width="5.75" customWidth="1"/>
    <col min="13822" max="13822" width="4" customWidth="1"/>
    <col min="14068" max="14068" width="4.125" customWidth="1"/>
    <col min="14069" max="14069" width="5.625" customWidth="1"/>
    <col min="14077" max="14077" width="5.75" customWidth="1"/>
    <col min="14078" max="14078" width="4" customWidth="1"/>
    <col min="14324" max="14324" width="4.125" customWidth="1"/>
    <col min="14325" max="14325" width="5.625" customWidth="1"/>
    <col min="14333" max="14333" width="5.75" customWidth="1"/>
    <col min="14334" max="14334" width="4" customWidth="1"/>
    <col min="14580" max="14580" width="4.125" customWidth="1"/>
    <col min="14581" max="14581" width="5.625" customWidth="1"/>
    <col min="14589" max="14589" width="5.75" customWidth="1"/>
    <col min="14590" max="14590" width="4" customWidth="1"/>
    <col min="14836" max="14836" width="4.125" customWidth="1"/>
    <col min="14837" max="14837" width="5.625" customWidth="1"/>
    <col min="14845" max="14845" width="5.75" customWidth="1"/>
    <col min="14846" max="14846" width="4" customWidth="1"/>
    <col min="15092" max="15092" width="4.125" customWidth="1"/>
    <col min="15093" max="15093" width="5.625" customWidth="1"/>
    <col min="15101" max="15101" width="5.75" customWidth="1"/>
    <col min="15102" max="15102" width="4" customWidth="1"/>
    <col min="15348" max="15348" width="4.125" customWidth="1"/>
    <col min="15349" max="15349" width="5.625" customWidth="1"/>
    <col min="15357" max="15357" width="5.75" customWidth="1"/>
    <col min="15358" max="15358" width="4" customWidth="1"/>
    <col min="15604" max="15604" width="4.125" customWidth="1"/>
    <col min="15605" max="15605" width="5.625" customWidth="1"/>
    <col min="15613" max="15613" width="5.75" customWidth="1"/>
    <col min="15614" max="15614" width="4" customWidth="1"/>
    <col min="15860" max="15860" width="4.125" customWidth="1"/>
    <col min="15861" max="15861" width="5.625" customWidth="1"/>
    <col min="15869" max="15869" width="5.75" customWidth="1"/>
    <col min="15870" max="15870" width="4" customWidth="1"/>
    <col min="16116" max="16116" width="4.125" customWidth="1"/>
    <col min="16117" max="16117" width="5.625" customWidth="1"/>
    <col min="16125" max="16125" width="5.75" customWidth="1"/>
    <col min="16126" max="16126" width="4" customWidth="1"/>
  </cols>
  <sheetData>
    <row r="7" spans="1:11" x14ac:dyDescent="0.15">
      <c r="A7" s="663" t="s">
        <v>441</v>
      </c>
      <c r="B7" s="663"/>
      <c r="C7" s="663"/>
      <c r="D7" s="663"/>
      <c r="E7" s="663"/>
      <c r="F7" s="663"/>
      <c r="G7" s="663"/>
      <c r="H7" s="663"/>
      <c r="I7" s="663"/>
      <c r="J7" s="663"/>
      <c r="K7" s="663"/>
    </row>
    <row r="8" spans="1:11" x14ac:dyDescent="0.15">
      <c r="A8" s="663"/>
      <c r="B8" s="663"/>
      <c r="C8" s="663"/>
      <c r="D8" s="663"/>
      <c r="E8" s="663"/>
      <c r="F8" s="663"/>
      <c r="G8" s="663"/>
      <c r="H8" s="663"/>
      <c r="I8" s="663"/>
      <c r="J8" s="663"/>
      <c r="K8" s="663"/>
    </row>
    <row r="9" spans="1:11" x14ac:dyDescent="0.15">
      <c r="A9" s="663"/>
      <c r="B9" s="663"/>
      <c r="C9" s="663"/>
      <c r="D9" s="663"/>
      <c r="E9" s="663"/>
      <c r="F9" s="663"/>
      <c r="G9" s="663"/>
      <c r="H9" s="663"/>
      <c r="I9" s="663"/>
      <c r="J9" s="663"/>
      <c r="K9" s="663"/>
    </row>
    <row r="11" spans="1:11" ht="48" customHeight="1" x14ac:dyDescent="0.15">
      <c r="A11" s="664" t="s">
        <v>175</v>
      </c>
      <c r="B11" s="664"/>
      <c r="C11" s="664"/>
      <c r="D11" s="664"/>
      <c r="E11" s="664"/>
      <c r="F11" s="664"/>
      <c r="G11" s="664"/>
      <c r="H11" s="664"/>
      <c r="I11" s="664"/>
      <c r="J11" s="664"/>
      <c r="K11" s="664"/>
    </row>
    <row r="12" spans="1:11" x14ac:dyDescent="0.15">
      <c r="A12" s="664"/>
      <c r="B12" s="664"/>
      <c r="C12" s="664"/>
      <c r="D12" s="664"/>
      <c r="E12" s="664"/>
      <c r="F12" s="664"/>
      <c r="G12" s="664"/>
      <c r="H12" s="664"/>
      <c r="I12" s="664"/>
      <c r="J12" s="664"/>
      <c r="K12" s="664"/>
    </row>
    <row r="13" spans="1:11" x14ac:dyDescent="0.15">
      <c r="A13" s="664"/>
      <c r="B13" s="664"/>
      <c r="C13" s="664"/>
      <c r="D13" s="664"/>
      <c r="E13" s="664"/>
      <c r="F13" s="664"/>
      <c r="G13" s="664"/>
      <c r="H13" s="664"/>
      <c r="I13" s="664"/>
      <c r="J13" s="664"/>
      <c r="K13" s="664"/>
    </row>
    <row r="16" spans="1:11" ht="13.5" customHeight="1" x14ac:dyDescent="0.15">
      <c r="A16" s="340"/>
      <c r="B16" s="399"/>
      <c r="C16" s="399"/>
      <c r="D16" s="399"/>
      <c r="E16" s="399"/>
      <c r="F16" s="399"/>
      <c r="G16" s="399"/>
      <c r="H16" s="399"/>
      <c r="I16" s="399"/>
      <c r="J16" s="399"/>
      <c r="K16" s="340"/>
    </row>
    <row r="17" spans="1:11" x14ac:dyDescent="0.15">
      <c r="A17" s="340"/>
      <c r="B17" s="399"/>
      <c r="C17" s="399"/>
      <c r="D17" s="399"/>
      <c r="E17" s="399"/>
      <c r="F17" s="399"/>
      <c r="G17" s="399"/>
      <c r="H17" s="399"/>
      <c r="I17" s="399"/>
      <c r="J17" s="399"/>
      <c r="K17" s="340"/>
    </row>
    <row r="18" spans="1:11" x14ac:dyDescent="0.15">
      <c r="A18" s="340"/>
      <c r="B18" s="399"/>
      <c r="C18" s="399"/>
      <c r="D18" s="399"/>
      <c r="E18" s="399"/>
      <c r="F18" s="399"/>
      <c r="G18" s="399"/>
      <c r="H18" s="399"/>
      <c r="I18" s="399"/>
      <c r="J18" s="399"/>
      <c r="K18" s="340"/>
    </row>
    <row r="19" spans="1:11" x14ac:dyDescent="0.15">
      <c r="A19" s="340"/>
      <c r="B19" s="399"/>
      <c r="C19" s="399"/>
      <c r="D19" s="399"/>
      <c r="E19" s="399"/>
      <c r="F19" s="399"/>
      <c r="G19" s="399"/>
      <c r="H19" s="399"/>
      <c r="I19" s="399"/>
      <c r="J19" s="399"/>
      <c r="K19" s="340"/>
    </row>
    <row r="20" spans="1:11" x14ac:dyDescent="0.15">
      <c r="A20" s="340"/>
      <c r="B20" s="399"/>
      <c r="C20" s="399"/>
      <c r="D20" s="399"/>
      <c r="E20" s="399"/>
      <c r="F20" s="399"/>
      <c r="G20" s="399"/>
      <c r="H20" s="399"/>
      <c r="I20" s="399"/>
      <c r="J20" s="399"/>
      <c r="K20" s="340"/>
    </row>
    <row r="21" spans="1:11" x14ac:dyDescent="0.15">
      <c r="A21" s="340"/>
      <c r="B21" s="399"/>
      <c r="C21" s="399"/>
      <c r="D21" s="399"/>
      <c r="E21" s="399"/>
      <c r="F21" s="399"/>
      <c r="G21" s="399"/>
      <c r="H21" s="399"/>
      <c r="I21" s="399"/>
      <c r="J21" s="399"/>
      <c r="K21" s="340"/>
    </row>
    <row r="22" spans="1:11" x14ac:dyDescent="0.15">
      <c r="A22" s="340"/>
      <c r="B22" s="399"/>
      <c r="C22" s="399"/>
      <c r="D22" s="399"/>
      <c r="E22" s="399"/>
      <c r="F22" s="399"/>
      <c r="G22" s="399"/>
      <c r="H22" s="399"/>
      <c r="I22" s="399"/>
      <c r="J22" s="399"/>
      <c r="K22" s="340"/>
    </row>
    <row r="23" spans="1:11" x14ac:dyDescent="0.15">
      <c r="A23" s="340"/>
      <c r="B23" s="399"/>
      <c r="C23" s="399"/>
      <c r="D23" s="399"/>
      <c r="E23" s="399"/>
      <c r="F23" s="399"/>
      <c r="G23" s="399"/>
      <c r="H23" s="399"/>
      <c r="I23" s="399"/>
      <c r="J23" s="399"/>
      <c r="K23" s="340"/>
    </row>
    <row r="24" spans="1:11" x14ac:dyDescent="0.15">
      <c r="A24" s="340"/>
      <c r="B24" s="399"/>
      <c r="C24" s="399"/>
      <c r="D24" s="399"/>
      <c r="E24" s="399"/>
      <c r="F24" s="399"/>
      <c r="G24" s="399"/>
      <c r="H24" s="399"/>
      <c r="I24" s="399"/>
      <c r="J24" s="399"/>
      <c r="K24" s="340"/>
    </row>
    <row r="25" spans="1:11" x14ac:dyDescent="0.15">
      <c r="A25" s="340"/>
      <c r="B25" s="399"/>
      <c r="C25" s="399"/>
      <c r="D25" s="399"/>
      <c r="E25" s="399"/>
      <c r="F25" s="399"/>
      <c r="G25" s="399"/>
      <c r="H25" s="399"/>
      <c r="I25" s="399"/>
      <c r="J25" s="399"/>
      <c r="K25" s="340"/>
    </row>
    <row r="26" spans="1:11" x14ac:dyDescent="0.15">
      <c r="A26" s="340"/>
      <c r="B26" s="399"/>
      <c r="C26" s="399"/>
      <c r="D26" s="399"/>
      <c r="E26" s="399"/>
      <c r="F26" s="399"/>
      <c r="G26" s="399"/>
      <c r="H26" s="399"/>
      <c r="I26" s="399"/>
      <c r="J26" s="399"/>
      <c r="K26" s="340"/>
    </row>
    <row r="27" spans="1:11" ht="13.5" customHeight="1" x14ac:dyDescent="0.15">
      <c r="A27" s="153"/>
      <c r="B27" s="153"/>
      <c r="C27" s="153"/>
      <c r="D27" s="153"/>
      <c r="E27" s="153"/>
      <c r="F27" s="153"/>
      <c r="G27" s="153"/>
      <c r="H27" s="153"/>
      <c r="I27" s="153"/>
      <c r="J27" s="153"/>
      <c r="K27" s="340"/>
    </row>
    <row r="28" spans="1:11" ht="13.5" customHeight="1" x14ac:dyDescent="0.15">
      <c r="A28" s="153"/>
      <c r="B28" s="153"/>
      <c r="C28" s="153"/>
      <c r="D28" s="153"/>
      <c r="E28" s="153"/>
      <c r="F28" s="153"/>
      <c r="G28" s="153"/>
      <c r="H28" s="153"/>
      <c r="I28" s="153"/>
      <c r="J28" s="153"/>
      <c r="K28" s="340"/>
    </row>
    <row r="29" spans="1:11" ht="13.5" customHeight="1" x14ac:dyDescent="0.15">
      <c r="A29" s="153"/>
      <c r="B29" s="153"/>
      <c r="C29" s="153"/>
      <c r="D29" s="153"/>
      <c r="E29" s="153"/>
      <c r="F29" s="153"/>
      <c r="G29" s="153"/>
      <c r="H29" s="153"/>
      <c r="I29" s="153"/>
      <c r="J29" s="153"/>
      <c r="K29" s="340"/>
    </row>
    <row r="30" spans="1:11" ht="13.5" customHeight="1" x14ac:dyDescent="0.15">
      <c r="A30" s="153"/>
      <c r="B30" s="153"/>
      <c r="C30" s="153"/>
      <c r="D30" s="153"/>
      <c r="E30" s="153"/>
      <c r="F30" s="153"/>
      <c r="G30" s="153"/>
      <c r="H30" s="153"/>
      <c r="I30" s="153"/>
      <c r="J30" s="153"/>
      <c r="K30" s="340"/>
    </row>
    <row r="31" spans="1:11" ht="13.5" customHeight="1" x14ac:dyDescent="0.15">
      <c r="A31" s="153"/>
      <c r="B31" s="153"/>
      <c r="C31" s="153"/>
      <c r="D31" s="153"/>
      <c r="E31" s="153"/>
      <c r="F31" s="153"/>
      <c r="G31" s="153"/>
      <c r="H31" s="153"/>
      <c r="I31" s="153"/>
      <c r="J31" s="153"/>
      <c r="K31" s="340"/>
    </row>
    <row r="32" spans="1:11" ht="13.5" customHeight="1" x14ac:dyDescent="0.15">
      <c r="A32" s="153"/>
      <c r="B32" s="153"/>
      <c r="C32" s="153"/>
      <c r="D32" s="153"/>
      <c r="E32" s="153"/>
      <c r="F32" s="153"/>
      <c r="G32" s="153"/>
      <c r="H32" s="153"/>
      <c r="I32" s="153"/>
      <c r="J32" s="153"/>
      <c r="K32" s="340"/>
    </row>
    <row r="33" spans="1:11" ht="13.5" customHeight="1" x14ac:dyDescent="0.15">
      <c r="A33" s="153"/>
      <c r="B33" s="153"/>
      <c r="C33" s="153"/>
      <c r="D33" s="153"/>
      <c r="E33" s="153"/>
      <c r="F33" s="153"/>
      <c r="G33" s="153"/>
      <c r="H33" s="153"/>
      <c r="I33" s="153"/>
      <c r="J33" s="153"/>
      <c r="K33" s="340"/>
    </row>
    <row r="34" spans="1:11" ht="13.5" customHeight="1" x14ac:dyDescent="0.15"/>
    <row r="35" spans="1:11" x14ac:dyDescent="0.15">
      <c r="A35" s="340"/>
      <c r="B35" s="399"/>
      <c r="C35" s="399"/>
      <c r="D35" s="399"/>
      <c r="E35" s="399"/>
      <c r="F35" s="399"/>
      <c r="G35" s="399"/>
      <c r="H35" s="399"/>
      <c r="I35" s="399"/>
      <c r="J35" s="399"/>
      <c r="K35" s="340"/>
    </row>
    <row r="36" spans="1:11" x14ac:dyDescent="0.15">
      <c r="A36" s="340"/>
      <c r="B36" s="399"/>
      <c r="C36" s="399"/>
      <c r="D36" s="399"/>
      <c r="E36" s="399"/>
      <c r="F36" s="399"/>
      <c r="G36" s="399"/>
      <c r="H36" s="399"/>
      <c r="I36" s="399"/>
      <c r="J36" s="399"/>
      <c r="K36" s="340"/>
    </row>
    <row r="37" spans="1:11" x14ac:dyDescent="0.15">
      <c r="A37" s="340"/>
      <c r="B37" s="399"/>
      <c r="C37" s="399"/>
      <c r="D37" s="399"/>
      <c r="E37" s="399"/>
      <c r="F37" s="399"/>
      <c r="G37" s="399"/>
      <c r="H37" s="399"/>
      <c r="I37" s="399"/>
      <c r="J37" s="399"/>
      <c r="K37" s="340"/>
    </row>
    <row r="38" spans="1:11" x14ac:dyDescent="0.15">
      <c r="A38" s="340"/>
      <c r="B38" s="399"/>
      <c r="C38" s="399"/>
      <c r="D38" s="399"/>
      <c r="E38" s="399"/>
      <c r="F38" s="399"/>
      <c r="G38" s="399"/>
      <c r="H38" s="399"/>
      <c r="I38" s="399"/>
      <c r="J38" s="399"/>
      <c r="K38" s="340"/>
    </row>
    <row r="39" spans="1:11" x14ac:dyDescent="0.15">
      <c r="A39" s="340"/>
      <c r="B39" s="399"/>
      <c r="C39" s="399"/>
      <c r="D39" s="399"/>
      <c r="E39" s="399"/>
      <c r="F39" s="399"/>
      <c r="G39" s="399"/>
      <c r="H39" s="399"/>
      <c r="I39" s="399"/>
      <c r="J39" s="399"/>
      <c r="K39" s="340"/>
    </row>
    <row r="40" spans="1:11" x14ac:dyDescent="0.15">
      <c r="A40" s="340"/>
      <c r="B40" s="399"/>
      <c r="C40" s="399"/>
      <c r="D40" s="399"/>
      <c r="E40" s="399"/>
      <c r="F40" s="399"/>
      <c r="G40" s="399"/>
      <c r="H40" s="399"/>
      <c r="I40" s="399"/>
      <c r="J40" s="399"/>
      <c r="K40" s="340"/>
    </row>
    <row r="41" spans="1:11" x14ac:dyDescent="0.15">
      <c r="A41" s="340"/>
      <c r="B41" s="622"/>
      <c r="C41" s="622"/>
      <c r="D41" s="622"/>
      <c r="E41" s="622"/>
      <c r="F41" s="622"/>
      <c r="G41" s="622"/>
      <c r="H41" s="622"/>
      <c r="I41" s="622"/>
      <c r="J41" s="622"/>
      <c r="K41" s="340"/>
    </row>
    <row r="42" spans="1:11" ht="14.25" thickBot="1" x14ac:dyDescent="0.2">
      <c r="A42" s="147"/>
      <c r="B42" s="147"/>
      <c r="C42" s="152"/>
      <c r="D42" s="152"/>
      <c r="E42" s="152"/>
      <c r="F42" s="152"/>
      <c r="G42" s="152"/>
      <c r="H42" s="153"/>
      <c r="I42" s="153"/>
      <c r="J42" s="153"/>
    </row>
    <row r="43" spans="1:11" x14ac:dyDescent="0.15">
      <c r="A43" s="149"/>
      <c r="B43" s="155"/>
      <c r="C43" s="154"/>
      <c r="D43" s="154"/>
      <c r="E43" s="154"/>
      <c r="F43" s="154"/>
      <c r="G43" s="154"/>
      <c r="H43" s="155"/>
      <c r="I43" s="155"/>
      <c r="J43" s="155"/>
      <c r="K43" s="156"/>
    </row>
    <row r="44" spans="1:11" x14ac:dyDescent="0.15">
      <c r="A44" s="150"/>
      <c r="B44" s="665" t="s">
        <v>453</v>
      </c>
      <c r="C44" s="666"/>
      <c r="D44" s="666"/>
      <c r="E44" s="666"/>
      <c r="F44" s="666"/>
      <c r="G44" s="666"/>
      <c r="H44" s="666"/>
      <c r="I44" s="666"/>
      <c r="J44" s="666"/>
      <c r="K44" s="157"/>
    </row>
    <row r="45" spans="1:11" x14ac:dyDescent="0.15">
      <c r="A45" s="150"/>
      <c r="B45" s="666"/>
      <c r="C45" s="666"/>
      <c r="D45" s="666"/>
      <c r="E45" s="666"/>
      <c r="F45" s="666"/>
      <c r="G45" s="666"/>
      <c r="H45" s="666"/>
      <c r="I45" s="666"/>
      <c r="J45" s="666"/>
      <c r="K45" s="157"/>
    </row>
    <row r="46" spans="1:11" x14ac:dyDescent="0.15">
      <c r="A46" s="150"/>
      <c r="B46" s="666"/>
      <c r="C46" s="666"/>
      <c r="D46" s="666"/>
      <c r="E46" s="666"/>
      <c r="F46" s="666"/>
      <c r="G46" s="666"/>
      <c r="H46" s="666"/>
      <c r="I46" s="666"/>
      <c r="J46" s="666"/>
      <c r="K46" s="157"/>
    </row>
    <row r="47" spans="1:11" ht="14.25" thickBot="1" x14ac:dyDescent="0.2">
      <c r="A47" s="151"/>
      <c r="B47" s="148"/>
      <c r="C47" s="148"/>
      <c r="D47" s="148"/>
      <c r="E47" s="148"/>
      <c r="F47" s="148"/>
      <c r="G47" s="148"/>
      <c r="H47" s="148"/>
      <c r="I47" s="148"/>
      <c r="J47" s="148"/>
      <c r="K47" s="158"/>
    </row>
    <row r="48" spans="1:11" ht="26.25" customHeight="1" x14ac:dyDescent="0.15">
      <c r="A48" s="153"/>
      <c r="B48" s="153"/>
      <c r="C48" s="153"/>
      <c r="D48" s="153"/>
      <c r="E48" s="153"/>
      <c r="F48" s="153"/>
      <c r="G48" s="153"/>
      <c r="H48" s="153"/>
      <c r="I48" s="153"/>
      <c r="J48" s="153"/>
      <c r="K48" s="340"/>
    </row>
    <row r="49" spans="1:11" ht="34.5" customHeight="1" x14ac:dyDescent="0.15">
      <c r="A49" s="668" t="s">
        <v>454</v>
      </c>
      <c r="B49" s="668"/>
      <c r="C49" s="668"/>
      <c r="D49" s="668"/>
      <c r="E49" s="668"/>
      <c r="F49" s="668"/>
      <c r="G49" s="668"/>
      <c r="H49" s="668"/>
      <c r="I49" s="668"/>
      <c r="J49" s="668"/>
      <c r="K49" s="668"/>
    </row>
    <row r="50" spans="1:11" ht="34.5" customHeight="1" x14ac:dyDescent="0.15">
      <c r="A50" s="667" t="s">
        <v>176</v>
      </c>
      <c r="B50" s="667"/>
      <c r="C50" s="667"/>
      <c r="D50" s="667"/>
      <c r="E50" s="667"/>
      <c r="F50" s="667"/>
      <c r="G50" s="667"/>
      <c r="H50" s="667"/>
      <c r="I50" s="667"/>
      <c r="J50" s="667"/>
      <c r="K50" s="667"/>
    </row>
    <row r="51" spans="1:11" ht="13.5" customHeight="1" x14ac:dyDescent="0.15">
      <c r="A51" s="667"/>
      <c r="B51" s="667"/>
      <c r="C51" s="667"/>
      <c r="D51" s="667"/>
      <c r="E51" s="667"/>
      <c r="F51" s="667"/>
      <c r="G51" s="667"/>
      <c r="H51" s="667"/>
      <c r="I51" s="667"/>
      <c r="J51" s="667"/>
      <c r="K51" s="667"/>
    </row>
    <row r="52" spans="1:11" ht="24.75" customHeight="1" x14ac:dyDescent="0.15">
      <c r="A52" s="667"/>
      <c r="B52" s="667"/>
      <c r="C52" s="667"/>
      <c r="D52" s="667"/>
      <c r="E52" s="667"/>
      <c r="F52" s="667"/>
      <c r="G52" s="667"/>
      <c r="H52" s="667"/>
      <c r="I52" s="667"/>
      <c r="J52" s="667"/>
      <c r="K52" s="667"/>
    </row>
    <row r="53" spans="1:11" ht="13.5" customHeight="1" x14ac:dyDescent="0.15"/>
    <row r="54" spans="1:11" ht="13.5" customHeight="1" x14ac:dyDescent="0.15"/>
    <row r="55" spans="1:11" ht="13.5" customHeight="1" x14ac:dyDescent="0.15"/>
    <row r="56" spans="1:11" ht="13.5" customHeight="1" x14ac:dyDescent="0.15"/>
    <row r="61" spans="1:11" ht="16.5" customHeight="1" x14ac:dyDescent="0.15"/>
    <row r="67" ht="45" customHeight="1" x14ac:dyDescent="0.15"/>
  </sheetData>
  <mergeCells count="5">
    <mergeCell ref="A7:K9"/>
    <mergeCell ref="A11:K13"/>
    <mergeCell ref="B44:J46"/>
    <mergeCell ref="A50:K52"/>
    <mergeCell ref="A49:K49"/>
  </mergeCells>
  <phoneticPr fontId="5"/>
  <pageMargins left="1.1023622047244095"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B33"/>
  <sheetViews>
    <sheetView view="pageBreakPreview" zoomScale="85" zoomScaleNormal="100" zoomScaleSheetLayoutView="85" workbookViewId="0"/>
  </sheetViews>
  <sheetFormatPr defaultRowHeight="13.5" x14ac:dyDescent="0.15"/>
  <cols>
    <col min="1" max="1" width="2.625" customWidth="1"/>
    <col min="2" max="2" width="0.875" style="336" customWidth="1"/>
    <col min="3" max="3" width="3.625" style="337" customWidth="1"/>
    <col min="4" max="4" width="0.875" style="337" customWidth="1"/>
    <col min="5" max="5" width="3.625" style="337" customWidth="1"/>
    <col min="6" max="6" width="0.875" style="337" customWidth="1"/>
    <col min="7" max="7" width="23" style="337" customWidth="1"/>
    <col min="8" max="8" width="0.875" style="337" customWidth="1"/>
    <col min="9" max="9" width="13.875" style="337" customWidth="1"/>
    <col min="10" max="10" width="0.875" style="337" customWidth="1"/>
    <col min="11" max="11" width="13.875" style="337" customWidth="1"/>
    <col min="12" max="12" width="0.875" style="337" customWidth="1"/>
    <col min="13" max="13" width="13.875" style="337" customWidth="1"/>
    <col min="14" max="14" width="0.875" style="337" customWidth="1"/>
    <col min="15" max="15" width="12.125" style="337" customWidth="1"/>
    <col min="16" max="16" width="0.875" style="337" customWidth="1"/>
    <col min="18" max="24" width="19.125" style="336" customWidth="1"/>
    <col min="25" max="28" width="19.125" customWidth="1"/>
  </cols>
  <sheetData>
    <row r="1" spans="1:28" ht="27" customHeight="1" x14ac:dyDescent="0.15">
      <c r="A1" s="218"/>
      <c r="B1" s="348"/>
      <c r="C1" s="938" t="s">
        <v>420</v>
      </c>
      <c r="D1" s="938"/>
      <c r="E1" s="938"/>
      <c r="F1" s="938"/>
      <c r="G1" s="938"/>
      <c r="H1" s="938"/>
      <c r="I1" s="938"/>
      <c r="J1" s="938"/>
      <c r="K1" s="938"/>
      <c r="L1" s="938"/>
      <c r="M1" s="938"/>
      <c r="N1" s="938"/>
      <c r="O1" s="938"/>
      <c r="P1" s="350"/>
      <c r="Q1" s="350"/>
      <c r="R1" s="348"/>
      <c r="S1" s="348"/>
      <c r="T1" s="348"/>
      <c r="U1" s="348"/>
      <c r="V1" s="348"/>
      <c r="W1" s="348"/>
      <c r="X1" s="348"/>
      <c r="Y1" s="348"/>
      <c r="Z1" s="348"/>
      <c r="AA1" s="348"/>
    </row>
    <row r="2" spans="1:28" ht="20.25" customHeight="1" thickBot="1" x14ac:dyDescent="0.2">
      <c r="A2" s="218"/>
      <c r="B2" s="348"/>
      <c r="C2" s="348"/>
      <c r="D2" s="348"/>
      <c r="E2" s="348"/>
      <c r="F2" s="348"/>
      <c r="G2" s="348"/>
      <c r="H2" s="348"/>
      <c r="I2" s="348"/>
      <c r="J2" s="348"/>
      <c r="K2" s="939" t="s">
        <v>421</v>
      </c>
      <c r="L2" s="939"/>
      <c r="M2" s="939"/>
      <c r="N2" s="939"/>
      <c r="O2" s="939"/>
      <c r="P2" s="473"/>
      <c r="Q2" s="473"/>
      <c r="R2" s="348"/>
      <c r="S2" s="348"/>
      <c r="T2" s="348"/>
      <c r="U2" s="348"/>
      <c r="V2" s="348"/>
      <c r="W2" s="348"/>
      <c r="X2" s="348"/>
      <c r="Y2" s="348"/>
      <c r="Z2" s="348"/>
      <c r="AA2" s="348"/>
    </row>
    <row r="3" spans="1:28" ht="27" customHeight="1" x14ac:dyDescent="0.15">
      <c r="A3" s="218"/>
      <c r="B3" s="352"/>
      <c r="C3" s="940" t="s">
        <v>422</v>
      </c>
      <c r="D3" s="940"/>
      <c r="E3" s="940"/>
      <c r="F3" s="940"/>
      <c r="G3" s="940"/>
      <c r="H3" s="353"/>
      <c r="I3" s="941" t="s">
        <v>423</v>
      </c>
      <c r="J3" s="942"/>
      <c r="K3" s="943" t="s">
        <v>303</v>
      </c>
      <c r="L3" s="944"/>
      <c r="M3" s="941" t="s">
        <v>424</v>
      </c>
      <c r="N3" s="942"/>
      <c r="O3" s="941" t="s">
        <v>425</v>
      </c>
      <c r="P3" s="945"/>
      <c r="Q3" s="351"/>
      <c r="R3" s="349"/>
      <c r="S3" s="349"/>
      <c r="T3" s="349"/>
      <c r="U3" s="349"/>
      <c r="V3" s="349"/>
      <c r="W3" s="349"/>
      <c r="X3" s="349"/>
      <c r="Y3" s="349"/>
      <c r="Z3" s="349"/>
      <c r="AA3" s="348"/>
    </row>
    <row r="4" spans="1:28" ht="30" customHeight="1" x14ac:dyDescent="0.15">
      <c r="A4" s="218"/>
      <c r="B4" s="354"/>
      <c r="C4" s="948" t="s">
        <v>278</v>
      </c>
      <c r="D4" s="948"/>
      <c r="E4" s="949"/>
      <c r="F4" s="949"/>
      <c r="G4" s="949"/>
      <c r="H4" s="370"/>
      <c r="I4" s="384"/>
      <c r="J4" s="370"/>
      <c r="K4" s="391"/>
      <c r="L4" s="370"/>
      <c r="M4" s="384"/>
      <c r="N4" s="355"/>
      <c r="O4" s="356"/>
      <c r="P4" s="357"/>
      <c r="Q4" s="351"/>
      <c r="R4" s="349"/>
      <c r="S4" s="349"/>
      <c r="T4" s="349"/>
      <c r="U4" s="349"/>
      <c r="V4" s="349"/>
      <c r="W4" s="349"/>
      <c r="X4" s="349"/>
      <c r="Y4" s="349"/>
      <c r="Z4" s="349"/>
      <c r="AA4" s="348"/>
    </row>
    <row r="5" spans="1:28" ht="30" customHeight="1" x14ac:dyDescent="0.15">
      <c r="A5" s="218"/>
      <c r="B5" s="354"/>
      <c r="C5" s="371"/>
      <c r="D5" s="372"/>
      <c r="E5" s="950" t="s">
        <v>279</v>
      </c>
      <c r="F5" s="951"/>
      <c r="G5" s="951"/>
      <c r="H5" s="373"/>
      <c r="I5" s="385">
        <v>3</v>
      </c>
      <c r="J5" s="373"/>
      <c r="K5" s="386">
        <v>1</v>
      </c>
      <c r="L5" s="373"/>
      <c r="M5" s="385">
        <v>4</v>
      </c>
      <c r="N5" s="358"/>
      <c r="O5" s="359"/>
      <c r="P5" s="360"/>
      <c r="Q5" s="351"/>
      <c r="R5" s="512"/>
      <c r="S5" s="512"/>
      <c r="T5" s="512"/>
      <c r="U5" s="513"/>
      <c r="V5" s="513"/>
      <c r="W5" s="513"/>
      <c r="X5" s="513"/>
      <c r="Y5" s="513"/>
      <c r="Z5" s="394"/>
      <c r="AA5" s="514"/>
    </row>
    <row r="6" spans="1:28" ht="30" customHeight="1" x14ac:dyDescent="0.15">
      <c r="A6" s="218"/>
      <c r="B6" s="354"/>
      <c r="C6" s="371"/>
      <c r="D6" s="372"/>
      <c r="E6" s="950" t="s">
        <v>280</v>
      </c>
      <c r="F6" s="951"/>
      <c r="G6" s="951"/>
      <c r="H6" s="373"/>
      <c r="I6" s="385">
        <v>5</v>
      </c>
      <c r="J6" s="373"/>
      <c r="K6" s="393">
        <v>-1</v>
      </c>
      <c r="L6" s="373"/>
      <c r="M6" s="393">
        <v>4</v>
      </c>
      <c r="N6" s="358"/>
      <c r="O6" s="359"/>
      <c r="P6" s="360"/>
      <c r="Q6" s="351"/>
      <c r="R6" s="395"/>
      <c r="T6" s="512"/>
      <c r="U6" s="512"/>
      <c r="W6" s="512"/>
      <c r="X6" s="515"/>
      <c r="Y6" s="516"/>
      <c r="Z6" s="394"/>
      <c r="AA6" s="514"/>
    </row>
    <row r="7" spans="1:28" ht="30" customHeight="1" x14ac:dyDescent="0.15">
      <c r="A7" s="218"/>
      <c r="B7" s="354"/>
      <c r="C7" s="371"/>
      <c r="D7" s="374"/>
      <c r="E7" s="946" t="s">
        <v>281</v>
      </c>
      <c r="F7" s="947"/>
      <c r="G7" s="947"/>
      <c r="H7" s="375"/>
      <c r="I7" s="387"/>
      <c r="J7" s="375"/>
      <c r="K7" s="392"/>
      <c r="L7" s="375"/>
      <c r="M7" s="387"/>
      <c r="N7" s="361"/>
      <c r="O7" s="362"/>
      <c r="P7" s="363"/>
      <c r="Q7" s="351"/>
      <c r="R7" s="512"/>
      <c r="S7" s="513"/>
      <c r="T7" s="516"/>
      <c r="U7" s="517"/>
      <c r="V7" s="518"/>
      <c r="W7" s="518"/>
      <c r="X7" s="518"/>
      <c r="Y7" s="513"/>
      <c r="Z7" s="394"/>
      <c r="AA7" s="514"/>
    </row>
    <row r="8" spans="1:28" ht="30" customHeight="1" x14ac:dyDescent="0.15">
      <c r="A8" s="218"/>
      <c r="B8" s="364"/>
      <c r="C8" s="948" t="s">
        <v>282</v>
      </c>
      <c r="D8" s="948"/>
      <c r="E8" s="949"/>
      <c r="F8" s="949"/>
      <c r="G8" s="949"/>
      <c r="H8" s="370"/>
      <c r="I8" s="384"/>
      <c r="J8" s="370"/>
      <c r="K8" s="391"/>
      <c r="L8" s="370"/>
      <c r="M8" s="384"/>
      <c r="N8" s="355"/>
      <c r="O8" s="356"/>
      <c r="P8" s="357"/>
      <c r="Q8" s="351"/>
      <c r="R8" s="513"/>
      <c r="S8" s="513"/>
      <c r="T8" s="513"/>
      <c r="U8" s="518"/>
      <c r="V8" s="518"/>
      <c r="W8" s="518"/>
      <c r="X8" s="518"/>
      <c r="Y8" s="513"/>
      <c r="Z8" s="394"/>
      <c r="AA8" s="514"/>
    </row>
    <row r="9" spans="1:28" ht="30" customHeight="1" x14ac:dyDescent="0.15">
      <c r="A9" s="218"/>
      <c r="B9" s="354"/>
      <c r="C9" s="371"/>
      <c r="D9" s="372"/>
      <c r="E9" s="950" t="s">
        <v>281</v>
      </c>
      <c r="F9" s="950"/>
      <c r="G9" s="950"/>
      <c r="H9" s="373"/>
      <c r="I9" s="385">
        <v>4</v>
      </c>
      <c r="J9" s="373"/>
      <c r="K9" s="393"/>
      <c r="L9" s="373"/>
      <c r="M9" s="385">
        <v>4</v>
      </c>
      <c r="N9" s="358"/>
      <c r="O9" s="359"/>
      <c r="P9" s="360"/>
      <c r="Q9" s="351"/>
      <c r="R9" s="512"/>
      <c r="S9" s="512"/>
      <c r="T9" s="512"/>
      <c r="U9" s="512"/>
      <c r="V9" s="512"/>
      <c r="W9" s="395"/>
      <c r="X9" s="395"/>
      <c r="Y9" s="394"/>
      <c r="Z9" s="514"/>
      <c r="AA9" s="514"/>
    </row>
    <row r="10" spans="1:28" ht="30" customHeight="1" x14ac:dyDescent="0.15">
      <c r="A10" s="218"/>
      <c r="B10" s="354"/>
      <c r="C10" s="371"/>
      <c r="D10" s="372"/>
      <c r="E10" s="950" t="s">
        <v>283</v>
      </c>
      <c r="F10" s="950"/>
      <c r="G10" s="950"/>
      <c r="H10" s="373"/>
      <c r="I10" s="390">
        <v>11</v>
      </c>
      <c r="J10" s="373"/>
      <c r="K10" s="386"/>
      <c r="L10" s="373"/>
      <c r="M10" s="385">
        <v>11</v>
      </c>
      <c r="N10" s="358"/>
      <c r="O10" s="359"/>
      <c r="P10" s="360"/>
      <c r="Q10" s="351"/>
      <c r="R10" s="512"/>
      <c r="S10" s="395"/>
      <c r="T10" s="395"/>
      <c r="U10" s="395"/>
      <c r="V10" s="395"/>
      <c r="W10" s="395"/>
      <c r="X10" s="395"/>
      <c r="Y10" s="512"/>
      <c r="Z10" s="395"/>
      <c r="AA10" s="512"/>
      <c r="AB10" s="512"/>
    </row>
    <row r="11" spans="1:28" ht="30" customHeight="1" x14ac:dyDescent="0.15">
      <c r="A11" s="218"/>
      <c r="B11" s="354"/>
      <c r="C11" s="371"/>
      <c r="D11" s="374"/>
      <c r="E11" s="946" t="s">
        <v>284</v>
      </c>
      <c r="F11" s="946"/>
      <c r="G11" s="946"/>
      <c r="H11" s="375"/>
      <c r="I11" s="387">
        <v>3</v>
      </c>
      <c r="J11" s="375"/>
      <c r="K11" s="519"/>
      <c r="L11" s="375"/>
      <c r="M11" s="387">
        <v>3</v>
      </c>
      <c r="N11" s="361"/>
      <c r="O11" s="362"/>
      <c r="P11" s="363"/>
      <c r="Q11" s="351"/>
      <c r="R11" s="520"/>
      <c r="S11" s="512"/>
      <c r="T11" s="512"/>
      <c r="V11" s="518"/>
      <c r="W11" s="518"/>
      <c r="X11" s="518"/>
      <c r="Y11" s="513"/>
      <c r="Z11" s="394"/>
      <c r="AA11" s="514"/>
    </row>
    <row r="12" spans="1:28" ht="30" customHeight="1" x14ac:dyDescent="0.15">
      <c r="A12" s="218"/>
      <c r="B12" s="364"/>
      <c r="C12" s="948" t="s">
        <v>285</v>
      </c>
      <c r="D12" s="948"/>
      <c r="E12" s="949"/>
      <c r="F12" s="949"/>
      <c r="G12" s="949"/>
      <c r="H12" s="370"/>
      <c r="I12" s="384"/>
      <c r="J12" s="370"/>
      <c r="K12" s="391"/>
      <c r="L12" s="370"/>
      <c r="M12" s="384"/>
      <c r="N12" s="355"/>
      <c r="O12" s="356"/>
      <c r="P12" s="357"/>
      <c r="Q12" s="351"/>
      <c r="R12" s="513"/>
      <c r="S12" s="513"/>
      <c r="T12" s="513"/>
      <c r="U12" s="518"/>
      <c r="V12" s="518"/>
      <c r="W12" s="512"/>
      <c r="X12" s="518"/>
      <c r="Y12" s="513"/>
      <c r="Z12" s="394"/>
      <c r="AA12" s="514"/>
    </row>
    <row r="13" spans="1:28" ht="30" customHeight="1" x14ac:dyDescent="0.15">
      <c r="A13" s="218"/>
      <c r="B13" s="354"/>
      <c r="C13" s="371"/>
      <c r="D13" s="372"/>
      <c r="E13" s="950" t="s">
        <v>254</v>
      </c>
      <c r="F13" s="951"/>
      <c r="G13" s="951"/>
      <c r="H13" s="373"/>
      <c r="I13" s="385">
        <v>3</v>
      </c>
      <c r="J13" s="373"/>
      <c r="K13" s="386">
        <v>-1</v>
      </c>
      <c r="L13" s="373"/>
      <c r="M13" s="385">
        <v>2</v>
      </c>
      <c r="N13" s="358"/>
      <c r="O13" s="359"/>
      <c r="P13" s="360"/>
      <c r="Q13" s="351"/>
      <c r="R13" s="512"/>
      <c r="S13" s="512"/>
      <c r="T13" s="513"/>
      <c r="U13" s="518"/>
      <c r="V13" s="518"/>
      <c r="X13" s="518"/>
      <c r="Y13" s="513"/>
      <c r="Z13" s="394"/>
      <c r="AA13" s="514"/>
    </row>
    <row r="14" spans="1:28" ht="30" customHeight="1" x14ac:dyDescent="0.15">
      <c r="A14" s="218"/>
      <c r="B14" s="354"/>
      <c r="C14" s="371"/>
      <c r="D14" s="372"/>
      <c r="E14" s="950" t="s">
        <v>255</v>
      </c>
      <c r="F14" s="951"/>
      <c r="G14" s="951"/>
      <c r="H14" s="373"/>
      <c r="I14" s="385">
        <v>3</v>
      </c>
      <c r="J14" s="373"/>
      <c r="K14" s="386"/>
      <c r="L14" s="373"/>
      <c r="M14" s="385">
        <v>3</v>
      </c>
      <c r="N14" s="358"/>
      <c r="O14" s="359"/>
      <c r="P14" s="360"/>
      <c r="Q14" s="351"/>
      <c r="R14" s="512"/>
      <c r="S14" s="512"/>
      <c r="T14" s="512"/>
      <c r="V14" s="518"/>
      <c r="X14" s="513"/>
      <c r="Y14" s="394"/>
      <c r="Z14" s="514"/>
    </row>
    <row r="15" spans="1:28" ht="30" customHeight="1" x14ac:dyDescent="0.15">
      <c r="A15" s="218"/>
      <c r="B15" s="365"/>
      <c r="C15" s="371"/>
      <c r="D15" s="374"/>
      <c r="E15" s="946" t="s">
        <v>286</v>
      </c>
      <c r="F15" s="947"/>
      <c r="G15" s="947"/>
      <c r="H15" s="375"/>
      <c r="I15" s="387">
        <v>1</v>
      </c>
      <c r="J15" s="375"/>
      <c r="K15" s="521">
        <v>-1</v>
      </c>
      <c r="L15" s="375"/>
      <c r="M15" s="387">
        <v>0</v>
      </c>
      <c r="N15" s="361"/>
      <c r="O15" s="362"/>
      <c r="P15" s="363"/>
      <c r="Q15" s="351"/>
      <c r="R15" s="512"/>
      <c r="S15" s="512"/>
      <c r="T15" s="513"/>
      <c r="U15" s="513"/>
      <c r="V15" s="513"/>
      <c r="W15" s="513"/>
      <c r="X15" s="513"/>
      <c r="Y15" s="513"/>
      <c r="Z15" s="394"/>
      <c r="AA15" s="514"/>
    </row>
    <row r="16" spans="1:28" ht="30" customHeight="1" x14ac:dyDescent="0.15">
      <c r="A16" s="218"/>
      <c r="B16" s="354"/>
      <c r="C16" s="948" t="s">
        <v>287</v>
      </c>
      <c r="D16" s="948"/>
      <c r="E16" s="949"/>
      <c r="F16" s="949"/>
      <c r="G16" s="949"/>
      <c r="H16" s="370"/>
      <c r="I16" s="384"/>
      <c r="J16" s="370"/>
      <c r="K16" s="391"/>
      <c r="L16" s="370"/>
      <c r="M16" s="384"/>
      <c r="N16" s="355"/>
      <c r="O16" s="356"/>
      <c r="P16" s="357"/>
      <c r="Q16" s="351"/>
      <c r="R16" s="513"/>
      <c r="S16" s="513"/>
      <c r="T16" s="513"/>
      <c r="U16" s="513"/>
      <c r="V16" s="513"/>
      <c r="W16" s="513"/>
      <c r="X16" s="513"/>
      <c r="Y16" s="513"/>
      <c r="Z16" s="394"/>
      <c r="AA16" s="514"/>
    </row>
    <row r="17" spans="1:27" ht="30" customHeight="1" x14ac:dyDescent="0.15">
      <c r="A17" s="218"/>
      <c r="B17" s="354"/>
      <c r="C17" s="371"/>
      <c r="D17" s="379"/>
      <c r="E17" s="952" t="s">
        <v>426</v>
      </c>
      <c r="F17" s="952"/>
      <c r="G17" s="952"/>
      <c r="H17" s="373"/>
      <c r="I17" s="385">
        <v>1</v>
      </c>
      <c r="J17" s="373"/>
      <c r="K17" s="386"/>
      <c r="L17" s="373"/>
      <c r="M17" s="385">
        <v>1</v>
      </c>
      <c r="N17" s="358"/>
      <c r="O17" s="359"/>
      <c r="P17" s="360"/>
      <c r="Q17" s="351"/>
      <c r="R17" s="512"/>
      <c r="S17" s="513"/>
      <c r="T17" s="513"/>
      <c r="U17" s="513"/>
      <c r="V17" s="513"/>
      <c r="W17" s="513"/>
      <c r="X17" s="513"/>
      <c r="Y17" s="513"/>
      <c r="Z17" s="394"/>
      <c r="AA17" s="514"/>
    </row>
    <row r="18" spans="1:27" ht="30" customHeight="1" x14ac:dyDescent="0.15">
      <c r="A18" s="218"/>
      <c r="B18" s="354"/>
      <c r="C18" s="371"/>
      <c r="D18" s="379"/>
      <c r="E18" s="952" t="s">
        <v>288</v>
      </c>
      <c r="F18" s="952"/>
      <c r="G18" s="952"/>
      <c r="H18" s="373"/>
      <c r="I18" s="385"/>
      <c r="J18" s="373"/>
      <c r="K18" s="386"/>
      <c r="L18" s="373"/>
      <c r="M18" s="385"/>
      <c r="N18" s="358"/>
      <c r="O18" s="359"/>
      <c r="P18" s="360"/>
      <c r="Q18" s="351"/>
      <c r="R18" s="513"/>
      <c r="S18" s="513"/>
      <c r="T18" s="513"/>
      <c r="U18" s="513"/>
      <c r="V18" s="513"/>
      <c r="W18" s="513"/>
      <c r="X18" s="513"/>
      <c r="Y18" s="513"/>
      <c r="Z18" s="394"/>
      <c r="AA18" s="514"/>
    </row>
    <row r="19" spans="1:27" ht="30" customHeight="1" x14ac:dyDescent="0.15">
      <c r="A19" s="218"/>
      <c r="B19" s="354"/>
      <c r="C19" s="371"/>
      <c r="D19" s="380"/>
      <c r="E19" s="381"/>
      <c r="F19" s="376"/>
      <c r="G19" s="474" t="s">
        <v>289</v>
      </c>
      <c r="H19" s="373"/>
      <c r="I19" s="385">
        <v>1</v>
      </c>
      <c r="J19" s="373"/>
      <c r="K19" s="386"/>
      <c r="L19" s="373"/>
      <c r="M19" s="385">
        <v>1</v>
      </c>
      <c r="N19" s="358"/>
      <c r="O19" s="359"/>
      <c r="P19" s="360"/>
      <c r="Q19" s="351"/>
      <c r="R19" s="512"/>
      <c r="S19" s="512"/>
      <c r="T19" s="513"/>
      <c r="U19" s="513"/>
      <c r="V19" s="513"/>
      <c r="W19" s="513"/>
      <c r="X19" s="513"/>
      <c r="Y19" s="513"/>
      <c r="Z19" s="394"/>
      <c r="AA19" s="514"/>
    </row>
    <row r="20" spans="1:27" ht="30" customHeight="1" x14ac:dyDescent="0.15">
      <c r="A20" s="218"/>
      <c r="B20" s="354"/>
      <c r="C20" s="371"/>
      <c r="D20" s="380"/>
      <c r="E20" s="381"/>
      <c r="F20" s="376"/>
      <c r="G20" s="474" t="s">
        <v>292</v>
      </c>
      <c r="H20" s="377"/>
      <c r="I20" s="385">
        <v>1</v>
      </c>
      <c r="J20" s="373"/>
      <c r="K20" s="393"/>
      <c r="L20" s="373"/>
      <c r="M20" s="385">
        <v>1</v>
      </c>
      <c r="N20" s="358"/>
      <c r="O20" s="359"/>
      <c r="P20" s="360"/>
      <c r="Q20" s="351"/>
      <c r="R20" s="397"/>
      <c r="T20" s="522"/>
      <c r="U20" s="522"/>
      <c r="V20" s="522"/>
      <c r="W20" s="522"/>
      <c r="X20" s="522"/>
      <c r="Y20" s="522"/>
      <c r="Z20" s="396"/>
      <c r="AA20" s="523"/>
    </row>
    <row r="21" spans="1:27" ht="30" customHeight="1" x14ac:dyDescent="0.15">
      <c r="A21" s="218"/>
      <c r="B21" s="354"/>
      <c r="C21" s="371"/>
      <c r="D21" s="380"/>
      <c r="E21" s="381"/>
      <c r="F21" s="376"/>
      <c r="G21" s="474" t="s">
        <v>427</v>
      </c>
      <c r="H21" s="377"/>
      <c r="I21" s="385">
        <v>1</v>
      </c>
      <c r="J21" s="373"/>
      <c r="K21" s="386"/>
      <c r="L21" s="373"/>
      <c r="M21" s="385">
        <v>1</v>
      </c>
      <c r="N21" s="358"/>
      <c r="O21" s="359"/>
      <c r="P21" s="360"/>
      <c r="Q21" s="351"/>
      <c r="R21" s="512"/>
      <c r="S21" s="513"/>
      <c r="T21" s="513"/>
      <c r="U21" s="513"/>
      <c r="V21" s="513"/>
      <c r="W21" s="513"/>
      <c r="X21" s="513"/>
      <c r="Y21" s="513"/>
      <c r="Z21" s="394"/>
      <c r="AA21" s="514"/>
    </row>
    <row r="22" spans="1:27" ht="30" customHeight="1" x14ac:dyDescent="0.15">
      <c r="A22" s="218"/>
      <c r="B22" s="354"/>
      <c r="C22" s="371"/>
      <c r="D22" s="379"/>
      <c r="E22" s="953" t="s">
        <v>290</v>
      </c>
      <c r="F22" s="950"/>
      <c r="G22" s="950"/>
      <c r="H22" s="377"/>
      <c r="I22" s="385"/>
      <c r="J22" s="373"/>
      <c r="K22" s="386"/>
      <c r="L22" s="373"/>
      <c r="M22" s="385"/>
      <c r="N22" s="358"/>
      <c r="O22" s="359"/>
      <c r="P22" s="360"/>
      <c r="Q22" s="351"/>
      <c r="R22" s="513"/>
      <c r="S22" s="513"/>
      <c r="T22" s="513"/>
      <c r="U22" s="513"/>
      <c r="V22" s="513"/>
      <c r="W22" s="513"/>
      <c r="X22" s="513"/>
      <c r="Y22" s="513"/>
      <c r="Z22" s="394"/>
      <c r="AA22" s="514"/>
    </row>
    <row r="23" spans="1:27" ht="30" customHeight="1" x14ac:dyDescent="0.15">
      <c r="A23" s="218"/>
      <c r="B23" s="354"/>
      <c r="C23" s="371"/>
      <c r="D23" s="380"/>
      <c r="E23" s="381"/>
      <c r="F23" s="376"/>
      <c r="G23" s="474" t="s">
        <v>291</v>
      </c>
      <c r="H23" s="377"/>
      <c r="I23" s="385">
        <v>2</v>
      </c>
      <c r="J23" s="373"/>
      <c r="K23" s="386"/>
      <c r="L23" s="373"/>
      <c r="M23" s="385">
        <v>2</v>
      </c>
      <c r="N23" s="358"/>
      <c r="O23" s="359"/>
      <c r="P23" s="360"/>
      <c r="Q23" s="351"/>
      <c r="R23" s="520"/>
      <c r="S23" s="520"/>
      <c r="T23" s="522"/>
      <c r="U23" s="522"/>
      <c r="V23" s="522"/>
      <c r="W23" s="522"/>
      <c r="X23" s="522"/>
      <c r="Y23" s="522"/>
      <c r="Z23" s="396"/>
      <c r="AA23" s="523"/>
    </row>
    <row r="24" spans="1:27" ht="30" customHeight="1" x14ac:dyDescent="0.15">
      <c r="A24" s="218"/>
      <c r="B24" s="354"/>
      <c r="C24" s="371"/>
      <c r="D24" s="380"/>
      <c r="E24" s="381"/>
      <c r="F24" s="376"/>
      <c r="G24" s="474" t="s">
        <v>256</v>
      </c>
      <c r="H24" s="377"/>
      <c r="I24" s="385">
        <v>2</v>
      </c>
      <c r="J24" s="373"/>
      <c r="K24" s="386"/>
      <c r="L24" s="373"/>
      <c r="M24" s="385">
        <v>2</v>
      </c>
      <c r="N24" s="358"/>
      <c r="O24" s="359"/>
      <c r="P24" s="360"/>
      <c r="Q24" s="351"/>
      <c r="R24" s="520"/>
      <c r="S24" s="520"/>
      <c r="T24" s="522"/>
      <c r="U24" s="522"/>
      <c r="V24" s="522"/>
      <c r="W24" s="522"/>
      <c r="X24" s="522"/>
      <c r="Y24" s="522"/>
      <c r="Z24" s="396"/>
      <c r="AA24" s="523"/>
    </row>
    <row r="25" spans="1:27" ht="30" customHeight="1" x14ac:dyDescent="0.15">
      <c r="A25" s="218"/>
      <c r="B25" s="354"/>
      <c r="C25" s="371"/>
      <c r="D25" s="380"/>
      <c r="E25" s="381"/>
      <c r="F25" s="376"/>
      <c r="G25" s="474" t="s">
        <v>257</v>
      </c>
      <c r="H25" s="377"/>
      <c r="I25" s="385">
        <v>1</v>
      </c>
      <c r="J25" s="373"/>
      <c r="K25" s="386"/>
      <c r="L25" s="373"/>
      <c r="M25" s="385">
        <v>1</v>
      </c>
      <c r="N25" s="358"/>
      <c r="O25" s="359"/>
      <c r="P25" s="360"/>
      <c r="Q25" s="351"/>
      <c r="R25" s="520"/>
      <c r="S25" s="522"/>
      <c r="T25" s="522"/>
      <c r="U25" s="522"/>
      <c r="V25" s="522"/>
      <c r="W25" s="522"/>
      <c r="X25" s="522"/>
      <c r="Y25" s="522"/>
      <c r="Z25" s="396"/>
      <c r="AA25" s="523"/>
    </row>
    <row r="26" spans="1:27" ht="30" customHeight="1" x14ac:dyDescent="0.15">
      <c r="A26" s="218"/>
      <c r="B26" s="354"/>
      <c r="C26" s="371"/>
      <c r="D26" s="382"/>
      <c r="E26" s="383"/>
      <c r="F26" s="376"/>
      <c r="G26" s="474" t="s">
        <v>258</v>
      </c>
      <c r="H26" s="377"/>
      <c r="I26" s="385">
        <v>2</v>
      </c>
      <c r="J26" s="373"/>
      <c r="K26" s="393"/>
      <c r="L26" s="373"/>
      <c r="M26" s="385">
        <v>2</v>
      </c>
      <c r="N26" s="358"/>
      <c r="O26" s="359"/>
      <c r="P26" s="360"/>
      <c r="Q26" s="351"/>
      <c r="R26" s="520"/>
      <c r="S26" s="520"/>
      <c r="T26" s="522"/>
      <c r="U26" s="522"/>
      <c r="V26" s="522"/>
      <c r="W26" s="522"/>
      <c r="X26" s="522"/>
      <c r="Y26" s="522"/>
      <c r="Z26" s="396"/>
      <c r="AA26" s="523"/>
    </row>
    <row r="27" spans="1:27" ht="30" customHeight="1" thickBot="1" x14ac:dyDescent="0.2">
      <c r="A27" s="218"/>
      <c r="B27" s="366"/>
      <c r="C27" s="954" t="s">
        <v>72</v>
      </c>
      <c r="D27" s="954"/>
      <c r="E27" s="954"/>
      <c r="F27" s="954"/>
      <c r="G27" s="954"/>
      <c r="H27" s="378"/>
      <c r="I27" s="388">
        <f>SUM(I4:I26)</f>
        <v>44</v>
      </c>
      <c r="J27" s="378"/>
      <c r="K27" s="389">
        <f>SUM(K4:K26)</f>
        <v>-2</v>
      </c>
      <c r="L27" s="378"/>
      <c r="M27" s="388">
        <f>SUM(M5:M26)</f>
        <v>42</v>
      </c>
      <c r="N27" s="367"/>
      <c r="O27" s="368"/>
      <c r="P27" s="369"/>
      <c r="Q27" s="351"/>
      <c r="R27" s="523"/>
      <c r="S27" s="523"/>
      <c r="T27" s="523"/>
      <c r="U27" s="523"/>
      <c r="V27" s="523"/>
      <c r="W27" s="523"/>
      <c r="X27" s="523"/>
      <c r="Y27" s="523"/>
      <c r="Z27" s="396"/>
      <c r="AA27" s="523"/>
    </row>
    <row r="28" spans="1:27" ht="30" customHeight="1" x14ac:dyDescent="0.15">
      <c r="A28" s="218"/>
      <c r="B28" s="348"/>
      <c r="C28" s="348"/>
      <c r="D28" s="348"/>
      <c r="E28" s="348"/>
      <c r="F28" s="348"/>
      <c r="G28" s="348"/>
      <c r="H28" s="348"/>
      <c r="I28" s="348"/>
      <c r="J28" s="348"/>
      <c r="K28" s="348"/>
      <c r="L28" s="348"/>
      <c r="M28" s="348"/>
      <c r="N28" s="348"/>
      <c r="O28" s="348"/>
      <c r="P28" s="348"/>
      <c r="Q28" s="348"/>
      <c r="R28" s="523"/>
      <c r="S28" s="523"/>
      <c r="T28" s="523"/>
      <c r="U28" s="523"/>
      <c r="V28" s="523"/>
      <c r="W28" s="523"/>
      <c r="X28" s="523"/>
      <c r="Y28" s="523"/>
      <c r="Z28" s="396"/>
      <c r="AA28" s="523"/>
    </row>
    <row r="29" spans="1:27" ht="30" customHeight="1" x14ac:dyDescent="0.15">
      <c r="A29" s="218"/>
      <c r="B29" s="348"/>
      <c r="C29" s="348"/>
      <c r="D29" s="348"/>
      <c r="E29" s="348"/>
      <c r="F29" s="348"/>
      <c r="G29" s="348"/>
      <c r="H29" s="348"/>
      <c r="I29" s="348"/>
      <c r="J29" s="348"/>
      <c r="K29" s="348"/>
      <c r="L29" s="348"/>
      <c r="M29" s="348"/>
      <c r="N29" s="348"/>
      <c r="O29" s="348"/>
      <c r="P29" s="348"/>
      <c r="Q29" s="348"/>
      <c r="R29" s="398"/>
      <c r="S29" s="398"/>
      <c r="T29" s="398"/>
      <c r="U29" s="398"/>
      <c r="V29" s="398"/>
      <c r="W29" s="398"/>
      <c r="X29" s="398"/>
      <c r="Y29" s="398"/>
      <c r="Z29" s="398"/>
      <c r="AA29" s="398"/>
    </row>
    <row r="30" spans="1:27" ht="30" customHeight="1" x14ac:dyDescent="0.15">
      <c r="A30" s="218"/>
      <c r="B30" s="348"/>
      <c r="C30" s="348"/>
      <c r="D30" s="348"/>
      <c r="E30" s="348"/>
      <c r="F30" s="348"/>
      <c r="G30" s="348"/>
      <c r="H30" s="348"/>
      <c r="I30" s="348"/>
      <c r="J30" s="348"/>
      <c r="K30" s="348"/>
      <c r="L30" s="348"/>
      <c r="M30" s="348"/>
      <c r="N30" s="348"/>
      <c r="O30" s="348"/>
      <c r="P30" s="348"/>
      <c r="Q30" s="348"/>
      <c r="R30" s="398"/>
      <c r="S30" s="398"/>
      <c r="T30" s="398"/>
      <c r="U30" s="398"/>
      <c r="V30" s="398"/>
      <c r="W30" s="398"/>
      <c r="X30" s="398"/>
      <c r="Y30" s="398"/>
      <c r="Z30" s="398"/>
      <c r="AA30" s="398"/>
    </row>
    <row r="31" spans="1:27" ht="30" customHeight="1" x14ac:dyDescent="0.15">
      <c r="A31" s="218"/>
      <c r="B31" s="348"/>
      <c r="C31" s="348"/>
      <c r="D31" s="348"/>
      <c r="E31" s="348"/>
      <c r="F31" s="348"/>
      <c r="G31" s="348"/>
      <c r="H31" s="348"/>
      <c r="I31" s="348"/>
      <c r="J31" s="348"/>
      <c r="K31" s="348"/>
      <c r="L31" s="348"/>
      <c r="M31" s="348"/>
      <c r="N31" s="348"/>
      <c r="O31" s="348"/>
      <c r="P31" s="348"/>
      <c r="Q31" s="348"/>
      <c r="R31" s="348"/>
      <c r="S31" s="348"/>
      <c r="T31" s="348"/>
      <c r="U31" s="348"/>
      <c r="V31" s="348"/>
      <c r="W31" s="348"/>
      <c r="X31" s="348"/>
      <c r="Y31" s="348"/>
      <c r="Z31" s="348"/>
      <c r="AA31" s="348"/>
    </row>
    <row r="32" spans="1:27" ht="30" customHeight="1" x14ac:dyDescent="0.15">
      <c r="A32" s="218"/>
      <c r="B32" s="348"/>
      <c r="C32" s="348"/>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row>
    <row r="33" spans="1:27" x14ac:dyDescent="0.15">
      <c r="A33" s="218"/>
      <c r="B33" s="348"/>
      <c r="C33" s="348"/>
      <c r="D33" s="348"/>
      <c r="E33" s="348"/>
      <c r="F33" s="348"/>
      <c r="G33" s="348"/>
      <c r="H33" s="348"/>
      <c r="I33" s="348"/>
      <c r="J33" s="348"/>
      <c r="K33" s="348"/>
      <c r="L33" s="348"/>
      <c r="M33" s="348"/>
      <c r="N33" s="348"/>
      <c r="O33" s="348"/>
      <c r="P33" s="348"/>
      <c r="Q33" s="348"/>
      <c r="R33" s="348"/>
      <c r="S33" s="348"/>
      <c r="T33" s="348"/>
      <c r="U33" s="348"/>
      <c r="V33" s="348"/>
      <c r="W33" s="348"/>
      <c r="X33" s="348"/>
      <c r="Y33" s="348"/>
      <c r="Z33" s="348"/>
      <c r="AA33" s="348"/>
    </row>
  </sheetData>
  <mergeCells count="24">
    <mergeCell ref="C16:G16"/>
    <mergeCell ref="E17:G17"/>
    <mergeCell ref="E18:G18"/>
    <mergeCell ref="E22:G22"/>
    <mergeCell ref="C27:G27"/>
    <mergeCell ref="E15:G15"/>
    <mergeCell ref="C4:G4"/>
    <mergeCell ref="E5:G5"/>
    <mergeCell ref="E6:G6"/>
    <mergeCell ref="E7:G7"/>
    <mergeCell ref="C8:G8"/>
    <mergeCell ref="E9:G9"/>
    <mergeCell ref="E10:G10"/>
    <mergeCell ref="E11:G11"/>
    <mergeCell ref="C12:G12"/>
    <mergeCell ref="E13:G13"/>
    <mergeCell ref="E14:G14"/>
    <mergeCell ref="C1:O1"/>
    <mergeCell ref="K2:O2"/>
    <mergeCell ref="C3:G3"/>
    <mergeCell ref="I3:J3"/>
    <mergeCell ref="K3:L3"/>
    <mergeCell ref="M3:N3"/>
    <mergeCell ref="O3:P3"/>
  </mergeCells>
  <phoneticPr fontId="5"/>
  <pageMargins left="0.70866141732283472" right="0.70866141732283472" top="0.74803149606299213" bottom="0.74803149606299213" header="0.31496062992125984" footer="0.31496062992125984"/>
  <pageSetup paperSize="9" scale="95" orientation="portrait" r:id="rId1"/>
  <colBreaks count="1" manualBreakCount="1">
    <brk id="16" max="3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64"/>
  <sheetViews>
    <sheetView showOutlineSymbols="0" view="pageBreakPreview" zoomScaleNormal="100" zoomScaleSheetLayoutView="100" workbookViewId="0">
      <selection sqref="A1:H1"/>
    </sheetView>
  </sheetViews>
  <sheetFormatPr defaultColWidth="10.75" defaultRowHeight="14.25" x14ac:dyDescent="0.15"/>
  <cols>
    <col min="1" max="1" width="4.625" style="12" customWidth="1"/>
    <col min="2" max="3" width="11.625" style="12" customWidth="1"/>
    <col min="4" max="4" width="1.75" style="12" customWidth="1"/>
    <col min="5" max="6" width="16.625" style="12" customWidth="1"/>
    <col min="7" max="8" width="12.625" style="12" customWidth="1"/>
    <col min="9" max="9" width="5.625" style="12" customWidth="1"/>
    <col min="10" max="16384" width="10.75" style="13"/>
  </cols>
  <sheetData>
    <row r="1" spans="1:9" s="2" customFormat="1" ht="24" customHeight="1" x14ac:dyDescent="0.15">
      <c r="A1" s="670" t="s">
        <v>442</v>
      </c>
      <c r="B1" s="670"/>
      <c r="C1" s="670"/>
      <c r="D1" s="670"/>
      <c r="E1" s="670"/>
      <c r="F1" s="670"/>
      <c r="G1" s="670"/>
      <c r="H1" s="670"/>
      <c r="I1" s="1"/>
    </row>
    <row r="2" spans="1:9" s="2" customFormat="1" ht="23.25" customHeight="1" x14ac:dyDescent="0.15">
      <c r="A2" s="145" t="s">
        <v>42</v>
      </c>
      <c r="B2" s="52"/>
      <c r="C2" s="3"/>
      <c r="D2" s="3"/>
      <c r="E2" s="3"/>
      <c r="F2" s="3"/>
      <c r="G2" s="3"/>
      <c r="H2" s="3"/>
      <c r="I2" s="3"/>
    </row>
    <row r="3" spans="1:9" s="2" customFormat="1" ht="20.100000000000001" customHeight="1" thickBot="1" x14ac:dyDescent="0.2">
      <c r="A3" s="20" t="s">
        <v>1</v>
      </c>
      <c r="B3" s="20"/>
      <c r="C3" s="20"/>
      <c r="D3" s="20"/>
      <c r="E3" s="21"/>
      <c r="F3" s="21"/>
      <c r="G3" s="21"/>
      <c r="H3" s="22" t="s">
        <v>41</v>
      </c>
    </row>
    <row r="4" spans="1:9" s="2" customFormat="1" ht="18" customHeight="1" x14ac:dyDescent="0.15">
      <c r="A4" s="671" t="s">
        <v>2</v>
      </c>
      <c r="B4" s="672"/>
      <c r="C4" s="672"/>
      <c r="D4" s="672"/>
      <c r="E4" s="683" t="s">
        <v>37</v>
      </c>
      <c r="F4" s="675" t="s">
        <v>38</v>
      </c>
      <c r="G4" s="680" t="s">
        <v>40</v>
      </c>
      <c r="H4" s="678" t="s">
        <v>39</v>
      </c>
      <c r="I4" s="14"/>
    </row>
    <row r="5" spans="1:9" s="2" customFormat="1" ht="18" customHeight="1" x14ac:dyDescent="0.15">
      <c r="A5" s="673"/>
      <c r="B5" s="674"/>
      <c r="C5" s="674"/>
      <c r="D5" s="674"/>
      <c r="E5" s="684"/>
      <c r="F5" s="676"/>
      <c r="G5" s="681"/>
      <c r="H5" s="679"/>
      <c r="I5" s="14"/>
    </row>
    <row r="6" spans="1:9" s="2" customFormat="1" ht="18" customHeight="1" x14ac:dyDescent="0.15">
      <c r="A6" s="23">
        <v>1</v>
      </c>
      <c r="B6" s="686" t="s">
        <v>21</v>
      </c>
      <c r="C6" s="686"/>
      <c r="D6" s="24"/>
      <c r="E6" s="25">
        <v>775842</v>
      </c>
      <c r="F6" s="26">
        <v>767231</v>
      </c>
      <c r="G6" s="27">
        <f>ROUND(F6/$E$6*100,1)</f>
        <v>98.9</v>
      </c>
      <c r="H6" s="121">
        <f>ROUND(E6/$E$28*100,1)+0.1</f>
        <v>12.6</v>
      </c>
      <c r="I6" s="15"/>
    </row>
    <row r="7" spans="1:9" s="2" customFormat="1" ht="18" customHeight="1" x14ac:dyDescent="0.15">
      <c r="A7" s="28">
        <v>2</v>
      </c>
      <c r="B7" s="669" t="s">
        <v>22</v>
      </c>
      <c r="C7" s="669"/>
      <c r="D7" s="30"/>
      <c r="E7" s="25">
        <v>88114</v>
      </c>
      <c r="F7" s="26">
        <v>88012</v>
      </c>
      <c r="G7" s="27">
        <f>ROUND(F7/$E$7*100,1)</f>
        <v>99.9</v>
      </c>
      <c r="H7" s="121">
        <f>ROUND(E7/$E$28*100,1)</f>
        <v>1.4</v>
      </c>
      <c r="I7" s="15"/>
    </row>
    <row r="8" spans="1:9" s="2" customFormat="1" ht="18" customHeight="1" x14ac:dyDescent="0.15">
      <c r="A8" s="31">
        <v>3</v>
      </c>
      <c r="B8" s="669" t="s">
        <v>23</v>
      </c>
      <c r="C8" s="669"/>
      <c r="D8" s="30"/>
      <c r="E8" s="25">
        <v>1000</v>
      </c>
      <c r="F8" s="26">
        <v>608</v>
      </c>
      <c r="G8" s="27">
        <f>ROUND(F8/$E$8*100,1)</f>
        <v>60.8</v>
      </c>
      <c r="H8" s="121">
        <f t="shared" ref="H8:H27" si="0">ROUND(E8/$E$28*100,1)</f>
        <v>0</v>
      </c>
      <c r="I8" s="15"/>
    </row>
    <row r="9" spans="1:9" s="2" customFormat="1" ht="18" customHeight="1" x14ac:dyDescent="0.15">
      <c r="A9" s="23">
        <v>4</v>
      </c>
      <c r="B9" s="669" t="s">
        <v>4</v>
      </c>
      <c r="C9" s="669"/>
      <c r="D9" s="30"/>
      <c r="E9" s="25">
        <v>1000</v>
      </c>
      <c r="F9" s="26">
        <v>1991</v>
      </c>
      <c r="G9" s="27">
        <f>ROUND(F9/$E$9*100,1)</f>
        <v>199.1</v>
      </c>
      <c r="H9" s="121">
        <f t="shared" si="0"/>
        <v>0</v>
      </c>
      <c r="I9" s="15"/>
    </row>
    <row r="10" spans="1:9" s="2" customFormat="1" ht="18" customHeight="1" x14ac:dyDescent="0.15">
      <c r="A10" s="28">
        <v>5</v>
      </c>
      <c r="B10" s="677" t="s">
        <v>5</v>
      </c>
      <c r="C10" s="677"/>
      <c r="D10" s="30"/>
      <c r="E10" s="25">
        <v>1000</v>
      </c>
      <c r="F10" s="26">
        <v>1299</v>
      </c>
      <c r="G10" s="27">
        <f>ROUND(F10/$E$10*100,1)</f>
        <v>129.9</v>
      </c>
      <c r="H10" s="121">
        <f t="shared" si="0"/>
        <v>0</v>
      </c>
      <c r="I10" s="15"/>
    </row>
    <row r="11" spans="1:9" s="2" customFormat="1" ht="18" customHeight="1" x14ac:dyDescent="0.15">
      <c r="A11" s="31">
        <v>6</v>
      </c>
      <c r="B11" s="669" t="s">
        <v>9</v>
      </c>
      <c r="C11" s="669"/>
      <c r="D11" s="30"/>
      <c r="E11" s="25">
        <v>139910</v>
      </c>
      <c r="F11" s="26">
        <v>139910</v>
      </c>
      <c r="G11" s="27">
        <f>ROUND(F11/$E$11*100,1)</f>
        <v>100</v>
      </c>
      <c r="H11" s="121">
        <f t="shared" si="0"/>
        <v>2.2999999999999998</v>
      </c>
      <c r="I11" s="15"/>
    </row>
    <row r="12" spans="1:9" s="2" customFormat="1" ht="18" customHeight="1" x14ac:dyDescent="0.15">
      <c r="A12" s="23">
        <v>7</v>
      </c>
      <c r="B12" s="669" t="s">
        <v>24</v>
      </c>
      <c r="C12" s="669"/>
      <c r="D12" s="30"/>
      <c r="E12" s="25">
        <v>4000</v>
      </c>
      <c r="F12" s="26">
        <v>4738</v>
      </c>
      <c r="G12" s="27">
        <f>ROUND(F12/$E$12*100,1)</f>
        <v>118.5</v>
      </c>
      <c r="H12" s="121">
        <f t="shared" si="0"/>
        <v>0.1</v>
      </c>
      <c r="I12" s="15"/>
    </row>
    <row r="13" spans="1:9" s="2" customFormat="1" ht="18" customHeight="1" x14ac:dyDescent="0.15">
      <c r="A13" s="28">
        <v>8</v>
      </c>
      <c r="B13" s="669" t="s">
        <v>25</v>
      </c>
      <c r="C13" s="669"/>
      <c r="D13" s="30"/>
      <c r="E13" s="25">
        <v>9000</v>
      </c>
      <c r="F13" s="26">
        <v>9654</v>
      </c>
      <c r="G13" s="27">
        <f>ROUND(F13/$E$13*100,1)</f>
        <v>107.3</v>
      </c>
      <c r="H13" s="121">
        <f>ROUND(E13/$E$28*100,1)+0.1</f>
        <v>0.2</v>
      </c>
      <c r="I13" s="15"/>
    </row>
    <row r="14" spans="1:9" s="2" customFormat="1" ht="18" customHeight="1" x14ac:dyDescent="0.15">
      <c r="A14" s="23">
        <v>9</v>
      </c>
      <c r="B14" s="669" t="s">
        <v>433</v>
      </c>
      <c r="C14" s="669"/>
      <c r="D14" s="30"/>
      <c r="E14" s="25">
        <v>2787</v>
      </c>
      <c r="F14" s="26">
        <v>2787</v>
      </c>
      <c r="G14" s="27">
        <f>ROUND(F14/$E$14*100,1)</f>
        <v>100</v>
      </c>
      <c r="H14" s="121">
        <f t="shared" si="0"/>
        <v>0</v>
      </c>
      <c r="I14" s="15"/>
    </row>
    <row r="15" spans="1:9" s="2" customFormat="1" ht="18" customHeight="1" x14ac:dyDescent="0.15">
      <c r="A15" s="28">
        <v>10</v>
      </c>
      <c r="B15" s="669" t="s">
        <v>6</v>
      </c>
      <c r="C15" s="669"/>
      <c r="D15" s="30"/>
      <c r="E15" s="25">
        <v>8064</v>
      </c>
      <c r="F15" s="26">
        <v>8064</v>
      </c>
      <c r="G15" s="27">
        <f>ROUND(F15/$E$15*100,1)</f>
        <v>100</v>
      </c>
      <c r="H15" s="121">
        <f t="shared" si="0"/>
        <v>0.1</v>
      </c>
      <c r="I15" s="15"/>
    </row>
    <row r="16" spans="1:9" s="2" customFormat="1" ht="18" customHeight="1" x14ac:dyDescent="0.15">
      <c r="A16" s="23">
        <v>11</v>
      </c>
      <c r="B16" s="669" t="s">
        <v>10</v>
      </c>
      <c r="C16" s="669"/>
      <c r="D16" s="30"/>
      <c r="E16" s="25">
        <v>2334217</v>
      </c>
      <c r="F16" s="26">
        <v>2334217</v>
      </c>
      <c r="G16" s="27">
        <f>ROUND(F16/$E$16*100,1)</f>
        <v>100</v>
      </c>
      <c r="H16" s="121">
        <f>ROUND(E16/$E$28*100,1)</f>
        <v>37.700000000000003</v>
      </c>
      <c r="I16" s="15"/>
    </row>
    <row r="17" spans="1:9" s="2" customFormat="1" ht="18" customHeight="1" x14ac:dyDescent="0.15">
      <c r="A17" s="28">
        <v>12</v>
      </c>
      <c r="B17" s="677" t="s">
        <v>26</v>
      </c>
      <c r="C17" s="677"/>
      <c r="D17" s="30"/>
      <c r="E17" s="25">
        <v>1000</v>
      </c>
      <c r="F17" s="26">
        <v>880</v>
      </c>
      <c r="G17" s="27">
        <f>ROUND(F17/$E$17*100,1)</f>
        <v>88</v>
      </c>
      <c r="H17" s="121">
        <f t="shared" si="0"/>
        <v>0</v>
      </c>
      <c r="I17" s="15"/>
    </row>
    <row r="18" spans="1:9" s="2" customFormat="1" ht="18" customHeight="1" x14ac:dyDescent="0.15">
      <c r="A18" s="23">
        <v>13</v>
      </c>
      <c r="B18" s="669" t="s">
        <v>11</v>
      </c>
      <c r="C18" s="669"/>
      <c r="D18" s="30"/>
      <c r="E18" s="25">
        <v>12050</v>
      </c>
      <c r="F18" s="26">
        <v>11812</v>
      </c>
      <c r="G18" s="27">
        <f>ROUND(F18/$E$18*100,1)</f>
        <v>98</v>
      </c>
      <c r="H18" s="121">
        <f t="shared" si="0"/>
        <v>0.2</v>
      </c>
      <c r="I18" s="15"/>
    </row>
    <row r="19" spans="1:9" s="2" customFormat="1" ht="18" customHeight="1" x14ac:dyDescent="0.15">
      <c r="A19" s="28">
        <v>14</v>
      </c>
      <c r="B19" s="669" t="s">
        <v>12</v>
      </c>
      <c r="C19" s="669"/>
      <c r="D19" s="30"/>
      <c r="E19" s="25">
        <v>36811</v>
      </c>
      <c r="F19" s="26">
        <v>36637</v>
      </c>
      <c r="G19" s="27">
        <f>ROUND(F19/$E$19*100,1)</f>
        <v>99.5</v>
      </c>
      <c r="H19" s="121">
        <f>ROUND(E19/$E$28*100,1)</f>
        <v>0.6</v>
      </c>
      <c r="I19" s="15"/>
    </row>
    <row r="20" spans="1:9" s="2" customFormat="1" ht="18" customHeight="1" x14ac:dyDescent="0.15">
      <c r="A20" s="23">
        <v>15</v>
      </c>
      <c r="B20" s="669" t="s">
        <v>13</v>
      </c>
      <c r="C20" s="669"/>
      <c r="D20" s="30"/>
      <c r="E20" s="25">
        <v>382059</v>
      </c>
      <c r="F20" s="26">
        <v>377568</v>
      </c>
      <c r="G20" s="27">
        <f>ROUND(F20/$E$20*100,1)</f>
        <v>98.8</v>
      </c>
      <c r="H20" s="121">
        <f t="shared" si="0"/>
        <v>6.2</v>
      </c>
      <c r="I20" s="15"/>
    </row>
    <row r="21" spans="1:9" s="2" customFormat="1" ht="18" customHeight="1" x14ac:dyDescent="0.15">
      <c r="A21" s="28">
        <v>16</v>
      </c>
      <c r="B21" s="669" t="s">
        <v>14</v>
      </c>
      <c r="C21" s="669"/>
      <c r="D21" s="30"/>
      <c r="E21" s="25">
        <v>763757</v>
      </c>
      <c r="F21" s="26">
        <v>634547</v>
      </c>
      <c r="G21" s="27">
        <f>ROUND(F21/$E$21*100,1)</f>
        <v>83.1</v>
      </c>
      <c r="H21" s="121">
        <f t="shared" si="0"/>
        <v>12.3</v>
      </c>
      <c r="I21" s="15"/>
    </row>
    <row r="22" spans="1:9" s="2" customFormat="1" ht="18" customHeight="1" x14ac:dyDescent="0.15">
      <c r="A22" s="23">
        <v>17</v>
      </c>
      <c r="B22" s="669" t="s">
        <v>15</v>
      </c>
      <c r="C22" s="669"/>
      <c r="D22" s="30"/>
      <c r="E22" s="25">
        <v>343339</v>
      </c>
      <c r="F22" s="26">
        <v>343290</v>
      </c>
      <c r="G22" s="27">
        <f>ROUND(F22/$E$22*100,1)</f>
        <v>100</v>
      </c>
      <c r="H22" s="121">
        <f t="shared" si="0"/>
        <v>5.5</v>
      </c>
      <c r="I22" s="15"/>
    </row>
    <row r="23" spans="1:9" s="2" customFormat="1" ht="18" customHeight="1" x14ac:dyDescent="0.15">
      <c r="A23" s="28">
        <v>18</v>
      </c>
      <c r="B23" s="669" t="s">
        <v>16</v>
      </c>
      <c r="C23" s="669"/>
      <c r="D23" s="30"/>
      <c r="E23" s="25">
        <v>52796</v>
      </c>
      <c r="F23" s="26">
        <v>52022</v>
      </c>
      <c r="G23" s="27">
        <f>ROUND(F23/$E$23*100,1)</f>
        <v>98.5</v>
      </c>
      <c r="H23" s="121">
        <f>ROUND(E23/$E$28*100,1)</f>
        <v>0.9</v>
      </c>
      <c r="I23" s="15"/>
    </row>
    <row r="24" spans="1:9" s="2" customFormat="1" ht="18" customHeight="1" x14ac:dyDescent="0.15">
      <c r="A24" s="23">
        <v>19</v>
      </c>
      <c r="B24" s="669" t="s">
        <v>17</v>
      </c>
      <c r="C24" s="669"/>
      <c r="D24" s="30"/>
      <c r="E24" s="25">
        <v>342948</v>
      </c>
      <c r="F24" s="26">
        <v>0</v>
      </c>
      <c r="G24" s="27">
        <f>ROUND(F24/$E$24*100,1)</f>
        <v>0</v>
      </c>
      <c r="H24" s="121">
        <f>ROUND(E24/$E$28*100,1)+0.1</f>
        <v>5.6</v>
      </c>
      <c r="I24" s="15"/>
    </row>
    <row r="25" spans="1:9" s="2" customFormat="1" ht="18" customHeight="1" x14ac:dyDescent="0.15">
      <c r="A25" s="28">
        <v>20</v>
      </c>
      <c r="B25" s="669" t="s">
        <v>18</v>
      </c>
      <c r="C25" s="669"/>
      <c r="D25" s="30"/>
      <c r="E25" s="25">
        <v>137407</v>
      </c>
      <c r="F25" s="26">
        <v>137407</v>
      </c>
      <c r="G25" s="27">
        <f>ROUND(F25/$E$25*100,1)</f>
        <v>100</v>
      </c>
      <c r="H25" s="121">
        <f t="shared" si="0"/>
        <v>2.2000000000000002</v>
      </c>
      <c r="I25" s="15"/>
    </row>
    <row r="26" spans="1:9" s="2" customFormat="1" ht="18" customHeight="1" x14ac:dyDescent="0.15">
      <c r="A26" s="23">
        <v>21</v>
      </c>
      <c r="B26" s="669" t="s">
        <v>19</v>
      </c>
      <c r="C26" s="669"/>
      <c r="D26" s="30"/>
      <c r="E26" s="25">
        <v>216538</v>
      </c>
      <c r="F26" s="26">
        <v>167076</v>
      </c>
      <c r="G26" s="27">
        <f>ROUND(F26/$E$26*100,1)</f>
        <v>77.2</v>
      </c>
      <c r="H26" s="121">
        <f>ROUND(E26/$E$28*100,1)</f>
        <v>3.5</v>
      </c>
      <c r="I26" s="15"/>
    </row>
    <row r="27" spans="1:9" s="2" customFormat="1" ht="18" customHeight="1" thickBot="1" x14ac:dyDescent="0.2">
      <c r="A27" s="28">
        <v>22</v>
      </c>
      <c r="B27" s="693" t="s">
        <v>20</v>
      </c>
      <c r="C27" s="693"/>
      <c r="D27" s="30"/>
      <c r="E27" s="25">
        <v>533228</v>
      </c>
      <c r="F27" s="26">
        <v>210800</v>
      </c>
      <c r="G27" s="33">
        <f>ROUND(F27/$E$27*100,1)</f>
        <v>39.5</v>
      </c>
      <c r="H27" s="121">
        <f t="shared" si="0"/>
        <v>8.6</v>
      </c>
      <c r="I27" s="15"/>
    </row>
    <row r="28" spans="1:9" s="2" customFormat="1" ht="18" customHeight="1" thickTop="1" thickBot="1" x14ac:dyDescent="0.2">
      <c r="A28" s="690" t="s">
        <v>36</v>
      </c>
      <c r="B28" s="691"/>
      <c r="C28" s="691"/>
      <c r="D28" s="692"/>
      <c r="E28" s="34">
        <f>SUM(E6:E27)</f>
        <v>6186867</v>
      </c>
      <c r="F28" s="35">
        <f>SUM(F6:F27)</f>
        <v>5330550</v>
      </c>
      <c r="G28" s="36">
        <f>ROUND(F28/$E$28*100,1)</f>
        <v>86.2</v>
      </c>
      <c r="H28" s="129">
        <f>SUM(H6:H27)</f>
        <v>100.00000000000001</v>
      </c>
      <c r="I28" s="16"/>
    </row>
    <row r="29" spans="1:9" s="2" customFormat="1" ht="18" customHeight="1" x14ac:dyDescent="0.15">
      <c r="A29" s="37" t="s">
        <v>434</v>
      </c>
      <c r="B29" s="37"/>
      <c r="C29" s="37"/>
      <c r="D29" s="37"/>
      <c r="E29" s="37"/>
      <c r="F29" s="37"/>
      <c r="G29" s="37"/>
      <c r="H29" s="37"/>
      <c r="I29" s="4"/>
    </row>
    <row r="30" spans="1:9" s="2" customFormat="1" ht="18" customHeight="1" thickBot="1" x14ac:dyDescent="0.2">
      <c r="A30" s="38" t="s">
        <v>3</v>
      </c>
      <c r="B30" s="38"/>
      <c r="C30" s="38"/>
      <c r="D30" s="38"/>
      <c r="E30" s="314"/>
      <c r="F30" s="20"/>
      <c r="G30" s="20"/>
      <c r="H30" s="137" t="s">
        <v>41</v>
      </c>
      <c r="I30" s="17"/>
    </row>
    <row r="31" spans="1:9" s="2" customFormat="1" ht="18" customHeight="1" x14ac:dyDescent="0.15">
      <c r="A31" s="694" t="s">
        <v>2</v>
      </c>
      <c r="B31" s="695"/>
      <c r="C31" s="695"/>
      <c r="D31" s="695"/>
      <c r="E31" s="687" t="s">
        <v>37</v>
      </c>
      <c r="F31" s="685" t="s">
        <v>97</v>
      </c>
      <c r="G31" s="682" t="s">
        <v>40</v>
      </c>
      <c r="H31" s="688" t="s">
        <v>39</v>
      </c>
      <c r="I31" s="18"/>
    </row>
    <row r="32" spans="1:9" s="2" customFormat="1" ht="18" customHeight="1" x14ac:dyDescent="0.15">
      <c r="A32" s="696"/>
      <c r="B32" s="697"/>
      <c r="C32" s="697"/>
      <c r="D32" s="697"/>
      <c r="E32" s="684"/>
      <c r="F32" s="676"/>
      <c r="G32" s="681"/>
      <c r="H32" s="689"/>
      <c r="I32" s="18"/>
    </row>
    <row r="33" spans="1:9" s="2" customFormat="1" ht="18" customHeight="1" x14ac:dyDescent="0.15">
      <c r="A33" s="39">
        <v>1</v>
      </c>
      <c r="B33" s="686" t="s">
        <v>28</v>
      </c>
      <c r="C33" s="686"/>
      <c r="D33" s="40"/>
      <c r="E33" s="41">
        <v>54218</v>
      </c>
      <c r="F33" s="42">
        <v>51883</v>
      </c>
      <c r="G33" s="27">
        <f>ROUND(F33/$E$33*100,1)</f>
        <v>95.7</v>
      </c>
      <c r="H33" s="138">
        <f>ROUND(E33/$E$45*100,1)</f>
        <v>0.9</v>
      </c>
      <c r="I33" s="4"/>
    </row>
    <row r="34" spans="1:9" s="2" customFormat="1" ht="18" customHeight="1" x14ac:dyDescent="0.15">
      <c r="A34" s="43">
        <v>2</v>
      </c>
      <c r="B34" s="669" t="s">
        <v>29</v>
      </c>
      <c r="C34" s="669"/>
      <c r="D34" s="44"/>
      <c r="E34" s="41">
        <v>1625855</v>
      </c>
      <c r="F34" s="42">
        <v>1187248</v>
      </c>
      <c r="G34" s="27">
        <f>ROUND(F34/$E$34*100,1)</f>
        <v>73</v>
      </c>
      <c r="H34" s="138">
        <f>ROUND(E34/$E$45*100,1)</f>
        <v>26.3</v>
      </c>
      <c r="I34" s="4"/>
    </row>
    <row r="35" spans="1:9" s="2" customFormat="1" ht="18" customHeight="1" x14ac:dyDescent="0.15">
      <c r="A35" s="43">
        <v>3</v>
      </c>
      <c r="B35" s="669" t="s">
        <v>30</v>
      </c>
      <c r="C35" s="669"/>
      <c r="D35" s="44"/>
      <c r="E35" s="41">
        <v>1032089</v>
      </c>
      <c r="F35" s="42">
        <v>894147</v>
      </c>
      <c r="G35" s="27">
        <f>ROUND(F35/$E$35*100,1)</f>
        <v>86.6</v>
      </c>
      <c r="H35" s="138">
        <f>ROUND(E35/$E$45*100,1)</f>
        <v>16.7</v>
      </c>
      <c r="I35" s="4"/>
    </row>
    <row r="36" spans="1:9" s="2" customFormat="1" ht="18" customHeight="1" x14ac:dyDescent="0.15">
      <c r="A36" s="43">
        <v>4</v>
      </c>
      <c r="B36" s="669" t="s">
        <v>31</v>
      </c>
      <c r="C36" s="669"/>
      <c r="D36" s="44"/>
      <c r="E36" s="41">
        <v>709963</v>
      </c>
      <c r="F36" s="42">
        <v>691499</v>
      </c>
      <c r="G36" s="27">
        <f>ROUND(F36/$E$36*100,1)</f>
        <v>97.4</v>
      </c>
      <c r="H36" s="138">
        <f t="shared" ref="H36:H44" si="1">ROUND(E36/$E$45*100,1)</f>
        <v>11.5</v>
      </c>
      <c r="I36" s="4"/>
    </row>
    <row r="37" spans="1:9" s="2" customFormat="1" ht="18" customHeight="1" x14ac:dyDescent="0.15">
      <c r="A37" s="43">
        <v>5</v>
      </c>
      <c r="B37" s="669" t="s">
        <v>27</v>
      </c>
      <c r="C37" s="669"/>
      <c r="D37" s="44"/>
      <c r="E37" s="41">
        <v>903567</v>
      </c>
      <c r="F37" s="42">
        <v>846012</v>
      </c>
      <c r="G37" s="27">
        <f>ROUND(F37/$E$37*100,1)</f>
        <v>93.6</v>
      </c>
      <c r="H37" s="138">
        <f t="shared" si="1"/>
        <v>14.6</v>
      </c>
      <c r="I37" s="4"/>
    </row>
    <row r="38" spans="1:9" s="2" customFormat="1" ht="18" customHeight="1" x14ac:dyDescent="0.15">
      <c r="A38" s="43">
        <v>6</v>
      </c>
      <c r="B38" s="669" t="s">
        <v>32</v>
      </c>
      <c r="C38" s="669"/>
      <c r="D38" s="44"/>
      <c r="E38" s="41">
        <v>68468</v>
      </c>
      <c r="F38" s="42">
        <v>64152</v>
      </c>
      <c r="G38" s="27">
        <f>ROUND(F38/$E$38*100,1)</f>
        <v>93.7</v>
      </c>
      <c r="H38" s="138">
        <f t="shared" si="1"/>
        <v>1.1000000000000001</v>
      </c>
      <c r="I38" s="4"/>
    </row>
    <row r="39" spans="1:9" s="2" customFormat="1" ht="18" customHeight="1" x14ac:dyDescent="0.15">
      <c r="A39" s="43">
        <v>7</v>
      </c>
      <c r="B39" s="669" t="s">
        <v>33</v>
      </c>
      <c r="C39" s="669"/>
      <c r="D39" s="44"/>
      <c r="E39" s="41">
        <v>410901</v>
      </c>
      <c r="F39" s="42">
        <v>398426</v>
      </c>
      <c r="G39" s="27">
        <f>ROUND(F39/$E$39*100,1)</f>
        <v>97</v>
      </c>
      <c r="H39" s="138">
        <f>ROUND(E39/$E$45*100,1)</f>
        <v>6.6</v>
      </c>
      <c r="I39" s="4"/>
    </row>
    <row r="40" spans="1:9" s="2" customFormat="1" ht="18" customHeight="1" x14ac:dyDescent="0.15">
      <c r="A40" s="43">
        <v>8</v>
      </c>
      <c r="B40" s="669" t="s">
        <v>34</v>
      </c>
      <c r="C40" s="669"/>
      <c r="D40" s="44"/>
      <c r="E40" s="41">
        <v>319660</v>
      </c>
      <c r="F40" s="42">
        <v>319660</v>
      </c>
      <c r="G40" s="27">
        <f>ROUND(F40/$E$40*100,1)</f>
        <v>100</v>
      </c>
      <c r="H40" s="138">
        <f t="shared" si="1"/>
        <v>5.2</v>
      </c>
      <c r="I40" s="4"/>
    </row>
    <row r="41" spans="1:9" s="2" customFormat="1" ht="18" customHeight="1" x14ac:dyDescent="0.15">
      <c r="A41" s="43">
        <v>9</v>
      </c>
      <c r="B41" s="669" t="s">
        <v>35</v>
      </c>
      <c r="C41" s="669"/>
      <c r="D41" s="44"/>
      <c r="E41" s="41">
        <v>416406</v>
      </c>
      <c r="F41" s="42">
        <v>375042</v>
      </c>
      <c r="G41" s="27">
        <f>ROUND(F41/$E$41*100,1)</f>
        <v>90.1</v>
      </c>
      <c r="H41" s="138">
        <f t="shared" si="1"/>
        <v>6.7</v>
      </c>
      <c r="I41" s="4"/>
    </row>
    <row r="42" spans="1:9" s="2" customFormat="1" ht="18" customHeight="1" x14ac:dyDescent="0.15">
      <c r="A42" s="43">
        <v>10</v>
      </c>
      <c r="B42" s="669" t="s">
        <v>7</v>
      </c>
      <c r="C42" s="669"/>
      <c r="D42" s="44"/>
      <c r="E42" s="41">
        <v>644286</v>
      </c>
      <c r="F42" s="167">
        <v>643710</v>
      </c>
      <c r="G42" s="27">
        <f>ROUND(F42/$E$42*100,1)</f>
        <v>99.9</v>
      </c>
      <c r="H42" s="138">
        <f>ROUND(E42/$E$45*100,1)</f>
        <v>10.4</v>
      </c>
      <c r="I42" s="4"/>
    </row>
    <row r="43" spans="1:9" s="2" customFormat="1" ht="18" customHeight="1" thickBot="1" x14ac:dyDescent="0.2">
      <c r="A43" s="43">
        <v>11</v>
      </c>
      <c r="B43" s="698" t="s">
        <v>8</v>
      </c>
      <c r="C43" s="698"/>
      <c r="D43" s="56"/>
      <c r="E43" s="57">
        <v>1454</v>
      </c>
      <c r="F43" s="543">
        <v>0</v>
      </c>
      <c r="G43" s="33">
        <f>ROUND(F43/$E$42*100,1)</f>
        <v>0</v>
      </c>
      <c r="H43" s="142">
        <f>ROUND(E43/$E$45*100,1)</f>
        <v>0</v>
      </c>
      <c r="I43" s="4"/>
    </row>
    <row r="44" spans="1:9" s="2" customFormat="1" ht="18" hidden="1" customHeight="1" thickBot="1" x14ac:dyDescent="0.2">
      <c r="A44" s="46">
        <v>12</v>
      </c>
      <c r="B44" s="702" t="s">
        <v>368</v>
      </c>
      <c r="C44" s="702"/>
      <c r="D44" s="538"/>
      <c r="E44" s="539">
        <v>0</v>
      </c>
      <c r="F44" s="540">
        <v>0</v>
      </c>
      <c r="G44" s="541" t="e">
        <f>ROUND(F44/$E$44*100,1)</f>
        <v>#DIV/0!</v>
      </c>
      <c r="H44" s="542">
        <f t="shared" si="1"/>
        <v>0</v>
      </c>
      <c r="I44" s="4"/>
    </row>
    <row r="45" spans="1:9" s="2" customFormat="1" ht="18" customHeight="1" thickTop="1" thickBot="1" x14ac:dyDescent="0.2">
      <c r="A45" s="703" t="s">
        <v>36</v>
      </c>
      <c r="B45" s="704"/>
      <c r="C45" s="704"/>
      <c r="D45" s="704"/>
      <c r="E45" s="50">
        <f>SUM(E33:E44)</f>
        <v>6186867</v>
      </c>
      <c r="F45" s="51">
        <f>SUM(F33:F44)</f>
        <v>5471779</v>
      </c>
      <c r="G45" s="140">
        <f>ROUND(F45/$E$28*100,1)</f>
        <v>88.4</v>
      </c>
      <c r="H45" s="141">
        <f>SUM(H33:H44)</f>
        <v>100</v>
      </c>
      <c r="I45" s="4"/>
    </row>
    <row r="46" spans="1:9" s="2" customFormat="1" ht="24" customHeight="1" x14ac:dyDescent="0.15">
      <c r="A46" s="37" t="s">
        <v>434</v>
      </c>
      <c r="B46" s="5"/>
      <c r="C46" s="5"/>
      <c r="D46" s="5"/>
      <c r="E46" s="5"/>
      <c r="F46" s="5"/>
      <c r="G46" s="5"/>
      <c r="H46" s="5"/>
      <c r="I46" s="5"/>
    </row>
    <row r="47" spans="1:9" s="2" customFormat="1" ht="24" customHeight="1" x14ac:dyDescent="0.15">
      <c r="A47" s="5"/>
      <c r="B47" s="5"/>
      <c r="C47" s="5"/>
      <c r="D47" s="5"/>
      <c r="E47" s="5"/>
      <c r="F47" s="5"/>
      <c r="G47" s="5"/>
      <c r="H47" s="5"/>
      <c r="I47" s="5"/>
    </row>
    <row r="48" spans="1:9" s="2" customFormat="1" ht="15.95" customHeight="1" x14ac:dyDescent="0.15">
      <c r="A48" s="5"/>
      <c r="B48" s="5"/>
      <c r="C48" s="5"/>
      <c r="D48" s="5"/>
      <c r="E48" s="3"/>
      <c r="F48" s="3"/>
      <c r="G48" s="3"/>
      <c r="H48" s="3"/>
      <c r="I48" s="3"/>
    </row>
    <row r="49" spans="1:9" s="2" customFormat="1" ht="15.95" customHeight="1" x14ac:dyDescent="0.15">
      <c r="A49" s="5"/>
      <c r="B49" s="5"/>
      <c r="C49" s="5"/>
      <c r="D49" s="5"/>
      <c r="E49" s="3"/>
      <c r="F49" s="3"/>
      <c r="G49" s="3"/>
      <c r="H49" s="3"/>
      <c r="I49" s="3"/>
    </row>
    <row r="50" spans="1:9" s="2" customFormat="1" ht="15.95" customHeight="1" x14ac:dyDescent="0.15">
      <c r="A50" s="5"/>
      <c r="B50" s="5"/>
      <c r="C50" s="5"/>
      <c r="D50" s="5"/>
      <c r="E50" s="3"/>
      <c r="F50" s="3"/>
      <c r="G50" s="3"/>
      <c r="H50" s="3"/>
      <c r="I50" s="3"/>
    </row>
    <row r="51" spans="1:9" s="2" customFormat="1" ht="15.95" customHeight="1" x14ac:dyDescent="0.15">
      <c r="A51" s="5"/>
      <c r="B51" s="5"/>
      <c r="C51" s="5"/>
      <c r="D51" s="5"/>
      <c r="E51" s="3"/>
      <c r="F51" s="3"/>
      <c r="G51" s="3"/>
      <c r="H51" s="3"/>
      <c r="I51" s="3"/>
    </row>
    <row r="52" spans="1:9" s="2" customFormat="1" ht="15.95" customHeight="1" x14ac:dyDescent="0.15">
      <c r="A52" s="5"/>
      <c r="B52" s="5"/>
      <c r="C52" s="5"/>
      <c r="D52" s="5"/>
      <c r="E52" s="5"/>
      <c r="F52" s="5"/>
      <c r="G52" s="5"/>
      <c r="H52" s="5"/>
      <c r="I52" s="5"/>
    </row>
    <row r="53" spans="1:9" s="2" customFormat="1" ht="15.95" customHeight="1" x14ac:dyDescent="0.15">
      <c r="A53" s="5"/>
      <c r="B53" s="5"/>
      <c r="C53" s="5"/>
      <c r="D53" s="5"/>
      <c r="E53" s="5"/>
      <c r="F53" s="5"/>
      <c r="G53" s="5"/>
      <c r="H53" s="5"/>
      <c r="I53" s="10"/>
    </row>
    <row r="54" spans="1:9" s="2" customFormat="1" ht="15.95" customHeight="1" x14ac:dyDescent="0.15">
      <c r="A54" s="699"/>
      <c r="B54" s="701"/>
      <c r="C54" s="701"/>
      <c r="D54" s="7"/>
      <c r="E54" s="6"/>
      <c r="F54" s="6"/>
      <c r="G54" s="6"/>
      <c r="H54" s="6"/>
      <c r="I54" s="6"/>
    </row>
    <row r="55" spans="1:9" s="2" customFormat="1" ht="15.95" customHeight="1" x14ac:dyDescent="0.15">
      <c r="A55" s="8"/>
      <c r="B55" s="8"/>
      <c r="C55" s="9"/>
      <c r="D55" s="9"/>
      <c r="E55" s="10"/>
      <c r="F55" s="10"/>
      <c r="G55" s="10"/>
      <c r="H55" s="10"/>
      <c r="I55" s="19"/>
    </row>
    <row r="56" spans="1:9" s="2" customFormat="1" ht="15.95" customHeight="1" x14ac:dyDescent="0.15">
      <c r="A56" s="8"/>
      <c r="B56" s="8"/>
      <c r="C56" s="9"/>
      <c r="D56" s="9"/>
      <c r="E56" s="5"/>
      <c r="F56" s="5"/>
      <c r="G56" s="5"/>
      <c r="H56" s="5"/>
      <c r="I56" s="19"/>
    </row>
    <row r="57" spans="1:9" s="2" customFormat="1" ht="15.95" customHeight="1" x14ac:dyDescent="0.15">
      <c r="A57" s="5"/>
      <c r="B57" s="8"/>
      <c r="C57" s="5"/>
      <c r="D57" s="5"/>
      <c r="E57" s="5"/>
      <c r="F57" s="5"/>
      <c r="G57" s="5"/>
      <c r="H57" s="5"/>
      <c r="I57" s="19"/>
    </row>
    <row r="58" spans="1:9" s="2" customFormat="1" ht="15.95" customHeight="1" x14ac:dyDescent="0.15">
      <c r="A58" s="5"/>
      <c r="B58" s="8"/>
      <c r="C58" s="5"/>
      <c r="D58" s="5"/>
      <c r="E58" s="5"/>
      <c r="F58" s="5"/>
      <c r="G58" s="5"/>
      <c r="H58" s="5"/>
      <c r="I58" s="19"/>
    </row>
    <row r="59" spans="1:9" s="2" customFormat="1" ht="15.95" customHeight="1" x14ac:dyDescent="0.15">
      <c r="A59" s="5"/>
      <c r="B59" s="8"/>
      <c r="C59" s="5"/>
      <c r="D59" s="5"/>
      <c r="E59" s="10"/>
      <c r="F59" s="10"/>
      <c r="G59" s="10"/>
      <c r="H59" s="10"/>
      <c r="I59" s="19"/>
    </row>
    <row r="60" spans="1:9" s="2" customFormat="1" ht="15.95" customHeight="1" x14ac:dyDescent="0.15">
      <c r="A60" s="5"/>
      <c r="B60" s="8"/>
      <c r="C60" s="5"/>
      <c r="D60" s="5"/>
      <c r="E60" s="10"/>
      <c r="F60" s="10"/>
      <c r="G60" s="10"/>
      <c r="H60" s="10"/>
      <c r="I60" s="19"/>
    </row>
    <row r="61" spans="1:9" s="2" customFormat="1" ht="15.95" customHeight="1" x14ac:dyDescent="0.15">
      <c r="A61" s="699"/>
      <c r="B61" s="700"/>
      <c r="C61" s="700"/>
      <c r="D61" s="11"/>
      <c r="E61" s="5"/>
      <c r="F61" s="5"/>
      <c r="G61" s="5"/>
      <c r="H61" s="5"/>
      <c r="I61" s="19"/>
    </row>
    <row r="62" spans="1:9" s="2" customFormat="1" ht="15.95" customHeight="1" x14ac:dyDescent="0.15">
      <c r="A62" s="5"/>
      <c r="B62" s="5"/>
      <c r="C62" s="5"/>
      <c r="D62" s="5"/>
      <c r="E62" s="5"/>
      <c r="F62" s="5"/>
      <c r="G62" s="5"/>
      <c r="H62" s="5"/>
      <c r="I62" s="5"/>
    </row>
    <row r="63" spans="1:9" s="2" customFormat="1" ht="15.95" customHeight="1" x14ac:dyDescent="0.15">
      <c r="A63" s="5"/>
      <c r="B63" s="8"/>
      <c r="C63" s="5"/>
      <c r="D63" s="5"/>
      <c r="E63" s="5"/>
      <c r="F63" s="5"/>
      <c r="G63" s="5"/>
      <c r="H63" s="5"/>
      <c r="I63" s="5"/>
    </row>
    <row r="64" spans="1:9" s="2" customFormat="1" ht="15.95" customHeight="1" x14ac:dyDescent="0.15">
      <c r="A64" s="5"/>
      <c r="B64" s="5"/>
      <c r="C64" s="5"/>
      <c r="D64" s="5"/>
      <c r="E64" s="5"/>
      <c r="F64" s="5"/>
      <c r="G64" s="5"/>
      <c r="H64" s="5"/>
      <c r="I64" s="5"/>
    </row>
  </sheetData>
  <mergeCells count="49">
    <mergeCell ref="B43:C43"/>
    <mergeCell ref="B22:C22"/>
    <mergeCell ref="B19:C19"/>
    <mergeCell ref="B20:C20"/>
    <mergeCell ref="A61:C61"/>
    <mergeCell ref="A54:C54"/>
    <mergeCell ref="B35:C35"/>
    <mergeCell ref="B36:C36"/>
    <mergeCell ref="B37:C37"/>
    <mergeCell ref="B44:C44"/>
    <mergeCell ref="A45:D45"/>
    <mergeCell ref="B39:C39"/>
    <mergeCell ref="B41:C41"/>
    <mergeCell ref="B38:C38"/>
    <mergeCell ref="B42:C42"/>
    <mergeCell ref="B40:C40"/>
    <mergeCell ref="B33:C33"/>
    <mergeCell ref="E31:E32"/>
    <mergeCell ref="H31:H32"/>
    <mergeCell ref="B24:C24"/>
    <mergeCell ref="B25:C25"/>
    <mergeCell ref="A28:D28"/>
    <mergeCell ref="B26:C26"/>
    <mergeCell ref="B27:C27"/>
    <mergeCell ref="A31:D32"/>
    <mergeCell ref="B34:C34"/>
    <mergeCell ref="G4:G5"/>
    <mergeCell ref="G31:G32"/>
    <mergeCell ref="B7:C7"/>
    <mergeCell ref="B8:C8"/>
    <mergeCell ref="B11:C11"/>
    <mergeCell ref="E4:E5"/>
    <mergeCell ref="B23:C23"/>
    <mergeCell ref="B16:C16"/>
    <mergeCell ref="B17:C17"/>
    <mergeCell ref="B18:C18"/>
    <mergeCell ref="B21:C21"/>
    <mergeCell ref="F31:F32"/>
    <mergeCell ref="B6:C6"/>
    <mergeCell ref="B9:C9"/>
    <mergeCell ref="B12:C12"/>
    <mergeCell ref="B14:C14"/>
    <mergeCell ref="B15:C15"/>
    <mergeCell ref="A1:H1"/>
    <mergeCell ref="A4:D5"/>
    <mergeCell ref="F4:F5"/>
    <mergeCell ref="B10:C10"/>
    <mergeCell ref="H4:H5"/>
    <mergeCell ref="B13:C13"/>
  </mergeCells>
  <phoneticPr fontId="3"/>
  <pageMargins left="0.78740157480314965" right="0.70866141732283472" top="0.78740157480314965" bottom="0.78740157480314965" header="0" footer="0.39370078740157483"/>
  <pageSetup paperSize="9" scale="96" firstPageNumber="2" orientation="portrait" useFirstPageNumber="1" r:id="rId1"/>
  <headerFooter alignWithMargins="0"/>
  <colBreaks count="1" manualBreakCount="1">
    <brk id="8"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122"/>
  <sheetViews>
    <sheetView view="pageBreakPreview" zoomScaleNormal="100" zoomScaleSheetLayoutView="100" workbookViewId="0">
      <selection sqref="A1:H1"/>
    </sheetView>
  </sheetViews>
  <sheetFormatPr defaultColWidth="10.75" defaultRowHeight="14.25" x14ac:dyDescent="0.15"/>
  <cols>
    <col min="1" max="1" width="4.625" style="12" customWidth="1"/>
    <col min="2" max="3" width="11.625" style="12" customWidth="1"/>
    <col min="4" max="4" width="1.75" style="12" customWidth="1"/>
    <col min="5" max="6" width="16.625" style="12" customWidth="1"/>
    <col min="7" max="8" width="12.625" style="12" customWidth="1"/>
    <col min="9" max="9" width="5.625" style="12" customWidth="1"/>
    <col min="10" max="16384" width="10.75" style="13"/>
  </cols>
  <sheetData>
    <row r="1" spans="1:9" s="2" customFormat="1" ht="24" customHeight="1" x14ac:dyDescent="0.15">
      <c r="A1" s="708" t="s">
        <v>443</v>
      </c>
      <c r="B1" s="708"/>
      <c r="C1" s="708"/>
      <c r="D1" s="708"/>
      <c r="E1" s="708"/>
      <c r="F1" s="708"/>
      <c r="G1" s="708"/>
      <c r="H1" s="708"/>
      <c r="I1" s="1"/>
    </row>
    <row r="2" spans="1:9" s="2" customFormat="1" ht="20.100000000000001" customHeight="1" thickBot="1" x14ac:dyDescent="0.2">
      <c r="A2" s="20" t="s">
        <v>1</v>
      </c>
      <c r="B2" s="20"/>
      <c r="C2" s="20"/>
      <c r="D2" s="20"/>
      <c r="E2" s="21"/>
      <c r="F2" s="21"/>
      <c r="G2" s="21"/>
      <c r="H2" s="22" t="s">
        <v>41</v>
      </c>
    </row>
    <row r="3" spans="1:9" s="2" customFormat="1" ht="18" customHeight="1" x14ac:dyDescent="0.15">
      <c r="A3" s="671" t="s">
        <v>154</v>
      </c>
      <c r="B3" s="672"/>
      <c r="C3" s="672"/>
      <c r="D3" s="672"/>
      <c r="E3" s="683" t="s">
        <v>37</v>
      </c>
      <c r="F3" s="675" t="s">
        <v>38</v>
      </c>
      <c r="G3" s="680" t="s">
        <v>40</v>
      </c>
      <c r="H3" s="678" t="s">
        <v>39</v>
      </c>
      <c r="I3" s="14"/>
    </row>
    <row r="4" spans="1:9" s="2" customFormat="1" ht="18" customHeight="1" x14ac:dyDescent="0.15">
      <c r="A4" s="673"/>
      <c r="B4" s="674"/>
      <c r="C4" s="674"/>
      <c r="D4" s="674"/>
      <c r="E4" s="684"/>
      <c r="F4" s="676"/>
      <c r="G4" s="681"/>
      <c r="H4" s="679"/>
      <c r="I4" s="14"/>
    </row>
    <row r="5" spans="1:9" s="2" customFormat="1" ht="18" customHeight="1" x14ac:dyDescent="0.15">
      <c r="A5" s="23">
        <v>1</v>
      </c>
      <c r="B5" s="686" t="s">
        <v>43</v>
      </c>
      <c r="C5" s="686"/>
      <c r="D5" s="24"/>
      <c r="E5" s="25">
        <v>194022</v>
      </c>
      <c r="F5" s="26">
        <v>196365</v>
      </c>
      <c r="G5" s="27">
        <f>ROUND(F5/$E$5*100,1)</f>
        <v>101.2</v>
      </c>
      <c r="H5" s="121">
        <f>ROUND(E5/$E$13*100,1)+0.1</f>
        <v>19.900000000000002</v>
      </c>
      <c r="I5" s="15"/>
    </row>
    <row r="6" spans="1:9" s="2" customFormat="1" ht="18" customHeight="1" x14ac:dyDescent="0.15">
      <c r="A6" s="23">
        <v>2</v>
      </c>
      <c r="B6" s="669" t="s">
        <v>44</v>
      </c>
      <c r="C6" s="669"/>
      <c r="D6" s="30"/>
      <c r="E6" s="25">
        <v>1</v>
      </c>
      <c r="F6" s="26">
        <v>0</v>
      </c>
      <c r="G6" s="27">
        <f>ROUND(F6/$E$6*100,1)</f>
        <v>0</v>
      </c>
      <c r="H6" s="121">
        <f t="shared" ref="H6:H12" si="0">ROUND(E6/$E$13*100,1)</f>
        <v>0</v>
      </c>
      <c r="I6" s="15"/>
    </row>
    <row r="7" spans="1:9" s="2" customFormat="1" ht="18" customHeight="1" x14ac:dyDescent="0.15">
      <c r="A7" s="23">
        <v>3</v>
      </c>
      <c r="B7" s="669" t="s">
        <v>45</v>
      </c>
      <c r="C7" s="669"/>
      <c r="D7" s="30"/>
      <c r="E7" s="25">
        <v>261</v>
      </c>
      <c r="F7" s="26">
        <v>103</v>
      </c>
      <c r="G7" s="27">
        <f>ROUND(F7/$E$7*100,1)</f>
        <v>39.5</v>
      </c>
      <c r="H7" s="121">
        <f t="shared" si="0"/>
        <v>0</v>
      </c>
      <c r="I7" s="15"/>
    </row>
    <row r="8" spans="1:9" s="2" customFormat="1" ht="18" customHeight="1" x14ac:dyDescent="0.15">
      <c r="A8" s="23">
        <v>4</v>
      </c>
      <c r="B8" s="669" t="s">
        <v>46</v>
      </c>
      <c r="C8" s="669"/>
      <c r="D8" s="30"/>
      <c r="E8" s="25">
        <v>683672</v>
      </c>
      <c r="F8" s="26">
        <v>589386</v>
      </c>
      <c r="G8" s="27">
        <f>ROUND(F8/$E$8*100,1)</f>
        <v>86.2</v>
      </c>
      <c r="H8" s="121">
        <f t="shared" si="0"/>
        <v>69.900000000000006</v>
      </c>
      <c r="I8" s="15"/>
    </row>
    <row r="9" spans="1:9" s="2" customFormat="1" ht="18" customHeight="1" x14ac:dyDescent="0.15">
      <c r="A9" s="23">
        <v>5</v>
      </c>
      <c r="B9" s="669" t="s">
        <v>47</v>
      </c>
      <c r="C9" s="669"/>
      <c r="D9" s="30"/>
      <c r="E9" s="25">
        <v>18</v>
      </c>
      <c r="F9" s="26">
        <v>6</v>
      </c>
      <c r="G9" s="27">
        <f>ROUND(F9/$E$9*100,1)</f>
        <v>33.299999999999997</v>
      </c>
      <c r="H9" s="121">
        <f t="shared" si="0"/>
        <v>0</v>
      </c>
      <c r="I9" s="15"/>
    </row>
    <row r="10" spans="1:9" s="2" customFormat="1" ht="18" customHeight="1" x14ac:dyDescent="0.15">
      <c r="A10" s="23">
        <v>6</v>
      </c>
      <c r="B10" s="669" t="s">
        <v>48</v>
      </c>
      <c r="C10" s="669"/>
      <c r="D10" s="30"/>
      <c r="E10" s="25">
        <v>62151</v>
      </c>
      <c r="F10" s="26">
        <v>61871</v>
      </c>
      <c r="G10" s="27">
        <f>ROUND(F10/$E$10*100,1)</f>
        <v>99.5</v>
      </c>
      <c r="H10" s="121">
        <f t="shared" si="0"/>
        <v>6.4</v>
      </c>
      <c r="I10" s="15"/>
    </row>
    <row r="11" spans="1:9" s="2" customFormat="1" ht="18" customHeight="1" x14ac:dyDescent="0.15">
      <c r="A11" s="23">
        <v>7</v>
      </c>
      <c r="B11" s="677" t="s">
        <v>49</v>
      </c>
      <c r="C11" s="677"/>
      <c r="D11" s="30"/>
      <c r="E11" s="25">
        <v>37067</v>
      </c>
      <c r="F11" s="26">
        <v>37067</v>
      </c>
      <c r="G11" s="27">
        <f>ROUND(F11/$E$11*100,1)</f>
        <v>100</v>
      </c>
      <c r="H11" s="121">
        <f t="shared" si="0"/>
        <v>3.8</v>
      </c>
      <c r="I11" s="15"/>
    </row>
    <row r="12" spans="1:9" s="2" customFormat="1" ht="18" customHeight="1" thickBot="1" x14ac:dyDescent="0.2">
      <c r="A12" s="23">
        <v>8</v>
      </c>
      <c r="B12" s="669" t="s">
        <v>50</v>
      </c>
      <c r="C12" s="669"/>
      <c r="D12" s="30"/>
      <c r="E12" s="25">
        <v>378</v>
      </c>
      <c r="F12" s="26">
        <v>634</v>
      </c>
      <c r="G12" s="54">
        <f>ROUND(F12/$E$12*100,1)</f>
        <v>167.7</v>
      </c>
      <c r="H12" s="121">
        <f t="shared" si="0"/>
        <v>0</v>
      </c>
      <c r="I12" s="15"/>
    </row>
    <row r="13" spans="1:9" s="2" customFormat="1" ht="18" customHeight="1" thickTop="1" thickBot="1" x14ac:dyDescent="0.2">
      <c r="A13" s="690" t="s">
        <v>36</v>
      </c>
      <c r="B13" s="691"/>
      <c r="C13" s="691"/>
      <c r="D13" s="692"/>
      <c r="E13" s="34">
        <f>SUM(E5:E12)</f>
        <v>977570</v>
      </c>
      <c r="F13" s="35">
        <f>SUM(F5:F12)</f>
        <v>885432</v>
      </c>
      <c r="G13" s="36">
        <f>ROUND(F13/$E$13*100,1)</f>
        <v>90.6</v>
      </c>
      <c r="H13" s="129">
        <f>SUM(H5:H12)</f>
        <v>100.00000000000001</v>
      </c>
      <c r="I13" s="16"/>
    </row>
    <row r="14" spans="1:9" s="2" customFormat="1" ht="18" customHeight="1" x14ac:dyDescent="0.15">
      <c r="A14" s="37"/>
      <c r="B14" s="37"/>
      <c r="C14" s="37"/>
      <c r="D14" s="37"/>
      <c r="E14" s="37"/>
      <c r="F14" s="37"/>
      <c r="G14" s="37"/>
      <c r="H14" s="37"/>
      <c r="I14" s="4"/>
    </row>
    <row r="15" spans="1:9" s="2" customFormat="1" ht="18" customHeight="1" thickBot="1" x14ac:dyDescent="0.2">
      <c r="A15" s="38" t="s">
        <v>3</v>
      </c>
      <c r="B15" s="38"/>
      <c r="C15" s="38"/>
      <c r="D15" s="38"/>
      <c r="E15" s="20"/>
      <c r="F15" s="20"/>
      <c r="G15" s="20"/>
      <c r="H15" s="137" t="s">
        <v>41</v>
      </c>
      <c r="I15" s="17"/>
    </row>
    <row r="16" spans="1:9" s="2" customFormat="1" ht="18" customHeight="1" x14ac:dyDescent="0.15">
      <c r="A16" s="694" t="s">
        <v>2</v>
      </c>
      <c r="B16" s="695"/>
      <c r="C16" s="695"/>
      <c r="D16" s="695"/>
      <c r="E16" s="687" t="s">
        <v>37</v>
      </c>
      <c r="F16" s="685" t="s">
        <v>97</v>
      </c>
      <c r="G16" s="682" t="s">
        <v>40</v>
      </c>
      <c r="H16" s="688" t="s">
        <v>39</v>
      </c>
      <c r="I16" s="18"/>
    </row>
    <row r="17" spans="1:9" s="2" customFormat="1" ht="18" customHeight="1" x14ac:dyDescent="0.15">
      <c r="A17" s="696"/>
      <c r="B17" s="697"/>
      <c r="C17" s="697"/>
      <c r="D17" s="697"/>
      <c r="E17" s="684"/>
      <c r="F17" s="676"/>
      <c r="G17" s="681"/>
      <c r="H17" s="689"/>
      <c r="I17" s="18"/>
    </row>
    <row r="18" spans="1:9" s="2" customFormat="1" ht="18" customHeight="1" x14ac:dyDescent="0.15">
      <c r="A18" s="39">
        <v>1</v>
      </c>
      <c r="B18" s="686" t="s">
        <v>51</v>
      </c>
      <c r="C18" s="686"/>
      <c r="D18" s="40"/>
      <c r="E18" s="41">
        <v>9206</v>
      </c>
      <c r="F18" s="42">
        <v>5511</v>
      </c>
      <c r="G18" s="27">
        <f>ROUND(F18/$E$18*100,1)</f>
        <v>59.9</v>
      </c>
      <c r="H18" s="138">
        <f t="shared" ref="H18:H26" si="1">ROUND(E18/$E$28*100,1)</f>
        <v>0.9</v>
      </c>
      <c r="I18" s="4"/>
    </row>
    <row r="19" spans="1:9" s="2" customFormat="1" ht="18" customHeight="1" x14ac:dyDescent="0.15">
      <c r="A19" s="43">
        <v>2</v>
      </c>
      <c r="B19" s="669" t="s">
        <v>52</v>
      </c>
      <c r="C19" s="669"/>
      <c r="D19" s="44"/>
      <c r="E19" s="45">
        <v>665938</v>
      </c>
      <c r="F19" s="42">
        <v>588050</v>
      </c>
      <c r="G19" s="27">
        <f>ROUND(F19/$E$19*100,1)</f>
        <v>88.3</v>
      </c>
      <c r="H19" s="138">
        <f t="shared" si="1"/>
        <v>68.099999999999994</v>
      </c>
      <c r="I19" s="4"/>
    </row>
    <row r="20" spans="1:9" s="2" customFormat="1" ht="18" customHeight="1" x14ac:dyDescent="0.15">
      <c r="A20" s="43">
        <v>3</v>
      </c>
      <c r="B20" s="677" t="s">
        <v>369</v>
      </c>
      <c r="C20" s="677"/>
      <c r="D20" s="44"/>
      <c r="E20" s="45">
        <v>272774</v>
      </c>
      <c r="F20" s="42">
        <v>272774</v>
      </c>
      <c r="G20" s="27">
        <f>ROUND(F20/$E$20*100,1)</f>
        <v>100</v>
      </c>
      <c r="H20" s="138">
        <f t="shared" si="1"/>
        <v>27.9</v>
      </c>
      <c r="I20" s="4"/>
    </row>
    <row r="21" spans="1:9" s="2" customFormat="1" ht="18" customHeight="1" x14ac:dyDescent="0.15">
      <c r="A21" s="43">
        <v>4</v>
      </c>
      <c r="B21" s="669" t="s">
        <v>53</v>
      </c>
      <c r="C21" s="669"/>
      <c r="D21" s="44"/>
      <c r="E21" s="45">
        <v>1</v>
      </c>
      <c r="F21" s="42">
        <v>0</v>
      </c>
      <c r="G21" s="27">
        <f>ROUND(F21/$E$21*100,1)</f>
        <v>0</v>
      </c>
      <c r="H21" s="138">
        <f t="shared" si="1"/>
        <v>0</v>
      </c>
      <c r="I21" s="4"/>
    </row>
    <row r="22" spans="1:9" s="2" customFormat="1" ht="18" customHeight="1" x14ac:dyDescent="0.15">
      <c r="A22" s="43">
        <v>5</v>
      </c>
      <c r="B22" s="669" t="s">
        <v>59</v>
      </c>
      <c r="C22" s="669"/>
      <c r="D22" s="44"/>
      <c r="E22" s="45">
        <v>1</v>
      </c>
      <c r="F22" s="42">
        <v>0</v>
      </c>
      <c r="G22" s="27">
        <f>ROUND(F22/$E$22*100,1)</f>
        <v>0</v>
      </c>
      <c r="H22" s="138">
        <f t="shared" si="1"/>
        <v>0</v>
      </c>
      <c r="I22" s="4"/>
    </row>
    <row r="23" spans="1:9" s="2" customFormat="1" ht="18" customHeight="1" x14ac:dyDescent="0.15">
      <c r="A23" s="43">
        <v>6</v>
      </c>
      <c r="B23" s="669" t="s">
        <v>54</v>
      </c>
      <c r="C23" s="669"/>
      <c r="D23" s="44"/>
      <c r="E23" s="45">
        <v>14989</v>
      </c>
      <c r="F23" s="42">
        <v>9827</v>
      </c>
      <c r="G23" s="27">
        <f>ROUND(F23/$E$23*100,1)</f>
        <v>65.599999999999994</v>
      </c>
      <c r="H23" s="138">
        <f>ROUND(E23/$E$28*100,1)</f>
        <v>1.5</v>
      </c>
      <c r="I23" s="4"/>
    </row>
    <row r="24" spans="1:9" s="2" customFormat="1" ht="18" customHeight="1" x14ac:dyDescent="0.15">
      <c r="A24" s="43">
        <v>7</v>
      </c>
      <c r="B24" s="669" t="s">
        <v>55</v>
      </c>
      <c r="C24" s="669"/>
      <c r="D24" s="44"/>
      <c r="E24" s="45">
        <v>9260</v>
      </c>
      <c r="F24" s="42">
        <v>6</v>
      </c>
      <c r="G24" s="27">
        <f>ROUND(F24/$E$24*100,1)</f>
        <v>0.1</v>
      </c>
      <c r="H24" s="138">
        <f>ROUND(E24/$E$28*100,1)+0.1</f>
        <v>1</v>
      </c>
      <c r="I24" s="4"/>
    </row>
    <row r="25" spans="1:9" s="2" customFormat="1" ht="18" customHeight="1" x14ac:dyDescent="0.15">
      <c r="A25" s="43">
        <v>8</v>
      </c>
      <c r="B25" s="669" t="s">
        <v>7</v>
      </c>
      <c r="C25" s="669"/>
      <c r="D25" s="44"/>
      <c r="E25" s="45">
        <v>1</v>
      </c>
      <c r="F25" s="42">
        <v>0</v>
      </c>
      <c r="G25" s="27">
        <f>ROUND(F25/$E$25*100,1)</f>
        <v>0</v>
      </c>
      <c r="H25" s="138">
        <f t="shared" si="1"/>
        <v>0</v>
      </c>
      <c r="I25" s="4"/>
    </row>
    <row r="26" spans="1:9" s="2" customFormat="1" ht="18" customHeight="1" x14ac:dyDescent="0.15">
      <c r="A26" s="43">
        <v>9</v>
      </c>
      <c r="B26" s="669" t="s">
        <v>56</v>
      </c>
      <c r="C26" s="669"/>
      <c r="D26" s="44"/>
      <c r="E26" s="45">
        <v>3900</v>
      </c>
      <c r="F26" s="42">
        <v>388</v>
      </c>
      <c r="G26" s="27">
        <f>ROUND(F26/$E$26*100,1)</f>
        <v>9.9</v>
      </c>
      <c r="H26" s="138">
        <f t="shared" si="1"/>
        <v>0.4</v>
      </c>
      <c r="I26" s="4"/>
    </row>
    <row r="27" spans="1:9" s="2" customFormat="1" ht="18" customHeight="1" thickBot="1" x14ac:dyDescent="0.2">
      <c r="A27" s="46">
        <v>10</v>
      </c>
      <c r="B27" s="710" t="s">
        <v>8</v>
      </c>
      <c r="C27" s="710"/>
      <c r="D27" s="47"/>
      <c r="E27" s="48">
        <v>1500</v>
      </c>
      <c r="F27" s="49">
        <v>0</v>
      </c>
      <c r="G27" s="33">
        <f>ROUND(F27/$E$27*100,1)</f>
        <v>0</v>
      </c>
      <c r="H27" s="139">
        <f>ROUND(E27/$E$28*100,1)</f>
        <v>0.2</v>
      </c>
      <c r="I27" s="4"/>
    </row>
    <row r="28" spans="1:9" s="2" customFormat="1" ht="18" customHeight="1" thickTop="1" thickBot="1" x14ac:dyDescent="0.2">
      <c r="A28" s="703" t="s">
        <v>36</v>
      </c>
      <c r="B28" s="704"/>
      <c r="C28" s="704"/>
      <c r="D28" s="704"/>
      <c r="E28" s="50">
        <f>SUM(E18:E27)</f>
        <v>977570</v>
      </c>
      <c r="F28" s="51">
        <f>SUM(F18:F27)</f>
        <v>876556</v>
      </c>
      <c r="G28" s="140">
        <f>ROUND(F28/$E$28*100,1)</f>
        <v>89.7</v>
      </c>
      <c r="H28" s="141">
        <f>SUM(H18:H27)</f>
        <v>100.00000000000001</v>
      </c>
      <c r="I28" s="4"/>
    </row>
    <row r="29" spans="1:9" s="2" customFormat="1" ht="18" customHeight="1" x14ac:dyDescent="0.15">
      <c r="A29" s="61"/>
      <c r="B29" s="61"/>
      <c r="C29" s="61"/>
      <c r="D29" s="61"/>
      <c r="E29" s="62"/>
      <c r="F29" s="62"/>
      <c r="G29" s="63"/>
      <c r="H29" s="64"/>
      <c r="I29" s="4"/>
    </row>
    <row r="30" spans="1:9" s="2" customFormat="1" ht="18" customHeight="1" x14ac:dyDescent="0.15">
      <c r="A30" s="61"/>
      <c r="B30" s="61"/>
      <c r="C30" s="61"/>
      <c r="D30" s="61"/>
      <c r="E30" s="62"/>
      <c r="F30" s="62"/>
      <c r="G30" s="63"/>
      <c r="H30" s="64"/>
      <c r="I30" s="4"/>
    </row>
    <row r="31" spans="1:9" s="2" customFormat="1" ht="18" customHeight="1" x14ac:dyDescent="0.15">
      <c r="A31" s="61"/>
      <c r="B31" s="61"/>
      <c r="C31" s="61"/>
      <c r="D31" s="61"/>
      <c r="E31" s="62"/>
      <c r="F31" s="62"/>
      <c r="G31" s="63"/>
      <c r="H31" s="64"/>
      <c r="I31" s="4"/>
    </row>
    <row r="32" spans="1:9" s="2" customFormat="1" ht="18" customHeight="1" x14ac:dyDescent="0.15">
      <c r="A32" s="61"/>
      <c r="B32" s="61"/>
      <c r="C32" s="61"/>
      <c r="D32" s="61"/>
      <c r="E32" s="62"/>
      <c r="F32" s="62"/>
      <c r="G32" s="63"/>
      <c r="H32" s="64"/>
      <c r="I32" s="4"/>
    </row>
    <row r="33" spans="1:9" s="2" customFormat="1" ht="18" customHeight="1" x14ac:dyDescent="0.15">
      <c r="A33" s="61"/>
      <c r="B33" s="61"/>
      <c r="C33" s="61"/>
      <c r="D33" s="61"/>
      <c r="E33" s="62"/>
      <c r="F33" s="62"/>
      <c r="G33" s="63"/>
      <c r="H33" s="64"/>
      <c r="I33" s="4"/>
    </row>
    <row r="34" spans="1:9" s="2" customFormat="1" ht="18" customHeight="1" x14ac:dyDescent="0.15">
      <c r="A34" s="61"/>
      <c r="B34" s="61"/>
      <c r="C34" s="61"/>
      <c r="D34" s="61"/>
      <c r="E34" s="62"/>
      <c r="F34" s="62"/>
      <c r="G34" s="63"/>
      <c r="H34" s="64"/>
      <c r="I34" s="4"/>
    </row>
    <row r="35" spans="1:9" s="2" customFormat="1" ht="18" customHeight="1" x14ac:dyDescent="0.15">
      <c r="A35" s="61"/>
      <c r="B35" s="61"/>
      <c r="C35" s="61"/>
      <c r="D35" s="61"/>
      <c r="E35" s="62"/>
      <c r="F35" s="62"/>
      <c r="G35" s="63"/>
      <c r="H35" s="64"/>
      <c r="I35" s="4"/>
    </row>
    <row r="36" spans="1:9" s="2" customFormat="1" ht="18" customHeight="1" x14ac:dyDescent="0.15">
      <c r="A36" s="61"/>
      <c r="B36" s="61"/>
      <c r="C36" s="61"/>
      <c r="D36" s="61"/>
      <c r="E36" s="62"/>
      <c r="F36" s="62"/>
      <c r="G36" s="63"/>
      <c r="H36" s="64"/>
      <c r="I36" s="4"/>
    </row>
    <row r="37" spans="1:9" s="2" customFormat="1" ht="18" customHeight="1" x14ac:dyDescent="0.15">
      <c r="A37" s="61"/>
      <c r="B37" s="61"/>
      <c r="C37" s="61"/>
      <c r="D37" s="61"/>
      <c r="E37" s="62"/>
      <c r="F37" s="62"/>
      <c r="G37" s="63"/>
      <c r="H37" s="64"/>
      <c r="I37" s="4"/>
    </row>
    <row r="38" spans="1:9" s="2" customFormat="1" ht="18" customHeight="1" x14ac:dyDescent="0.15">
      <c r="A38" s="65"/>
      <c r="B38" s="65"/>
      <c r="C38" s="65"/>
      <c r="D38" s="65"/>
      <c r="E38" s="65"/>
      <c r="F38" s="65"/>
      <c r="G38" s="65"/>
      <c r="H38" s="65"/>
      <c r="I38" s="5"/>
    </row>
    <row r="39" spans="1:9" s="2" customFormat="1" ht="24" customHeight="1" x14ac:dyDescent="0.15">
      <c r="A39" s="708" t="s">
        <v>444</v>
      </c>
      <c r="B39" s="708"/>
      <c r="C39" s="708"/>
      <c r="D39" s="708"/>
      <c r="E39" s="708"/>
      <c r="F39" s="708"/>
      <c r="G39" s="708"/>
      <c r="H39" s="708"/>
      <c r="I39" s="1"/>
    </row>
    <row r="40" spans="1:9" s="2" customFormat="1" ht="20.100000000000001" customHeight="1" thickBot="1" x14ac:dyDescent="0.2">
      <c r="A40" s="20" t="s">
        <v>1</v>
      </c>
      <c r="B40" s="20"/>
      <c r="C40" s="20"/>
      <c r="D40" s="20"/>
      <c r="E40" s="21"/>
      <c r="F40" s="21"/>
      <c r="G40" s="21"/>
      <c r="H40" s="22" t="s">
        <v>41</v>
      </c>
    </row>
    <row r="41" spans="1:9" s="2" customFormat="1" ht="18" customHeight="1" x14ac:dyDescent="0.15">
      <c r="A41" s="671" t="s">
        <v>2</v>
      </c>
      <c r="B41" s="672"/>
      <c r="C41" s="672"/>
      <c r="D41" s="672"/>
      <c r="E41" s="683" t="s">
        <v>296</v>
      </c>
      <c r="F41" s="675" t="s">
        <v>38</v>
      </c>
      <c r="G41" s="680" t="s">
        <v>40</v>
      </c>
      <c r="H41" s="678" t="s">
        <v>39</v>
      </c>
      <c r="I41" s="14"/>
    </row>
    <row r="42" spans="1:9" s="2" customFormat="1" ht="18" customHeight="1" x14ac:dyDescent="0.15">
      <c r="A42" s="673"/>
      <c r="B42" s="674"/>
      <c r="C42" s="674"/>
      <c r="D42" s="674"/>
      <c r="E42" s="684"/>
      <c r="F42" s="676"/>
      <c r="G42" s="681"/>
      <c r="H42" s="679"/>
      <c r="I42" s="14"/>
    </row>
    <row r="43" spans="1:9" s="2" customFormat="1" ht="18" customHeight="1" x14ac:dyDescent="0.15">
      <c r="A43" s="23">
        <v>1</v>
      </c>
      <c r="B43" s="686" t="s">
        <v>57</v>
      </c>
      <c r="C43" s="686"/>
      <c r="D43" s="24"/>
      <c r="E43" s="25">
        <v>150396</v>
      </c>
      <c r="F43" s="26">
        <v>154536</v>
      </c>
      <c r="G43" s="27">
        <f>ROUND(F43/$E$43*100,1)</f>
        <v>102.8</v>
      </c>
      <c r="H43" s="121">
        <f>ROUND(E43/$E$51*100,1)</f>
        <v>19.2</v>
      </c>
      <c r="I43" s="15"/>
    </row>
    <row r="44" spans="1:9" s="2" customFormat="1" ht="18" customHeight="1" x14ac:dyDescent="0.15">
      <c r="A44" s="28">
        <v>2</v>
      </c>
      <c r="B44" s="669" t="s">
        <v>45</v>
      </c>
      <c r="C44" s="669"/>
      <c r="D44" s="30"/>
      <c r="E44" s="25">
        <v>179937</v>
      </c>
      <c r="F44" s="26">
        <v>180762</v>
      </c>
      <c r="G44" s="27">
        <f>ROUND(F44/$E$44*100,1)</f>
        <v>100.5</v>
      </c>
      <c r="H44" s="121">
        <f>ROUND(E44/$E$51*100,1)</f>
        <v>22.9</v>
      </c>
      <c r="I44" s="15"/>
    </row>
    <row r="45" spans="1:9" s="2" customFormat="1" ht="18" customHeight="1" x14ac:dyDescent="0.15">
      <c r="A45" s="31">
        <v>3</v>
      </c>
      <c r="B45" s="669" t="s">
        <v>58</v>
      </c>
      <c r="C45" s="669"/>
      <c r="D45" s="30"/>
      <c r="E45" s="25">
        <v>191632</v>
      </c>
      <c r="F45" s="26">
        <v>175662</v>
      </c>
      <c r="G45" s="27">
        <f>ROUND(F45/$E$45*100,1)</f>
        <v>91.7</v>
      </c>
      <c r="H45" s="121">
        <f t="shared" ref="H45:H48" si="2">ROUND(E45/$E$51*100,1)</f>
        <v>24.4</v>
      </c>
      <c r="I45" s="15"/>
    </row>
    <row r="46" spans="1:9" s="2" customFormat="1" ht="18" customHeight="1" x14ac:dyDescent="0.15">
      <c r="A46" s="23">
        <v>4</v>
      </c>
      <c r="B46" s="669" t="s">
        <v>46</v>
      </c>
      <c r="C46" s="669"/>
      <c r="D46" s="30"/>
      <c r="E46" s="25">
        <v>106006</v>
      </c>
      <c r="F46" s="26">
        <v>106004</v>
      </c>
      <c r="G46" s="27">
        <f>ROUND(F46/$E$46*100,1)</f>
        <v>100</v>
      </c>
      <c r="H46" s="121">
        <f t="shared" si="2"/>
        <v>13.5</v>
      </c>
      <c r="I46" s="15"/>
    </row>
    <row r="47" spans="1:9" s="2" customFormat="1" ht="18" customHeight="1" x14ac:dyDescent="0.15">
      <c r="A47" s="28">
        <v>5</v>
      </c>
      <c r="B47" s="677" t="s">
        <v>47</v>
      </c>
      <c r="C47" s="677"/>
      <c r="D47" s="30"/>
      <c r="E47" s="25">
        <v>1</v>
      </c>
      <c r="F47" s="26">
        <v>2</v>
      </c>
      <c r="G47" s="27">
        <f>ROUND(F47/$E$47*100,1)</f>
        <v>200</v>
      </c>
      <c r="H47" s="121">
        <f t="shared" si="2"/>
        <v>0</v>
      </c>
      <c r="I47" s="15"/>
    </row>
    <row r="48" spans="1:9" s="2" customFormat="1" ht="18" customHeight="1" x14ac:dyDescent="0.15">
      <c r="A48" s="31">
        <v>6</v>
      </c>
      <c r="B48" s="669" t="s">
        <v>48</v>
      </c>
      <c r="C48" s="669"/>
      <c r="D48" s="30"/>
      <c r="E48" s="25">
        <v>107295</v>
      </c>
      <c r="F48" s="26">
        <v>40000</v>
      </c>
      <c r="G48" s="27">
        <f>ROUND(F48/$E$48*100,1)</f>
        <v>37.299999999999997</v>
      </c>
      <c r="H48" s="121">
        <f t="shared" si="2"/>
        <v>13.7</v>
      </c>
      <c r="I48" s="15"/>
    </row>
    <row r="49" spans="1:9" s="2" customFormat="1" ht="18" customHeight="1" x14ac:dyDescent="0.15">
      <c r="A49" s="23">
        <v>7</v>
      </c>
      <c r="B49" s="669" t="s">
        <v>49</v>
      </c>
      <c r="C49" s="669"/>
      <c r="D49" s="30"/>
      <c r="E49" s="25">
        <v>49799</v>
      </c>
      <c r="F49" s="26">
        <v>49799</v>
      </c>
      <c r="G49" s="27">
        <f>ROUND(F49/$E$49*100,1)</f>
        <v>100</v>
      </c>
      <c r="H49" s="121">
        <f>ROUND(E49/$E$51*100,1)</f>
        <v>6.3</v>
      </c>
      <c r="I49" s="15"/>
    </row>
    <row r="50" spans="1:9" s="2" customFormat="1" ht="18" customHeight="1" thickBot="1" x14ac:dyDescent="0.2">
      <c r="A50" s="28">
        <v>8</v>
      </c>
      <c r="B50" s="669" t="s">
        <v>50</v>
      </c>
      <c r="C50" s="669"/>
      <c r="D50" s="30"/>
      <c r="E50" s="25">
        <v>69</v>
      </c>
      <c r="F50" s="26">
        <v>251</v>
      </c>
      <c r="G50" s="54">
        <f>ROUND(F50/$E$50*100,1)</f>
        <v>363.8</v>
      </c>
      <c r="H50" s="121">
        <f>ROUND(E50/$E$51*100,1)</f>
        <v>0</v>
      </c>
      <c r="I50" s="15"/>
    </row>
    <row r="51" spans="1:9" s="2" customFormat="1" ht="18" customHeight="1" thickTop="1" thickBot="1" x14ac:dyDescent="0.2">
      <c r="A51" s="690" t="s">
        <v>36</v>
      </c>
      <c r="B51" s="691"/>
      <c r="C51" s="691"/>
      <c r="D51" s="692"/>
      <c r="E51" s="34">
        <f>SUM(E43:E50)</f>
        <v>785135</v>
      </c>
      <c r="F51" s="35">
        <f>SUM(F43:F50)</f>
        <v>707016</v>
      </c>
      <c r="G51" s="36">
        <f>ROUND(F51/$E$51*100,1)</f>
        <v>90.1</v>
      </c>
      <c r="H51" s="129">
        <f>SUM(H43:H50)</f>
        <v>100</v>
      </c>
      <c r="I51" s="16"/>
    </row>
    <row r="52" spans="1:9" s="2" customFormat="1" ht="7.5" customHeight="1" x14ac:dyDescent="0.15">
      <c r="A52" s="37"/>
      <c r="B52" s="37"/>
      <c r="C52" s="37"/>
      <c r="D52" s="37"/>
      <c r="E52" s="37"/>
      <c r="F52" s="37"/>
      <c r="G52" s="37"/>
      <c r="H52" s="37"/>
      <c r="I52" s="4"/>
    </row>
    <row r="53" spans="1:9" s="2" customFormat="1" ht="18" customHeight="1" thickBot="1" x14ac:dyDescent="0.2">
      <c r="A53" s="38" t="s">
        <v>3</v>
      </c>
      <c r="B53" s="38"/>
      <c r="C53" s="38"/>
      <c r="D53" s="38"/>
      <c r="E53" s="20"/>
      <c r="F53" s="20"/>
      <c r="G53" s="20"/>
      <c r="H53" s="137" t="s">
        <v>41</v>
      </c>
      <c r="I53" s="17"/>
    </row>
    <row r="54" spans="1:9" s="2" customFormat="1" ht="18" customHeight="1" x14ac:dyDescent="0.15">
      <c r="A54" s="694" t="s">
        <v>2</v>
      </c>
      <c r="B54" s="695"/>
      <c r="C54" s="695"/>
      <c r="D54" s="695"/>
      <c r="E54" s="687" t="s">
        <v>296</v>
      </c>
      <c r="F54" s="685" t="s">
        <v>97</v>
      </c>
      <c r="G54" s="682" t="s">
        <v>40</v>
      </c>
      <c r="H54" s="688" t="s">
        <v>39</v>
      </c>
      <c r="I54" s="18"/>
    </row>
    <row r="55" spans="1:9" s="2" customFormat="1" ht="18" customHeight="1" x14ac:dyDescent="0.15">
      <c r="A55" s="696"/>
      <c r="B55" s="697"/>
      <c r="C55" s="697"/>
      <c r="D55" s="697"/>
      <c r="E55" s="684"/>
      <c r="F55" s="676"/>
      <c r="G55" s="681"/>
      <c r="H55" s="689"/>
      <c r="I55" s="18"/>
    </row>
    <row r="56" spans="1:9" s="2" customFormat="1" ht="18" customHeight="1" x14ac:dyDescent="0.15">
      <c r="A56" s="39">
        <v>1</v>
      </c>
      <c r="B56" s="686" t="s">
        <v>51</v>
      </c>
      <c r="C56" s="686"/>
      <c r="D56" s="40"/>
      <c r="E56" s="41">
        <v>10541</v>
      </c>
      <c r="F56" s="42">
        <v>7769</v>
      </c>
      <c r="G56" s="27">
        <f>ROUND(F56/$E$56*100,1)</f>
        <v>73.7</v>
      </c>
      <c r="H56" s="138">
        <f>ROUND(E56/$E$63*100,1)+0.1</f>
        <v>1.4000000000000001</v>
      </c>
      <c r="I56" s="4"/>
    </row>
    <row r="57" spans="1:9" s="2" customFormat="1" ht="18" customHeight="1" x14ac:dyDescent="0.15">
      <c r="A57" s="43">
        <v>2</v>
      </c>
      <c r="B57" s="669" t="s">
        <v>52</v>
      </c>
      <c r="C57" s="669"/>
      <c r="D57" s="44"/>
      <c r="E57" s="45">
        <v>695001</v>
      </c>
      <c r="F57" s="42">
        <v>592434</v>
      </c>
      <c r="G57" s="27">
        <f>ROUND(F57/$E$57*100,1)</f>
        <v>85.2</v>
      </c>
      <c r="H57" s="138">
        <f t="shared" ref="H57:H62" si="3">ROUND(E57/$E$63*100,1)</f>
        <v>88.5</v>
      </c>
      <c r="I57" s="4"/>
    </row>
    <row r="58" spans="1:9" s="2" customFormat="1" ht="18" customHeight="1" x14ac:dyDescent="0.15">
      <c r="A58" s="43">
        <v>3</v>
      </c>
      <c r="B58" s="669" t="s">
        <v>59</v>
      </c>
      <c r="C58" s="669"/>
      <c r="D58" s="44"/>
      <c r="E58" s="45">
        <v>1</v>
      </c>
      <c r="F58" s="42">
        <v>0</v>
      </c>
      <c r="G58" s="27">
        <f>ROUND(F58/$E$58*100,1)</f>
        <v>0</v>
      </c>
      <c r="H58" s="138">
        <f t="shared" si="3"/>
        <v>0</v>
      </c>
      <c r="I58" s="4"/>
    </row>
    <row r="59" spans="1:9" s="2" customFormat="1" ht="18" customHeight="1" x14ac:dyDescent="0.15">
      <c r="A59" s="43">
        <v>4</v>
      </c>
      <c r="B59" s="669" t="s">
        <v>60</v>
      </c>
      <c r="C59" s="669"/>
      <c r="D59" s="44"/>
      <c r="E59" s="45">
        <v>26099</v>
      </c>
      <c r="F59" s="42">
        <v>21285</v>
      </c>
      <c r="G59" s="27">
        <f>ROUND(F59/$E$59*100,1)</f>
        <v>81.599999999999994</v>
      </c>
      <c r="H59" s="138">
        <f t="shared" si="3"/>
        <v>3.3</v>
      </c>
      <c r="I59" s="4"/>
    </row>
    <row r="60" spans="1:9" s="2" customFormat="1" ht="18" customHeight="1" x14ac:dyDescent="0.15">
      <c r="A60" s="43">
        <v>5</v>
      </c>
      <c r="B60" s="669" t="s">
        <v>55</v>
      </c>
      <c r="C60" s="669"/>
      <c r="D60" s="44"/>
      <c r="E60" s="45">
        <v>18153</v>
      </c>
      <c r="F60" s="42">
        <v>2</v>
      </c>
      <c r="G60" s="27">
        <f>ROUND(F60/$E$60*100,1)</f>
        <v>0</v>
      </c>
      <c r="H60" s="138">
        <f t="shared" si="3"/>
        <v>2.2999999999999998</v>
      </c>
      <c r="I60" s="4"/>
    </row>
    <row r="61" spans="1:9" s="2" customFormat="1" ht="18" customHeight="1" x14ac:dyDescent="0.15">
      <c r="A61" s="43">
        <v>6</v>
      </c>
      <c r="B61" s="669" t="s">
        <v>56</v>
      </c>
      <c r="C61" s="669"/>
      <c r="D61" s="44"/>
      <c r="E61" s="45">
        <v>34340</v>
      </c>
      <c r="F61" s="42">
        <v>34345</v>
      </c>
      <c r="G61" s="27">
        <f>ROUND(F61/$E$61*100,1)</f>
        <v>100</v>
      </c>
      <c r="H61" s="138">
        <f>ROUND(E61/$E$63*100,1)</f>
        <v>4.4000000000000004</v>
      </c>
      <c r="I61" s="4"/>
    </row>
    <row r="62" spans="1:9" s="2" customFormat="1" ht="18" customHeight="1" thickBot="1" x14ac:dyDescent="0.2">
      <c r="A62" s="55">
        <v>7</v>
      </c>
      <c r="B62" s="698" t="s">
        <v>8</v>
      </c>
      <c r="C62" s="698"/>
      <c r="D62" s="56"/>
      <c r="E62" s="57">
        <v>1000</v>
      </c>
      <c r="F62" s="58">
        <v>0</v>
      </c>
      <c r="G62" s="33">
        <f>ROUND(F62/$E$62*100,1)</f>
        <v>0</v>
      </c>
      <c r="H62" s="142">
        <f t="shared" si="3"/>
        <v>0.1</v>
      </c>
      <c r="I62" s="4"/>
    </row>
    <row r="63" spans="1:9" s="2" customFormat="1" ht="18" customHeight="1" thickTop="1" thickBot="1" x14ac:dyDescent="0.2">
      <c r="A63" s="707" t="s">
        <v>36</v>
      </c>
      <c r="B63" s="704"/>
      <c r="C63" s="704"/>
      <c r="D63" s="704"/>
      <c r="E63" s="50">
        <f>SUM(E56:E62)</f>
        <v>785135</v>
      </c>
      <c r="F63" s="51">
        <f>SUM(F56:F62)</f>
        <v>655835</v>
      </c>
      <c r="G63" s="140">
        <f>ROUND(F63/$E$63*100,1)</f>
        <v>83.5</v>
      </c>
      <c r="H63" s="141">
        <f>SUM(H56:H62)</f>
        <v>100</v>
      </c>
      <c r="I63" s="4"/>
    </row>
    <row r="65" spans="1:9" s="2" customFormat="1" ht="24" customHeight="1" x14ac:dyDescent="0.15">
      <c r="A65" s="708" t="s">
        <v>445</v>
      </c>
      <c r="B65" s="708"/>
      <c r="C65" s="708"/>
      <c r="D65" s="708"/>
      <c r="E65" s="708"/>
      <c r="F65" s="708"/>
      <c r="G65" s="708"/>
      <c r="H65" s="708"/>
      <c r="I65" s="1"/>
    </row>
    <row r="66" spans="1:9" s="2" customFormat="1" ht="20.100000000000001" customHeight="1" thickBot="1" x14ac:dyDescent="0.2">
      <c r="A66" s="20" t="s">
        <v>1</v>
      </c>
      <c r="B66" s="20"/>
      <c r="C66" s="20"/>
      <c r="D66" s="20"/>
      <c r="E66" s="21"/>
      <c r="F66" s="21"/>
      <c r="G66" s="21"/>
      <c r="H66" s="22" t="s">
        <v>41</v>
      </c>
    </row>
    <row r="67" spans="1:9" s="2" customFormat="1" ht="18" customHeight="1" x14ac:dyDescent="0.15">
      <c r="A67" s="671" t="s">
        <v>2</v>
      </c>
      <c r="B67" s="672"/>
      <c r="C67" s="672"/>
      <c r="D67" s="672"/>
      <c r="E67" s="683" t="s">
        <v>296</v>
      </c>
      <c r="F67" s="675" t="s">
        <v>38</v>
      </c>
      <c r="G67" s="680" t="s">
        <v>40</v>
      </c>
      <c r="H67" s="678" t="s">
        <v>39</v>
      </c>
      <c r="I67" s="14"/>
    </row>
    <row r="68" spans="1:9" s="2" customFormat="1" ht="18" customHeight="1" x14ac:dyDescent="0.15">
      <c r="A68" s="673"/>
      <c r="B68" s="674"/>
      <c r="C68" s="674"/>
      <c r="D68" s="674"/>
      <c r="E68" s="684"/>
      <c r="F68" s="676"/>
      <c r="G68" s="681"/>
      <c r="H68" s="679"/>
      <c r="I68" s="14"/>
    </row>
    <row r="69" spans="1:9" s="2" customFormat="1" ht="18" customHeight="1" x14ac:dyDescent="0.15">
      <c r="A69" s="23">
        <v>1</v>
      </c>
      <c r="B69" s="686" t="s">
        <v>61</v>
      </c>
      <c r="C69" s="686"/>
      <c r="D69" s="24"/>
      <c r="E69" s="25">
        <v>70595</v>
      </c>
      <c r="F69" s="26">
        <v>69823</v>
      </c>
      <c r="G69" s="27">
        <f>ROUND(F69/$E$69*100,1)</f>
        <v>98.9</v>
      </c>
      <c r="H69" s="121">
        <f t="shared" ref="H69:H74" si="4">ROUND(E69/$E$75*100,1)</f>
        <v>68.099999999999994</v>
      </c>
      <c r="I69" s="15"/>
    </row>
    <row r="70" spans="1:9" s="2" customFormat="1" ht="18" customHeight="1" x14ac:dyDescent="0.15">
      <c r="A70" s="28">
        <v>2</v>
      </c>
      <c r="B70" s="669" t="s">
        <v>44</v>
      </c>
      <c r="C70" s="669"/>
      <c r="D70" s="30"/>
      <c r="E70" s="25">
        <v>1</v>
      </c>
      <c r="F70" s="26">
        <v>0</v>
      </c>
      <c r="G70" s="27">
        <f>ROUND(F70/$E$70*100,1)</f>
        <v>0</v>
      </c>
      <c r="H70" s="121">
        <f t="shared" si="4"/>
        <v>0</v>
      </c>
      <c r="I70" s="15"/>
    </row>
    <row r="71" spans="1:9" s="2" customFormat="1" ht="18" hidden="1" customHeight="1" x14ac:dyDescent="0.15">
      <c r="A71" s="31">
        <v>3</v>
      </c>
      <c r="B71" s="669" t="s">
        <v>45</v>
      </c>
      <c r="C71" s="669"/>
      <c r="D71" s="30"/>
      <c r="E71" s="25">
        <v>0</v>
      </c>
      <c r="F71" s="26">
        <v>0</v>
      </c>
      <c r="G71" s="27">
        <f>ROUND(F71/$E$72*100,1)</f>
        <v>0</v>
      </c>
      <c r="H71" s="121">
        <f t="shared" si="4"/>
        <v>0</v>
      </c>
      <c r="I71" s="15"/>
    </row>
    <row r="72" spans="1:9" s="2" customFormat="1" ht="18" customHeight="1" x14ac:dyDescent="0.15">
      <c r="A72" s="31">
        <v>3</v>
      </c>
      <c r="B72" s="669" t="s">
        <v>48</v>
      </c>
      <c r="C72" s="669"/>
      <c r="D72" s="30"/>
      <c r="E72" s="25">
        <v>32385</v>
      </c>
      <c r="F72" s="26">
        <v>31237</v>
      </c>
      <c r="G72" s="27">
        <f>ROUND(F72/$E$72*100,1)</f>
        <v>96.5</v>
      </c>
      <c r="H72" s="121">
        <f t="shared" si="4"/>
        <v>31.2</v>
      </c>
      <c r="I72" s="15"/>
    </row>
    <row r="73" spans="1:9" s="2" customFormat="1" ht="18" customHeight="1" x14ac:dyDescent="0.15">
      <c r="A73" s="23">
        <v>4</v>
      </c>
      <c r="B73" s="669" t="s">
        <v>49</v>
      </c>
      <c r="C73" s="669"/>
      <c r="D73" s="30"/>
      <c r="E73" s="25">
        <v>587</v>
      </c>
      <c r="F73" s="26">
        <v>587</v>
      </c>
      <c r="G73" s="27">
        <f>ROUND(F73/$E$73*100,1)</f>
        <v>100</v>
      </c>
      <c r="H73" s="121">
        <f t="shared" si="4"/>
        <v>0.6</v>
      </c>
      <c r="I73" s="15"/>
    </row>
    <row r="74" spans="1:9" s="2" customFormat="1" ht="18" customHeight="1" thickBot="1" x14ac:dyDescent="0.2">
      <c r="A74" s="28">
        <v>5</v>
      </c>
      <c r="B74" s="677" t="s">
        <v>50</v>
      </c>
      <c r="C74" s="677"/>
      <c r="D74" s="30"/>
      <c r="E74" s="25">
        <v>120</v>
      </c>
      <c r="F74" s="49">
        <v>38</v>
      </c>
      <c r="G74" s="54">
        <f>ROUND(F74/$E$74*100,1)</f>
        <v>31.7</v>
      </c>
      <c r="H74" s="60">
        <f t="shared" si="4"/>
        <v>0.1</v>
      </c>
      <c r="I74" s="15"/>
    </row>
    <row r="75" spans="1:9" s="2" customFormat="1" ht="18" customHeight="1" thickTop="1" thickBot="1" x14ac:dyDescent="0.2">
      <c r="A75" s="690" t="s">
        <v>36</v>
      </c>
      <c r="B75" s="691"/>
      <c r="C75" s="691"/>
      <c r="D75" s="692"/>
      <c r="E75" s="34">
        <f>SUM(E69:E74)</f>
        <v>103688</v>
      </c>
      <c r="F75" s="59">
        <f>SUM(F69:F74)</f>
        <v>101685</v>
      </c>
      <c r="G75" s="36">
        <f>ROUND(F75/$E$75*100,1)</f>
        <v>98.1</v>
      </c>
      <c r="H75" s="124">
        <f>SUM(H69:H74)</f>
        <v>99.999999999999986</v>
      </c>
      <c r="I75" s="16"/>
    </row>
    <row r="76" spans="1:9" s="2" customFormat="1" ht="7.5" customHeight="1" x14ac:dyDescent="0.15">
      <c r="A76" s="37"/>
      <c r="B76" s="37"/>
      <c r="C76" s="37"/>
      <c r="D76" s="37"/>
      <c r="E76" s="37"/>
      <c r="F76" s="37"/>
      <c r="G76" s="37"/>
      <c r="H76" s="37"/>
      <c r="I76" s="4"/>
    </row>
    <row r="77" spans="1:9" s="2" customFormat="1" ht="18" customHeight="1" thickBot="1" x14ac:dyDescent="0.2">
      <c r="A77" s="38" t="s">
        <v>3</v>
      </c>
      <c r="B77" s="38"/>
      <c r="C77" s="38"/>
      <c r="D77" s="38"/>
      <c r="E77" s="20"/>
      <c r="F77" s="20"/>
      <c r="G77" s="20"/>
      <c r="H77" s="137" t="s">
        <v>41</v>
      </c>
      <c r="I77" s="17"/>
    </row>
    <row r="78" spans="1:9" s="2" customFormat="1" ht="18" customHeight="1" x14ac:dyDescent="0.15">
      <c r="A78" s="694" t="s">
        <v>2</v>
      </c>
      <c r="B78" s="695"/>
      <c r="C78" s="695"/>
      <c r="D78" s="695"/>
      <c r="E78" s="687" t="s">
        <v>296</v>
      </c>
      <c r="F78" s="685" t="s">
        <v>97</v>
      </c>
      <c r="G78" s="682" t="s">
        <v>40</v>
      </c>
      <c r="H78" s="688" t="s">
        <v>39</v>
      </c>
      <c r="I78" s="18"/>
    </row>
    <row r="79" spans="1:9" s="2" customFormat="1" ht="18" customHeight="1" x14ac:dyDescent="0.15">
      <c r="A79" s="696"/>
      <c r="B79" s="697"/>
      <c r="C79" s="697"/>
      <c r="D79" s="697"/>
      <c r="E79" s="684"/>
      <c r="F79" s="676"/>
      <c r="G79" s="681"/>
      <c r="H79" s="689"/>
      <c r="I79" s="18"/>
    </row>
    <row r="80" spans="1:9" s="2" customFormat="1" ht="18" customHeight="1" x14ac:dyDescent="0.15">
      <c r="A80" s="39">
        <v>1</v>
      </c>
      <c r="B80" s="686" t="s">
        <v>51</v>
      </c>
      <c r="C80" s="686"/>
      <c r="D80" s="40"/>
      <c r="E80" s="41">
        <v>1634</v>
      </c>
      <c r="F80" s="42">
        <v>1294</v>
      </c>
      <c r="G80" s="27">
        <f>ROUND(F80/$E$80*100,1)</f>
        <v>79.2</v>
      </c>
      <c r="H80" s="138">
        <f>ROUND(E80/$E$84*100,1)</f>
        <v>1.6</v>
      </c>
      <c r="I80" s="4"/>
    </row>
    <row r="81" spans="1:9" s="2" customFormat="1" ht="18" customHeight="1" x14ac:dyDescent="0.15">
      <c r="A81" s="43">
        <v>2</v>
      </c>
      <c r="B81" s="709" t="s">
        <v>62</v>
      </c>
      <c r="C81" s="709"/>
      <c r="D81" s="44"/>
      <c r="E81" s="45">
        <v>101834</v>
      </c>
      <c r="F81" s="42">
        <v>99258</v>
      </c>
      <c r="G81" s="27">
        <f>ROUND(F81/$E$81*100,1)</f>
        <v>97.5</v>
      </c>
      <c r="H81" s="138">
        <f>ROUND(E81/$E$84*100,1)</f>
        <v>98.2</v>
      </c>
      <c r="I81" s="4"/>
    </row>
    <row r="82" spans="1:9" s="2" customFormat="1" ht="18" customHeight="1" x14ac:dyDescent="0.15">
      <c r="A82" s="43">
        <v>3</v>
      </c>
      <c r="B82" s="669" t="s">
        <v>56</v>
      </c>
      <c r="C82" s="669"/>
      <c r="D82" s="44"/>
      <c r="E82" s="45">
        <v>120</v>
      </c>
      <c r="F82" s="42">
        <v>38</v>
      </c>
      <c r="G82" s="27">
        <f>ROUND(F82/$E$82*100,1)</f>
        <v>31.7</v>
      </c>
      <c r="H82" s="138">
        <f>ROUND(E82/$E$84*100,1)</f>
        <v>0.1</v>
      </c>
      <c r="I82" s="4"/>
    </row>
    <row r="83" spans="1:9" s="2" customFormat="1" ht="18" customHeight="1" thickBot="1" x14ac:dyDescent="0.2">
      <c r="A83" s="55">
        <v>4</v>
      </c>
      <c r="B83" s="698" t="s">
        <v>8</v>
      </c>
      <c r="C83" s="698"/>
      <c r="D83" s="56"/>
      <c r="E83" s="57">
        <v>100</v>
      </c>
      <c r="F83" s="58">
        <v>0</v>
      </c>
      <c r="G83" s="33">
        <f>ROUND(F83/$E$83*100,1)</f>
        <v>0</v>
      </c>
      <c r="H83" s="142">
        <f>ROUND(E83/$E$84*100,1)</f>
        <v>0.1</v>
      </c>
      <c r="I83" s="4"/>
    </row>
    <row r="84" spans="1:9" s="2" customFormat="1" ht="18" customHeight="1" thickTop="1" thickBot="1" x14ac:dyDescent="0.2">
      <c r="A84" s="707" t="s">
        <v>36</v>
      </c>
      <c r="B84" s="704"/>
      <c r="C84" s="704"/>
      <c r="D84" s="704"/>
      <c r="E84" s="50">
        <f>SUM(E80:E83)</f>
        <v>103688</v>
      </c>
      <c r="F84" s="51">
        <f>SUM(F80:F83)</f>
        <v>100590</v>
      </c>
      <c r="G84" s="140">
        <f>ROUND(F84/$E$84*100,1)</f>
        <v>97</v>
      </c>
      <c r="H84" s="141">
        <f>SUM(H80:H83)</f>
        <v>99.999999999999986</v>
      </c>
      <c r="I84" s="4"/>
    </row>
    <row r="86" spans="1:9" s="2" customFormat="1" ht="24" customHeight="1" x14ac:dyDescent="0.15">
      <c r="A86" s="708" t="s">
        <v>446</v>
      </c>
      <c r="B86" s="708"/>
      <c r="C86" s="708"/>
      <c r="D86" s="708"/>
      <c r="E86" s="708"/>
      <c r="F86" s="708"/>
      <c r="G86" s="708"/>
      <c r="H86" s="708"/>
      <c r="I86" s="1"/>
    </row>
    <row r="87" spans="1:9" s="2" customFormat="1" ht="20.100000000000001" customHeight="1" thickBot="1" x14ac:dyDescent="0.2">
      <c r="A87" s="20" t="s">
        <v>1</v>
      </c>
      <c r="B87" s="20"/>
      <c r="C87" s="20"/>
      <c r="D87" s="20"/>
      <c r="E87" s="21"/>
      <c r="F87" s="21"/>
      <c r="G87" s="21"/>
      <c r="H87" s="22" t="s">
        <v>41</v>
      </c>
    </row>
    <row r="88" spans="1:9" s="2" customFormat="1" ht="18" customHeight="1" x14ac:dyDescent="0.15">
      <c r="A88" s="671" t="s">
        <v>2</v>
      </c>
      <c r="B88" s="672"/>
      <c r="C88" s="672"/>
      <c r="D88" s="672"/>
      <c r="E88" s="683" t="s">
        <v>296</v>
      </c>
      <c r="F88" s="675" t="s">
        <v>38</v>
      </c>
      <c r="G88" s="680" t="s">
        <v>40</v>
      </c>
      <c r="H88" s="678" t="s">
        <v>39</v>
      </c>
      <c r="I88" s="14"/>
    </row>
    <row r="89" spans="1:9" s="2" customFormat="1" ht="18" customHeight="1" x14ac:dyDescent="0.15">
      <c r="A89" s="673"/>
      <c r="B89" s="674"/>
      <c r="C89" s="674"/>
      <c r="D89" s="674"/>
      <c r="E89" s="684"/>
      <c r="F89" s="676"/>
      <c r="G89" s="681"/>
      <c r="H89" s="679"/>
      <c r="I89" s="14"/>
    </row>
    <row r="90" spans="1:9" s="2" customFormat="1" ht="18" customHeight="1" x14ac:dyDescent="0.15">
      <c r="A90" s="23">
        <v>1</v>
      </c>
      <c r="B90" s="686" t="s">
        <v>63</v>
      </c>
      <c r="C90" s="686"/>
      <c r="D90" s="24"/>
      <c r="E90" s="25">
        <v>9374</v>
      </c>
      <c r="F90" s="26">
        <v>9378</v>
      </c>
      <c r="G90" s="27">
        <f>ROUND(F90/$E$90*100,1)</f>
        <v>100</v>
      </c>
      <c r="H90" s="121">
        <f>ROUND(E90/$E$96*100,1)</f>
        <v>4.9000000000000004</v>
      </c>
      <c r="I90" s="15"/>
    </row>
    <row r="91" spans="1:9" s="2" customFormat="1" ht="18" customHeight="1" x14ac:dyDescent="0.15">
      <c r="A91" s="28">
        <v>2</v>
      </c>
      <c r="B91" s="669" t="s">
        <v>44</v>
      </c>
      <c r="C91" s="669"/>
      <c r="D91" s="30"/>
      <c r="E91" s="25">
        <v>107171</v>
      </c>
      <c r="F91" s="26">
        <v>93232</v>
      </c>
      <c r="G91" s="27">
        <f>ROUND(F91/$E$91*100,1)</f>
        <v>87</v>
      </c>
      <c r="H91" s="121">
        <f>ROUND(E91/$E$96*100,1)-0.1</f>
        <v>55.6</v>
      </c>
      <c r="I91" s="15"/>
    </row>
    <row r="92" spans="1:9" s="2" customFormat="1" ht="18" customHeight="1" x14ac:dyDescent="0.15">
      <c r="A92" s="31">
        <v>3</v>
      </c>
      <c r="B92" s="669" t="s">
        <v>48</v>
      </c>
      <c r="C92" s="669"/>
      <c r="D92" s="30"/>
      <c r="E92" s="25">
        <v>56771</v>
      </c>
      <c r="F92" s="26">
        <v>56771</v>
      </c>
      <c r="G92" s="27">
        <f>ROUND(F92/$E$92*100,1)</f>
        <v>100</v>
      </c>
      <c r="H92" s="121">
        <f>ROUND(E92/$E$96*100,1)</f>
        <v>29.5</v>
      </c>
      <c r="I92" s="15"/>
    </row>
    <row r="93" spans="1:9" s="2" customFormat="1" ht="18" customHeight="1" x14ac:dyDescent="0.15">
      <c r="A93" s="23">
        <v>4</v>
      </c>
      <c r="B93" s="669" t="s">
        <v>49</v>
      </c>
      <c r="C93" s="669"/>
      <c r="D93" s="30"/>
      <c r="E93" s="25">
        <v>3407</v>
      </c>
      <c r="F93" s="26">
        <v>3407</v>
      </c>
      <c r="G93" s="27">
        <f>ROUND(F93/$E$93*100,1)</f>
        <v>100</v>
      </c>
      <c r="H93" s="121">
        <f>ROUND(E93/$E$96*100,1)</f>
        <v>1.8</v>
      </c>
      <c r="I93" s="15"/>
    </row>
    <row r="94" spans="1:9" s="2" customFormat="1" ht="18" customHeight="1" x14ac:dyDescent="0.15">
      <c r="A94" s="28">
        <v>5</v>
      </c>
      <c r="B94" s="677" t="s">
        <v>50</v>
      </c>
      <c r="C94" s="677"/>
      <c r="D94" s="30"/>
      <c r="E94" s="25">
        <v>2</v>
      </c>
      <c r="F94" s="26">
        <v>0</v>
      </c>
      <c r="G94" s="27">
        <f>ROUND(F94/$E$94*100,1)</f>
        <v>0</v>
      </c>
      <c r="H94" s="121">
        <f t="shared" ref="H94:H95" si="5">ROUND(E94/$E$96*100,1)</f>
        <v>0</v>
      </c>
      <c r="I94" s="15"/>
    </row>
    <row r="95" spans="1:9" s="2" customFormat="1" ht="18" customHeight="1" thickBot="1" x14ac:dyDescent="0.2">
      <c r="A95" s="31">
        <v>6</v>
      </c>
      <c r="B95" s="669" t="s">
        <v>64</v>
      </c>
      <c r="C95" s="669"/>
      <c r="D95" s="30"/>
      <c r="E95" s="25">
        <v>15800</v>
      </c>
      <c r="F95" s="26">
        <v>0</v>
      </c>
      <c r="G95" s="27">
        <f>ROUND(F95/$E$95*100,1)</f>
        <v>0</v>
      </c>
      <c r="H95" s="121">
        <f t="shared" si="5"/>
        <v>8.1999999999999993</v>
      </c>
      <c r="I95" s="15"/>
    </row>
    <row r="96" spans="1:9" s="2" customFormat="1" ht="18" customHeight="1" thickTop="1" thickBot="1" x14ac:dyDescent="0.2">
      <c r="A96" s="690" t="s">
        <v>36</v>
      </c>
      <c r="B96" s="691"/>
      <c r="C96" s="691"/>
      <c r="D96" s="692"/>
      <c r="E96" s="34">
        <f>SUM(E90:E95)</f>
        <v>192525</v>
      </c>
      <c r="F96" s="35">
        <f>SUM(F90:F95)</f>
        <v>162788</v>
      </c>
      <c r="G96" s="66">
        <f>ROUND(F96/$E$96*100,1)</f>
        <v>84.6</v>
      </c>
      <c r="H96" s="129">
        <f>SUM(H90:H95)</f>
        <v>100</v>
      </c>
      <c r="I96" s="16"/>
    </row>
    <row r="97" spans="1:9" s="2" customFormat="1" ht="7.5" customHeight="1" x14ac:dyDescent="0.15">
      <c r="A97" s="37"/>
      <c r="B97" s="37"/>
      <c r="C97" s="37"/>
      <c r="D97" s="37"/>
      <c r="E97" s="37"/>
      <c r="F97" s="37"/>
      <c r="G97" s="37"/>
      <c r="H97" s="37"/>
      <c r="I97" s="4"/>
    </row>
    <row r="98" spans="1:9" s="2" customFormat="1" ht="18" customHeight="1" thickBot="1" x14ac:dyDescent="0.2">
      <c r="A98" s="38" t="s">
        <v>3</v>
      </c>
      <c r="B98" s="38"/>
      <c r="C98" s="38"/>
      <c r="D98" s="38"/>
      <c r="E98" s="20"/>
      <c r="F98" s="20"/>
      <c r="G98" s="20"/>
      <c r="H98" s="137" t="s">
        <v>41</v>
      </c>
      <c r="I98" s="17"/>
    </row>
    <row r="99" spans="1:9" s="2" customFormat="1" ht="18" customHeight="1" x14ac:dyDescent="0.15">
      <c r="A99" s="694" t="s">
        <v>2</v>
      </c>
      <c r="B99" s="695"/>
      <c r="C99" s="695"/>
      <c r="D99" s="695"/>
      <c r="E99" s="687" t="s">
        <v>296</v>
      </c>
      <c r="F99" s="685" t="s">
        <v>97</v>
      </c>
      <c r="G99" s="682" t="s">
        <v>40</v>
      </c>
      <c r="H99" s="688" t="s">
        <v>39</v>
      </c>
      <c r="I99" s="18"/>
    </row>
    <row r="100" spans="1:9" s="2" customFormat="1" ht="18" customHeight="1" x14ac:dyDescent="0.15">
      <c r="A100" s="696"/>
      <c r="B100" s="697"/>
      <c r="C100" s="697"/>
      <c r="D100" s="697"/>
      <c r="E100" s="684"/>
      <c r="F100" s="676"/>
      <c r="G100" s="681"/>
      <c r="H100" s="689"/>
      <c r="I100" s="18"/>
    </row>
    <row r="101" spans="1:9" s="2" customFormat="1" ht="18" customHeight="1" x14ac:dyDescent="0.15">
      <c r="A101" s="39">
        <v>1</v>
      </c>
      <c r="B101" s="686" t="s">
        <v>65</v>
      </c>
      <c r="C101" s="686"/>
      <c r="D101" s="40"/>
      <c r="E101" s="41">
        <v>126944</v>
      </c>
      <c r="F101" s="42">
        <v>115108</v>
      </c>
      <c r="G101" s="27">
        <f>ROUND(F101/$E$101*100,1)</f>
        <v>90.7</v>
      </c>
      <c r="H101" s="138">
        <f>ROUND(E101/$E$103*100,1)</f>
        <v>65.900000000000006</v>
      </c>
      <c r="I101" s="4"/>
    </row>
    <row r="102" spans="1:9" s="2" customFormat="1" ht="18" customHeight="1" thickBot="1" x14ac:dyDescent="0.2">
      <c r="A102" s="46">
        <v>2</v>
      </c>
      <c r="B102" s="693" t="s">
        <v>7</v>
      </c>
      <c r="C102" s="693"/>
      <c r="D102" s="44"/>
      <c r="E102" s="25">
        <v>65581</v>
      </c>
      <c r="F102" s="26">
        <v>65580</v>
      </c>
      <c r="G102" s="27">
        <f>ROUND(F102/$E$102*100,1)</f>
        <v>100</v>
      </c>
      <c r="H102" s="138">
        <f>ROUND(E102/$E$103*100,1)</f>
        <v>34.1</v>
      </c>
      <c r="I102" s="4"/>
    </row>
    <row r="103" spans="1:9" s="2" customFormat="1" ht="18" customHeight="1" thickTop="1" thickBot="1" x14ac:dyDescent="0.2">
      <c r="A103" s="705" t="s">
        <v>36</v>
      </c>
      <c r="B103" s="706"/>
      <c r="C103" s="706"/>
      <c r="D103" s="706"/>
      <c r="E103" s="67">
        <f>SUM(E101:E102)</f>
        <v>192525</v>
      </c>
      <c r="F103" s="68">
        <f>SUM(F101:F102)</f>
        <v>180688</v>
      </c>
      <c r="G103" s="143">
        <f>ROUND(F103/$E$103*100,1)</f>
        <v>93.9</v>
      </c>
      <c r="H103" s="144">
        <f>SUM(H101:H102)</f>
        <v>100</v>
      </c>
      <c r="I103" s="4"/>
    </row>
    <row r="105" spans="1:9" s="2" customFormat="1" ht="24" customHeight="1" x14ac:dyDescent="0.15">
      <c r="A105" s="708" t="s">
        <v>447</v>
      </c>
      <c r="B105" s="708"/>
      <c r="C105" s="708"/>
      <c r="D105" s="708"/>
      <c r="E105" s="708"/>
      <c r="F105" s="708"/>
      <c r="G105" s="708"/>
      <c r="H105" s="708"/>
      <c r="I105" s="1"/>
    </row>
    <row r="106" spans="1:9" s="2" customFormat="1" ht="20.100000000000001" customHeight="1" thickBot="1" x14ac:dyDescent="0.2">
      <c r="A106" s="20" t="s">
        <v>1</v>
      </c>
      <c r="B106" s="20"/>
      <c r="C106" s="20"/>
      <c r="D106" s="20"/>
      <c r="E106" s="21"/>
      <c r="F106" s="21"/>
      <c r="G106" s="21"/>
      <c r="H106" s="22" t="s">
        <v>41</v>
      </c>
    </row>
    <row r="107" spans="1:9" s="2" customFormat="1" ht="18" customHeight="1" x14ac:dyDescent="0.15">
      <c r="A107" s="671" t="s">
        <v>2</v>
      </c>
      <c r="B107" s="672"/>
      <c r="C107" s="672"/>
      <c r="D107" s="672"/>
      <c r="E107" s="683" t="s">
        <v>296</v>
      </c>
      <c r="F107" s="675" t="s">
        <v>38</v>
      </c>
      <c r="G107" s="680" t="s">
        <v>40</v>
      </c>
      <c r="H107" s="678" t="s">
        <v>39</v>
      </c>
      <c r="I107" s="14"/>
    </row>
    <row r="108" spans="1:9" s="2" customFormat="1" ht="18" customHeight="1" x14ac:dyDescent="0.15">
      <c r="A108" s="673"/>
      <c r="B108" s="674"/>
      <c r="C108" s="674"/>
      <c r="D108" s="674"/>
      <c r="E108" s="684"/>
      <c r="F108" s="676"/>
      <c r="G108" s="681"/>
      <c r="H108" s="679"/>
      <c r="I108" s="14"/>
    </row>
    <row r="109" spans="1:9" s="2" customFormat="1" ht="18" customHeight="1" x14ac:dyDescent="0.15">
      <c r="A109" s="23">
        <v>1</v>
      </c>
      <c r="B109" s="686" t="s">
        <v>63</v>
      </c>
      <c r="C109" s="686"/>
      <c r="D109" s="24"/>
      <c r="E109" s="25">
        <v>371</v>
      </c>
      <c r="F109" s="26">
        <v>372</v>
      </c>
      <c r="G109" s="27">
        <f>ROUND(F109/$E$109*100,1)</f>
        <v>100.3</v>
      </c>
      <c r="H109" s="121">
        <f t="shared" ref="H109:H114" si="6">ROUND(E109/$E$115*100,1)</f>
        <v>1.8</v>
      </c>
      <c r="I109" s="15"/>
    </row>
    <row r="110" spans="1:9" s="2" customFormat="1" ht="18" customHeight="1" x14ac:dyDescent="0.15">
      <c r="A110" s="28">
        <v>2</v>
      </c>
      <c r="B110" s="669" t="s">
        <v>44</v>
      </c>
      <c r="C110" s="669"/>
      <c r="D110" s="30"/>
      <c r="E110" s="25">
        <v>6802</v>
      </c>
      <c r="F110" s="26">
        <v>6031</v>
      </c>
      <c r="G110" s="27">
        <f>ROUND(F110/$E$110*100,1)</f>
        <v>88.7</v>
      </c>
      <c r="H110" s="121">
        <f t="shared" si="6"/>
        <v>32.799999999999997</v>
      </c>
      <c r="I110" s="15"/>
    </row>
    <row r="111" spans="1:9" s="2" customFormat="1" ht="18" customHeight="1" x14ac:dyDescent="0.15">
      <c r="A111" s="23">
        <v>3</v>
      </c>
      <c r="B111" s="669" t="s">
        <v>46</v>
      </c>
      <c r="C111" s="669"/>
      <c r="D111" s="30"/>
      <c r="E111" s="25">
        <v>5000</v>
      </c>
      <c r="F111" s="26">
        <v>4818</v>
      </c>
      <c r="G111" s="27">
        <f>ROUND(F111/$E$111*100,1)</f>
        <v>96.4</v>
      </c>
      <c r="H111" s="121">
        <f t="shared" si="6"/>
        <v>24.1</v>
      </c>
      <c r="I111" s="15"/>
    </row>
    <row r="112" spans="1:9" s="2" customFormat="1" ht="18" customHeight="1" x14ac:dyDescent="0.15">
      <c r="A112" s="28">
        <v>4</v>
      </c>
      <c r="B112" s="669" t="s">
        <v>48</v>
      </c>
      <c r="C112" s="669"/>
      <c r="D112" s="30"/>
      <c r="E112" s="25">
        <v>8019</v>
      </c>
      <c r="F112" s="26">
        <v>8019</v>
      </c>
      <c r="G112" s="27">
        <f>ROUND(F112/$E$112*100,1)</f>
        <v>100</v>
      </c>
      <c r="H112" s="121">
        <f t="shared" si="6"/>
        <v>38.700000000000003</v>
      </c>
      <c r="I112" s="15"/>
    </row>
    <row r="113" spans="1:9" s="2" customFormat="1" ht="18" customHeight="1" x14ac:dyDescent="0.15">
      <c r="A113" s="23">
        <v>5</v>
      </c>
      <c r="B113" s="669" t="s">
        <v>49</v>
      </c>
      <c r="C113" s="669"/>
      <c r="D113" s="30"/>
      <c r="E113" s="25">
        <v>546</v>
      </c>
      <c r="F113" s="26">
        <v>546</v>
      </c>
      <c r="G113" s="27">
        <f>ROUND(F113/$E$113*100,1)</f>
        <v>100</v>
      </c>
      <c r="H113" s="121">
        <f t="shared" si="6"/>
        <v>2.6</v>
      </c>
      <c r="I113" s="15"/>
    </row>
    <row r="114" spans="1:9" s="2" customFormat="1" ht="18" customHeight="1" thickBot="1" x14ac:dyDescent="0.2">
      <c r="A114" s="28">
        <v>6</v>
      </c>
      <c r="B114" s="677" t="s">
        <v>50</v>
      </c>
      <c r="C114" s="677"/>
      <c r="D114" s="30"/>
      <c r="E114" s="25">
        <v>1</v>
      </c>
      <c r="F114" s="26">
        <v>0</v>
      </c>
      <c r="G114" s="27">
        <f>ROUND(F114/$E$114*100,1)</f>
        <v>0</v>
      </c>
      <c r="H114" s="121">
        <f t="shared" si="6"/>
        <v>0</v>
      </c>
      <c r="I114" s="15"/>
    </row>
    <row r="115" spans="1:9" s="2" customFormat="1" ht="18" customHeight="1" thickTop="1" thickBot="1" x14ac:dyDescent="0.2">
      <c r="A115" s="690" t="s">
        <v>36</v>
      </c>
      <c r="B115" s="691"/>
      <c r="C115" s="691"/>
      <c r="D115" s="692"/>
      <c r="E115" s="34">
        <f>SUM(E109:E114)</f>
        <v>20739</v>
      </c>
      <c r="F115" s="35">
        <f>SUM(F109:F114)</f>
        <v>19786</v>
      </c>
      <c r="G115" s="66">
        <f>ROUND(F115/$E$115*100,1)</f>
        <v>95.4</v>
      </c>
      <c r="H115" s="129">
        <f>SUM(H109:H114)</f>
        <v>100</v>
      </c>
      <c r="I115" s="16"/>
    </row>
    <row r="116" spans="1:9" s="2" customFormat="1" ht="7.5" customHeight="1" x14ac:dyDescent="0.15">
      <c r="A116" s="37"/>
      <c r="B116" s="37"/>
      <c r="C116" s="37"/>
      <c r="D116" s="37"/>
      <c r="E116" s="37"/>
      <c r="F116" s="37"/>
      <c r="G116" s="37"/>
      <c r="H116" s="37"/>
      <c r="I116" s="4"/>
    </row>
    <row r="117" spans="1:9" s="2" customFormat="1" ht="18" customHeight="1" thickBot="1" x14ac:dyDescent="0.2">
      <c r="A117" s="38" t="s">
        <v>3</v>
      </c>
      <c r="B117" s="38"/>
      <c r="C117" s="38"/>
      <c r="D117" s="38"/>
      <c r="E117" s="20"/>
      <c r="F117" s="20"/>
      <c r="G117" s="20"/>
      <c r="H117" s="137" t="s">
        <v>41</v>
      </c>
      <c r="I117" s="17"/>
    </row>
    <row r="118" spans="1:9" s="2" customFormat="1" ht="18" customHeight="1" x14ac:dyDescent="0.15">
      <c r="A118" s="694" t="s">
        <v>2</v>
      </c>
      <c r="B118" s="695"/>
      <c r="C118" s="695"/>
      <c r="D118" s="695"/>
      <c r="E118" s="687" t="s">
        <v>296</v>
      </c>
      <c r="F118" s="685" t="s">
        <v>97</v>
      </c>
      <c r="G118" s="682" t="s">
        <v>40</v>
      </c>
      <c r="H118" s="688" t="s">
        <v>39</v>
      </c>
      <c r="I118" s="18"/>
    </row>
    <row r="119" spans="1:9" s="2" customFormat="1" ht="18" customHeight="1" x14ac:dyDescent="0.15">
      <c r="A119" s="696"/>
      <c r="B119" s="697"/>
      <c r="C119" s="697"/>
      <c r="D119" s="697"/>
      <c r="E119" s="684"/>
      <c r="F119" s="676"/>
      <c r="G119" s="681"/>
      <c r="H119" s="689"/>
      <c r="I119" s="18"/>
    </row>
    <row r="120" spans="1:9" s="2" customFormat="1" ht="18" customHeight="1" x14ac:dyDescent="0.15">
      <c r="A120" s="39">
        <v>1</v>
      </c>
      <c r="B120" s="686" t="s">
        <v>66</v>
      </c>
      <c r="C120" s="686"/>
      <c r="D120" s="40"/>
      <c r="E120" s="41">
        <v>15053</v>
      </c>
      <c r="F120" s="42">
        <v>11318</v>
      </c>
      <c r="G120" s="27">
        <f>ROUND(F120/$E$120*100,1)</f>
        <v>75.2</v>
      </c>
      <c r="H120" s="138">
        <f>ROUND(E120/$E$122*100,1)</f>
        <v>72.599999999999994</v>
      </c>
      <c r="I120" s="4"/>
    </row>
    <row r="121" spans="1:9" s="2" customFormat="1" ht="18" customHeight="1" thickBot="1" x14ac:dyDescent="0.2">
      <c r="A121" s="46">
        <v>2</v>
      </c>
      <c r="B121" s="693" t="s">
        <v>7</v>
      </c>
      <c r="C121" s="693"/>
      <c r="D121" s="44"/>
      <c r="E121" s="25">
        <v>5686</v>
      </c>
      <c r="F121" s="26">
        <v>5686</v>
      </c>
      <c r="G121" s="27">
        <f>ROUND(F121/$E$121*100,1)</f>
        <v>100</v>
      </c>
      <c r="H121" s="138">
        <f>ROUND(E121/$E$122*100,1)</f>
        <v>27.4</v>
      </c>
      <c r="I121" s="4"/>
    </row>
    <row r="122" spans="1:9" s="2" customFormat="1" ht="18" customHeight="1" thickTop="1" thickBot="1" x14ac:dyDescent="0.2">
      <c r="A122" s="705" t="s">
        <v>36</v>
      </c>
      <c r="B122" s="706"/>
      <c r="C122" s="706"/>
      <c r="D122" s="706"/>
      <c r="E122" s="67">
        <f>SUM(E120:E121)</f>
        <v>20739</v>
      </c>
      <c r="F122" s="68">
        <f>SUM(F120:F121)</f>
        <v>17004</v>
      </c>
      <c r="G122" s="143">
        <f>ROUND(F122/$E$122*100,1)</f>
        <v>82</v>
      </c>
      <c r="H122" s="144">
        <f>SUM(H120:H121)</f>
        <v>100</v>
      </c>
      <c r="I122" s="4"/>
    </row>
  </sheetData>
  <mergeCells count="124">
    <mergeCell ref="A1:H1"/>
    <mergeCell ref="A3:D4"/>
    <mergeCell ref="E3:E4"/>
    <mergeCell ref="F3:F4"/>
    <mergeCell ref="G3:G4"/>
    <mergeCell ref="B8:C8"/>
    <mergeCell ref="B9:C9"/>
    <mergeCell ref="H3:H4"/>
    <mergeCell ref="B5:C5"/>
    <mergeCell ref="B6:C6"/>
    <mergeCell ref="B7:C7"/>
    <mergeCell ref="A39:H39"/>
    <mergeCell ref="A41:D42"/>
    <mergeCell ref="E41:E42"/>
    <mergeCell ref="B18:C18"/>
    <mergeCell ref="B19:C19"/>
    <mergeCell ref="B20:C20"/>
    <mergeCell ref="B21:C21"/>
    <mergeCell ref="B23:C23"/>
    <mergeCell ref="B10:C10"/>
    <mergeCell ref="B11:C11"/>
    <mergeCell ref="B12:C12"/>
    <mergeCell ref="F16:F17"/>
    <mergeCell ref="A13:D13"/>
    <mergeCell ref="A16:D17"/>
    <mergeCell ref="B22:C22"/>
    <mergeCell ref="E16:E17"/>
    <mergeCell ref="B24:C24"/>
    <mergeCell ref="B25:C25"/>
    <mergeCell ref="B26:C26"/>
    <mergeCell ref="B27:C27"/>
    <mergeCell ref="A28:D28"/>
    <mergeCell ref="G16:G17"/>
    <mergeCell ref="H16:H17"/>
    <mergeCell ref="F41:F42"/>
    <mergeCell ref="E99:E100"/>
    <mergeCell ref="G41:G42"/>
    <mergeCell ref="H41:H42"/>
    <mergeCell ref="B43:C43"/>
    <mergeCell ref="B44:C44"/>
    <mergeCell ref="B45:C45"/>
    <mergeCell ref="B46:C46"/>
    <mergeCell ref="A51:D51"/>
    <mergeCell ref="A54:D55"/>
    <mergeCell ref="F99:F100"/>
    <mergeCell ref="G99:G100"/>
    <mergeCell ref="H99:H100"/>
    <mergeCell ref="G54:G55"/>
    <mergeCell ref="E54:E55"/>
    <mergeCell ref="F54:F55"/>
    <mergeCell ref="B47:C47"/>
    <mergeCell ref="B48:C48"/>
    <mergeCell ref="B49:C49"/>
    <mergeCell ref="B50:C50"/>
    <mergeCell ref="B60:C60"/>
    <mergeCell ref="B69:C69"/>
    <mergeCell ref="B62:C62"/>
    <mergeCell ref="A63:D63"/>
    <mergeCell ref="A65:H65"/>
    <mergeCell ref="H54:H55"/>
    <mergeCell ref="A67:D68"/>
    <mergeCell ref="E67:E68"/>
    <mergeCell ref="F67:F68"/>
    <mergeCell ref="G67:G68"/>
    <mergeCell ref="H67:H68"/>
    <mergeCell ref="B70:C70"/>
    <mergeCell ref="B56:C56"/>
    <mergeCell ref="B57:C57"/>
    <mergeCell ref="B58:C58"/>
    <mergeCell ref="B59:C59"/>
    <mergeCell ref="B61:C61"/>
    <mergeCell ref="A86:H86"/>
    <mergeCell ref="E78:E79"/>
    <mergeCell ref="F78:F79"/>
    <mergeCell ref="B91:C91"/>
    <mergeCell ref="B92:C92"/>
    <mergeCell ref="G78:G79"/>
    <mergeCell ref="H78:H79"/>
    <mergeCell ref="B80:C80"/>
    <mergeCell ref="B81:C81"/>
    <mergeCell ref="B82:C82"/>
    <mergeCell ref="B90:C90"/>
    <mergeCell ref="A88:D89"/>
    <mergeCell ref="E88:E89"/>
    <mergeCell ref="F88:F89"/>
    <mergeCell ref="G88:G89"/>
    <mergeCell ref="H88:H89"/>
    <mergeCell ref="H118:H119"/>
    <mergeCell ref="B112:C112"/>
    <mergeCell ref="B113:C113"/>
    <mergeCell ref="B114:C114"/>
    <mergeCell ref="A105:H105"/>
    <mergeCell ref="A107:D108"/>
    <mergeCell ref="E107:E108"/>
    <mergeCell ref="F107:F108"/>
    <mergeCell ref="G107:G108"/>
    <mergeCell ref="H107:H108"/>
    <mergeCell ref="B109:C109"/>
    <mergeCell ref="B111:C111"/>
    <mergeCell ref="B110:C110"/>
    <mergeCell ref="B71:C71"/>
    <mergeCell ref="B120:C120"/>
    <mergeCell ref="B121:C121"/>
    <mergeCell ref="A122:D122"/>
    <mergeCell ref="A115:D115"/>
    <mergeCell ref="A118:D119"/>
    <mergeCell ref="E118:E119"/>
    <mergeCell ref="F118:F119"/>
    <mergeCell ref="G118:G119"/>
    <mergeCell ref="A103:D103"/>
    <mergeCell ref="B95:C95"/>
    <mergeCell ref="A99:D100"/>
    <mergeCell ref="B94:C94"/>
    <mergeCell ref="B102:C102"/>
    <mergeCell ref="A96:D96"/>
    <mergeCell ref="B101:C101"/>
    <mergeCell ref="B72:C72"/>
    <mergeCell ref="B73:C73"/>
    <mergeCell ref="B74:C74"/>
    <mergeCell ref="B93:C93"/>
    <mergeCell ref="A75:D75"/>
    <mergeCell ref="A78:D79"/>
    <mergeCell ref="B83:C83"/>
    <mergeCell ref="A84:D84"/>
  </mergeCells>
  <phoneticPr fontId="5"/>
  <pageMargins left="0.70866141732283472" right="0.70866141732283472" top="0.74803149606299213" bottom="0.74803149606299213" header="0.31496062992125984" footer="0.31496062992125984"/>
  <pageSetup paperSize="9" scale="97" orientation="portrait" r:id="rId1"/>
  <rowBreaks count="2" manualBreakCount="2">
    <brk id="38" max="7" man="1"/>
    <brk id="8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55"/>
  <sheetViews>
    <sheetView view="pageBreakPreview" zoomScale="80" zoomScaleNormal="100" zoomScaleSheetLayoutView="80" workbookViewId="0">
      <selection sqref="A1:H1"/>
    </sheetView>
  </sheetViews>
  <sheetFormatPr defaultRowHeight="13.5" x14ac:dyDescent="0.15"/>
  <cols>
    <col min="1" max="1" width="4.625" customWidth="1"/>
    <col min="2" max="3" width="11.625" customWidth="1"/>
    <col min="4" max="4" width="1.75" customWidth="1"/>
    <col min="5" max="6" width="16.625" customWidth="1"/>
    <col min="7" max="8" width="12.625" customWidth="1"/>
  </cols>
  <sheetData>
    <row r="1" spans="1:8" ht="17.25" x14ac:dyDescent="0.15">
      <c r="A1" s="708" t="s">
        <v>448</v>
      </c>
      <c r="B1" s="708"/>
      <c r="C1" s="708"/>
      <c r="D1" s="708"/>
      <c r="E1" s="708"/>
      <c r="F1" s="708"/>
      <c r="G1" s="708"/>
      <c r="H1" s="708"/>
    </row>
    <row r="2" spans="1:8" ht="17.25" x14ac:dyDescent="0.15">
      <c r="A2" s="53" t="s">
        <v>83</v>
      </c>
      <c r="B2" s="53"/>
      <c r="C2" s="53"/>
      <c r="D2" s="53"/>
      <c r="E2" s="53"/>
      <c r="F2" s="53"/>
      <c r="G2" s="53"/>
      <c r="H2" s="53"/>
    </row>
    <row r="3" spans="1:8" ht="15" thickBot="1" x14ac:dyDescent="0.2">
      <c r="A3" s="20" t="s">
        <v>71</v>
      </c>
      <c r="B3" s="20"/>
      <c r="C3" s="20"/>
      <c r="D3" s="20"/>
      <c r="E3" s="21"/>
      <c r="F3" s="169"/>
      <c r="G3" s="21"/>
      <c r="H3" s="22" t="s">
        <v>41</v>
      </c>
    </row>
    <row r="4" spans="1:8" ht="18" customHeight="1" x14ac:dyDescent="0.15">
      <c r="A4" s="671" t="s">
        <v>67</v>
      </c>
      <c r="B4" s="672"/>
      <c r="C4" s="672"/>
      <c r="D4" s="672"/>
      <c r="E4" s="683" t="s">
        <v>37</v>
      </c>
      <c r="F4" s="675" t="s">
        <v>38</v>
      </c>
      <c r="G4" s="680" t="s">
        <v>40</v>
      </c>
      <c r="H4" s="678" t="s">
        <v>74</v>
      </c>
    </row>
    <row r="5" spans="1:8" ht="18" customHeight="1" x14ac:dyDescent="0.15">
      <c r="A5" s="717"/>
      <c r="B5" s="674"/>
      <c r="C5" s="674"/>
      <c r="D5" s="674"/>
      <c r="E5" s="684"/>
      <c r="F5" s="676"/>
      <c r="G5" s="681"/>
      <c r="H5" s="679"/>
    </row>
    <row r="6" spans="1:8" ht="18" customHeight="1" x14ac:dyDescent="0.15">
      <c r="A6" s="711" t="s">
        <v>73</v>
      </c>
      <c r="B6" s="686" t="s">
        <v>68</v>
      </c>
      <c r="C6" s="686"/>
      <c r="D6" s="24"/>
      <c r="E6" s="25">
        <v>192150</v>
      </c>
      <c r="F6" s="26">
        <v>161346</v>
      </c>
      <c r="G6" s="27">
        <f>ROUND(F6/$E$6*100,1)</f>
        <v>84</v>
      </c>
      <c r="H6" s="121"/>
    </row>
    <row r="7" spans="1:8" ht="18" customHeight="1" x14ac:dyDescent="0.15">
      <c r="A7" s="712"/>
      <c r="B7" s="669" t="s">
        <v>69</v>
      </c>
      <c r="C7" s="669"/>
      <c r="D7" s="30"/>
      <c r="E7" s="25">
        <v>85722</v>
      </c>
      <c r="F7" s="26">
        <v>82394</v>
      </c>
      <c r="G7" s="27">
        <f>ROUND(F7/$E$7*100,1)</f>
        <v>96.1</v>
      </c>
      <c r="H7" s="121"/>
    </row>
    <row r="8" spans="1:8" ht="18" customHeight="1" x14ac:dyDescent="0.15">
      <c r="A8" s="712"/>
      <c r="B8" s="669" t="s">
        <v>70</v>
      </c>
      <c r="C8" s="669"/>
      <c r="D8" s="30"/>
      <c r="E8" s="25">
        <v>55635</v>
      </c>
      <c r="F8" s="26">
        <v>57335</v>
      </c>
      <c r="G8" s="27">
        <f>ROUND(F8/$E$8*100,1)</f>
        <v>103.1</v>
      </c>
      <c r="H8" s="121"/>
    </row>
    <row r="9" spans="1:8" ht="18" customHeight="1" x14ac:dyDescent="0.15">
      <c r="A9" s="712"/>
      <c r="B9" s="669"/>
      <c r="C9" s="669"/>
      <c r="D9" s="30"/>
      <c r="E9" s="25"/>
      <c r="F9" s="26"/>
      <c r="G9" s="27"/>
      <c r="H9" s="121"/>
    </row>
    <row r="10" spans="1:8" ht="18" customHeight="1" thickBot="1" x14ac:dyDescent="0.2">
      <c r="A10" s="713"/>
      <c r="B10" s="718" t="s">
        <v>72</v>
      </c>
      <c r="C10" s="718"/>
      <c r="D10" s="75"/>
      <c r="E10" s="76">
        <f>SUM(E6:E9)</f>
        <v>333507</v>
      </c>
      <c r="F10" s="77">
        <f>SUM(F6:F9)</f>
        <v>301075</v>
      </c>
      <c r="G10" s="78">
        <f>ROUND(F10/$E$10*100,1)</f>
        <v>90.3</v>
      </c>
      <c r="H10" s="122"/>
    </row>
    <row r="11" spans="1:8" ht="18" customHeight="1" x14ac:dyDescent="0.15">
      <c r="A11" s="719" t="s">
        <v>80</v>
      </c>
      <c r="B11" s="722" t="s">
        <v>75</v>
      </c>
      <c r="C11" s="722"/>
      <c r="D11" s="80"/>
      <c r="E11" s="81">
        <v>1</v>
      </c>
      <c r="F11" s="82">
        <v>1</v>
      </c>
      <c r="G11" s="83">
        <f>ROUND(F11/$E$11*100,1)</f>
        <v>100</v>
      </c>
      <c r="H11" s="123"/>
    </row>
    <row r="12" spans="1:8" ht="18" customHeight="1" x14ac:dyDescent="0.15">
      <c r="A12" s="712"/>
      <c r="B12" s="669" t="s">
        <v>76</v>
      </c>
      <c r="C12" s="669"/>
      <c r="D12" s="30"/>
      <c r="E12" s="25">
        <v>1280</v>
      </c>
      <c r="F12" s="26">
        <v>890</v>
      </c>
      <c r="G12" s="27">
        <f>ROUND(F12/$E$12*100,1)</f>
        <v>69.5</v>
      </c>
      <c r="H12" s="121"/>
    </row>
    <row r="13" spans="1:8" ht="18" customHeight="1" x14ac:dyDescent="0.15">
      <c r="A13" s="712"/>
      <c r="B13" s="669" t="s">
        <v>77</v>
      </c>
      <c r="C13" s="669"/>
      <c r="D13" s="30"/>
      <c r="E13" s="25">
        <v>23</v>
      </c>
      <c r="F13" s="26">
        <v>23</v>
      </c>
      <c r="G13" s="27">
        <f>ROUND(F13/$E$13*100,1)</f>
        <v>100</v>
      </c>
      <c r="H13" s="121"/>
    </row>
    <row r="14" spans="1:8" ht="18" customHeight="1" x14ac:dyDescent="0.15">
      <c r="A14" s="712"/>
      <c r="B14" s="669" t="s">
        <v>78</v>
      </c>
      <c r="C14" s="669"/>
      <c r="D14" s="30"/>
      <c r="E14" s="25">
        <v>247164</v>
      </c>
      <c r="F14" s="26">
        <v>247164</v>
      </c>
      <c r="G14" s="27">
        <f>ROUND(F14/$E$14*100,1)</f>
        <v>100</v>
      </c>
      <c r="H14" s="121"/>
    </row>
    <row r="15" spans="1:8" ht="18" customHeight="1" x14ac:dyDescent="0.15">
      <c r="A15" s="712"/>
      <c r="B15" s="669" t="s">
        <v>79</v>
      </c>
      <c r="C15" s="669"/>
      <c r="D15" s="30"/>
      <c r="E15" s="25">
        <v>3415</v>
      </c>
      <c r="F15" s="26">
        <v>3394</v>
      </c>
      <c r="G15" s="27">
        <f>ROUND(F15/$E$15*100,1)</f>
        <v>99.4</v>
      </c>
      <c r="H15" s="121"/>
    </row>
    <row r="16" spans="1:8" ht="18" customHeight="1" x14ac:dyDescent="0.15">
      <c r="A16" s="712"/>
      <c r="B16" s="669" t="s">
        <v>259</v>
      </c>
      <c r="C16" s="669"/>
      <c r="D16" s="30"/>
      <c r="E16" s="25">
        <v>7180</v>
      </c>
      <c r="F16" s="26">
        <v>7277</v>
      </c>
      <c r="G16" s="27">
        <f>ROUND(F16/$E$16*100,1)</f>
        <v>101.4</v>
      </c>
      <c r="H16" s="121"/>
    </row>
    <row r="17" spans="1:8" ht="18" customHeight="1" thickBot="1" x14ac:dyDescent="0.2">
      <c r="A17" s="713"/>
      <c r="B17" s="720" t="s">
        <v>72</v>
      </c>
      <c r="C17" s="720"/>
      <c r="D17" s="75"/>
      <c r="E17" s="76">
        <f>SUM(E11:E16)</f>
        <v>259063</v>
      </c>
      <c r="F17" s="77">
        <f>SUM(F11:F16)</f>
        <v>258749</v>
      </c>
      <c r="G17" s="78">
        <f>ROUND(F17/$E$17*100,1)</f>
        <v>99.9</v>
      </c>
      <c r="H17" s="122"/>
    </row>
    <row r="18" spans="1:8" ht="18" customHeight="1" thickBot="1" x14ac:dyDescent="0.2">
      <c r="A18" s="714" t="s">
        <v>81</v>
      </c>
      <c r="B18" s="715"/>
      <c r="C18" s="715"/>
      <c r="D18" s="716"/>
      <c r="E18" s="79">
        <f>E10+E17</f>
        <v>592570</v>
      </c>
      <c r="F18" s="59">
        <f>F10+F17</f>
        <v>559824</v>
      </c>
      <c r="G18" s="36">
        <f>ROUND(F18/$E$18*100,1)</f>
        <v>94.5</v>
      </c>
      <c r="H18" s="124"/>
    </row>
    <row r="19" spans="1:8" ht="18" customHeight="1" x14ac:dyDescent="0.15">
      <c r="A19" s="37"/>
      <c r="B19" s="37"/>
      <c r="C19" s="37"/>
      <c r="D19" s="37"/>
      <c r="E19" s="37"/>
      <c r="F19" s="37"/>
      <c r="G19" s="37"/>
      <c r="H19" s="37"/>
    </row>
    <row r="20" spans="1:8" ht="18" customHeight="1" thickBot="1" x14ac:dyDescent="0.2">
      <c r="A20" s="38" t="s">
        <v>82</v>
      </c>
      <c r="B20" s="38"/>
      <c r="C20" s="38"/>
      <c r="D20" s="38"/>
      <c r="E20" s="20"/>
      <c r="F20" s="170"/>
      <c r="G20" s="20"/>
      <c r="H20" s="22" t="s">
        <v>41</v>
      </c>
    </row>
    <row r="21" spans="1:8" ht="18" customHeight="1" x14ac:dyDescent="0.15">
      <c r="A21" s="671" t="s">
        <v>67</v>
      </c>
      <c r="B21" s="672"/>
      <c r="C21" s="672"/>
      <c r="D21" s="672"/>
      <c r="E21" s="683" t="s">
        <v>297</v>
      </c>
      <c r="F21" s="675" t="s">
        <v>97</v>
      </c>
      <c r="G21" s="680" t="s">
        <v>40</v>
      </c>
      <c r="H21" s="678" t="s">
        <v>74</v>
      </c>
    </row>
    <row r="22" spans="1:8" ht="18" customHeight="1" x14ac:dyDescent="0.15">
      <c r="A22" s="717"/>
      <c r="B22" s="674"/>
      <c r="C22" s="674"/>
      <c r="D22" s="674"/>
      <c r="E22" s="684"/>
      <c r="F22" s="676"/>
      <c r="G22" s="681"/>
      <c r="H22" s="679"/>
    </row>
    <row r="23" spans="1:8" ht="18" customHeight="1" x14ac:dyDescent="0.15">
      <c r="A23" s="711" t="s">
        <v>89</v>
      </c>
      <c r="B23" s="686" t="s">
        <v>84</v>
      </c>
      <c r="C23" s="686"/>
      <c r="D23" s="71"/>
      <c r="E23" s="41">
        <v>387279</v>
      </c>
      <c r="F23" s="42">
        <v>383693</v>
      </c>
      <c r="G23" s="27">
        <f>ROUND(F23/$E$23*100,1)</f>
        <v>99.1</v>
      </c>
      <c r="H23" s="121"/>
    </row>
    <row r="24" spans="1:8" ht="18" customHeight="1" x14ac:dyDescent="0.15">
      <c r="A24" s="712"/>
      <c r="B24" s="686" t="s">
        <v>85</v>
      </c>
      <c r="C24" s="686"/>
      <c r="D24" s="71"/>
      <c r="E24" s="41">
        <v>35580</v>
      </c>
      <c r="F24" s="42">
        <v>32105</v>
      </c>
      <c r="G24" s="27">
        <f>ROUND(F24/$E$24*100,1)</f>
        <v>90.2</v>
      </c>
      <c r="H24" s="121"/>
    </row>
    <row r="25" spans="1:8" ht="18" customHeight="1" x14ac:dyDescent="0.15">
      <c r="A25" s="712"/>
      <c r="B25" s="686" t="s">
        <v>86</v>
      </c>
      <c r="C25" s="686"/>
      <c r="D25" s="71"/>
      <c r="E25" s="41">
        <v>165617</v>
      </c>
      <c r="F25" s="42">
        <v>158147</v>
      </c>
      <c r="G25" s="27">
        <f>ROUND(F25/$E$25*100,1)</f>
        <v>95.5</v>
      </c>
      <c r="H25" s="121"/>
    </row>
    <row r="26" spans="1:8" ht="18" customHeight="1" x14ac:dyDescent="0.15">
      <c r="A26" s="712"/>
      <c r="B26" s="686" t="s">
        <v>87</v>
      </c>
      <c r="C26" s="686"/>
      <c r="D26" s="71"/>
      <c r="E26" s="41">
        <v>37895</v>
      </c>
      <c r="F26" s="42">
        <v>37894</v>
      </c>
      <c r="G26" s="27">
        <f>ROUND(F26/$E$26*100,1)</f>
        <v>100</v>
      </c>
      <c r="H26" s="121"/>
    </row>
    <row r="27" spans="1:8" ht="18" customHeight="1" x14ac:dyDescent="0.15">
      <c r="A27" s="712"/>
      <c r="B27" s="686" t="s">
        <v>304</v>
      </c>
      <c r="C27" s="686"/>
      <c r="D27" s="71"/>
      <c r="E27" s="41">
        <v>513</v>
      </c>
      <c r="F27" s="42">
        <v>389</v>
      </c>
      <c r="G27" s="27">
        <f>ROUND(F27/$E$27*100,1)</f>
        <v>75.8</v>
      </c>
      <c r="H27" s="121"/>
    </row>
    <row r="28" spans="1:8" ht="18" customHeight="1" x14ac:dyDescent="0.15">
      <c r="A28" s="712"/>
      <c r="B28" s="686" t="s">
        <v>88</v>
      </c>
      <c r="C28" s="686"/>
      <c r="D28" s="71"/>
      <c r="E28" s="41">
        <v>1650</v>
      </c>
      <c r="F28" s="42">
        <v>1074</v>
      </c>
      <c r="G28" s="27">
        <f>ROUND(F28/$E$28*100,1)</f>
        <v>65.099999999999994</v>
      </c>
      <c r="H28" s="121"/>
    </row>
    <row r="29" spans="1:8" ht="18" customHeight="1" x14ac:dyDescent="0.15">
      <c r="A29" s="712"/>
      <c r="B29" s="686"/>
      <c r="C29" s="686"/>
      <c r="D29" s="72"/>
      <c r="E29" s="41"/>
      <c r="F29" s="42"/>
      <c r="G29" s="27"/>
      <c r="H29" s="121"/>
    </row>
    <row r="30" spans="1:8" ht="18" customHeight="1" thickBot="1" x14ac:dyDescent="0.2">
      <c r="A30" s="713"/>
      <c r="B30" s="726" t="s">
        <v>72</v>
      </c>
      <c r="C30" s="726"/>
      <c r="D30" s="88"/>
      <c r="E30" s="89">
        <f>SUM(E23:E29)</f>
        <v>628534</v>
      </c>
      <c r="F30" s="77">
        <f>SUM(F23:F29)</f>
        <v>613302</v>
      </c>
      <c r="G30" s="78">
        <f>ROUND(F30/$E$30*100,1)</f>
        <v>97.6</v>
      </c>
      <c r="H30" s="122"/>
    </row>
    <row r="31" spans="1:8" ht="18" customHeight="1" x14ac:dyDescent="0.15">
      <c r="A31" s="712" t="s">
        <v>93</v>
      </c>
      <c r="B31" s="725" t="s">
        <v>90</v>
      </c>
      <c r="C31" s="725"/>
      <c r="D31" s="84"/>
      <c r="E31" s="85">
        <v>34</v>
      </c>
      <c r="F31" s="86">
        <v>34</v>
      </c>
      <c r="G31" s="87">
        <f>ROUND(F31/$E$31*100,1)</f>
        <v>100</v>
      </c>
      <c r="H31" s="125"/>
    </row>
    <row r="32" spans="1:8" ht="18" customHeight="1" x14ac:dyDescent="0.15">
      <c r="A32" s="712"/>
      <c r="B32" s="669" t="s">
        <v>91</v>
      </c>
      <c r="C32" s="669"/>
      <c r="D32" s="71"/>
      <c r="E32" s="41">
        <v>1256</v>
      </c>
      <c r="F32" s="42">
        <v>786</v>
      </c>
      <c r="G32" s="73">
        <f>ROUND(F32/$E$32*100,1)</f>
        <v>62.6</v>
      </c>
      <c r="H32" s="126"/>
    </row>
    <row r="33" spans="1:10" ht="18" customHeight="1" x14ac:dyDescent="0.15">
      <c r="A33" s="712"/>
      <c r="B33" s="669" t="s">
        <v>92</v>
      </c>
      <c r="C33" s="669"/>
      <c r="D33" s="71"/>
      <c r="E33" s="41">
        <v>1200</v>
      </c>
      <c r="F33" s="42">
        <v>1002</v>
      </c>
      <c r="G33" s="73">
        <f>ROUND(F33/$E$33*100,1)</f>
        <v>83.5</v>
      </c>
      <c r="H33" s="126"/>
    </row>
    <row r="34" spans="1:10" ht="18" customHeight="1" x14ac:dyDescent="0.15">
      <c r="A34" s="712"/>
      <c r="B34" s="29"/>
      <c r="C34" s="29"/>
      <c r="D34" s="71"/>
      <c r="E34" s="41"/>
      <c r="F34" s="42"/>
      <c r="G34" s="73"/>
      <c r="H34" s="126"/>
    </row>
    <row r="35" spans="1:10" ht="18" customHeight="1" x14ac:dyDescent="0.15">
      <c r="A35" s="721"/>
      <c r="B35" s="686" t="s">
        <v>72</v>
      </c>
      <c r="C35" s="686"/>
      <c r="D35" s="71"/>
      <c r="E35" s="339">
        <f>SUM(E31:E34)</f>
        <v>2490</v>
      </c>
      <c r="F35" s="338">
        <f>SUM(F31:F34)</f>
        <v>1822</v>
      </c>
      <c r="G35" s="73">
        <f>ROUND(F35/$E$35*100,1)</f>
        <v>73.2</v>
      </c>
      <c r="H35" s="126"/>
    </row>
    <row r="36" spans="1:10" ht="18" customHeight="1" x14ac:dyDescent="0.15">
      <c r="A36" s="127"/>
      <c r="B36" s="693" t="s">
        <v>94</v>
      </c>
      <c r="C36" s="693"/>
      <c r="D36" s="74"/>
      <c r="E36" s="70">
        <v>989</v>
      </c>
      <c r="F36" s="26">
        <v>989</v>
      </c>
      <c r="G36" s="73">
        <f>ROUND(F36/$E$36*100,1)</f>
        <v>100</v>
      </c>
      <c r="H36" s="121"/>
    </row>
    <row r="37" spans="1:10" ht="18" customHeight="1" thickBot="1" x14ac:dyDescent="0.2">
      <c r="A37" s="128"/>
      <c r="B37" s="720" t="s">
        <v>95</v>
      </c>
      <c r="C37" s="720"/>
      <c r="D37" s="90"/>
      <c r="E37" s="76">
        <v>100</v>
      </c>
      <c r="F37" s="77">
        <v>0</v>
      </c>
      <c r="G37" s="78">
        <f>ROUND(F37/$E$37*100,1)</f>
        <v>0</v>
      </c>
      <c r="H37" s="122"/>
    </row>
    <row r="38" spans="1:10" ht="18" customHeight="1" thickBot="1" x14ac:dyDescent="0.2">
      <c r="A38" s="118"/>
      <c r="B38" s="727" t="s">
        <v>96</v>
      </c>
      <c r="C38" s="727"/>
      <c r="D38" s="119"/>
      <c r="E38" s="79">
        <f>E30+E35+E36+E37</f>
        <v>632113</v>
      </c>
      <c r="F38" s="59">
        <f>F30+F35+F36+F37</f>
        <v>616113</v>
      </c>
      <c r="G38" s="36">
        <f>ROUND(F38/$E$38*100,1)</f>
        <v>97.5</v>
      </c>
      <c r="H38" s="124"/>
    </row>
    <row r="40" spans="1:10" ht="17.25" x14ac:dyDescent="0.15">
      <c r="A40" s="53" t="s">
        <v>177</v>
      </c>
    </row>
    <row r="41" spans="1:10" s="2" customFormat="1" ht="20.100000000000001" customHeight="1" thickBot="1" x14ac:dyDescent="0.2">
      <c r="A41" s="20" t="s">
        <v>71</v>
      </c>
      <c r="B41" s="20"/>
      <c r="C41" s="20"/>
      <c r="D41" s="20"/>
      <c r="E41" s="21"/>
      <c r="F41" s="169"/>
      <c r="G41" s="21"/>
      <c r="H41" s="22" t="s">
        <v>41</v>
      </c>
    </row>
    <row r="42" spans="1:10" s="2" customFormat="1" ht="18" customHeight="1" x14ac:dyDescent="0.15">
      <c r="A42" s="671" t="s">
        <v>67</v>
      </c>
      <c r="B42" s="672"/>
      <c r="C42" s="672"/>
      <c r="D42" s="672"/>
      <c r="E42" s="683" t="s">
        <v>296</v>
      </c>
      <c r="F42" s="675" t="s">
        <v>38</v>
      </c>
      <c r="G42" s="680" t="s">
        <v>40</v>
      </c>
      <c r="H42" s="678" t="s">
        <v>74</v>
      </c>
      <c r="I42" s="14"/>
    </row>
    <row r="43" spans="1:10" s="2" customFormat="1" ht="18" customHeight="1" x14ac:dyDescent="0.15">
      <c r="A43" s="723"/>
      <c r="B43" s="724"/>
      <c r="C43" s="724"/>
      <c r="D43" s="724"/>
      <c r="E43" s="684"/>
      <c r="F43" s="676"/>
      <c r="G43" s="681"/>
      <c r="H43" s="679"/>
      <c r="I43" s="14"/>
    </row>
    <row r="44" spans="1:10" s="2" customFormat="1" ht="18" customHeight="1" x14ac:dyDescent="0.15">
      <c r="A44" s="23">
        <v>1</v>
      </c>
      <c r="B44" s="686" t="s">
        <v>98</v>
      </c>
      <c r="C44" s="686"/>
      <c r="D44" s="24"/>
      <c r="E44" s="25">
        <v>10209</v>
      </c>
      <c r="F44" s="26">
        <v>10209</v>
      </c>
      <c r="G44" s="27">
        <f>ROUND(F44/$E$44*100,1)</f>
        <v>100</v>
      </c>
      <c r="H44" s="121"/>
      <c r="I44" s="15"/>
      <c r="J44"/>
    </row>
    <row r="45" spans="1:10" s="2" customFormat="1" ht="18" customHeight="1" x14ac:dyDescent="0.15">
      <c r="A45" s="23">
        <v>2</v>
      </c>
      <c r="B45" s="686" t="s">
        <v>48</v>
      </c>
      <c r="C45" s="686"/>
      <c r="D45" s="135"/>
      <c r="E45" s="25">
        <v>3240</v>
      </c>
      <c r="F45" s="26">
        <v>3240</v>
      </c>
      <c r="G45" s="27">
        <f>ROUND(F45/$E$45*100,1)</f>
        <v>100</v>
      </c>
      <c r="H45" s="121"/>
      <c r="I45" s="15"/>
    </row>
    <row r="46" spans="1:10" s="2" customFormat="1" ht="18" customHeight="1" x14ac:dyDescent="0.15">
      <c r="A46" s="23">
        <v>3</v>
      </c>
      <c r="B46" s="686" t="s">
        <v>178</v>
      </c>
      <c r="C46" s="686"/>
      <c r="D46" s="24"/>
      <c r="E46" s="25">
        <v>8700</v>
      </c>
      <c r="F46" s="26">
        <v>8700</v>
      </c>
      <c r="G46" s="27">
        <f>ROUND(F46/$E$46*100,1)</f>
        <v>100</v>
      </c>
      <c r="H46" s="121"/>
      <c r="I46" s="15"/>
    </row>
    <row r="47" spans="1:10" s="2" customFormat="1" ht="18" customHeight="1" thickBot="1" x14ac:dyDescent="0.2">
      <c r="A47" s="32">
        <v>4</v>
      </c>
      <c r="B47" s="693" t="s">
        <v>179</v>
      </c>
      <c r="C47" s="693"/>
      <c r="D47" s="30"/>
      <c r="E47" s="25">
        <v>0</v>
      </c>
      <c r="F47" s="26">
        <v>0</v>
      </c>
      <c r="G47" s="27">
        <v>0</v>
      </c>
      <c r="H47" s="121"/>
      <c r="I47" s="15"/>
    </row>
    <row r="48" spans="1:10" s="2" customFormat="1" ht="18" customHeight="1" thickTop="1" thickBot="1" x14ac:dyDescent="0.2">
      <c r="A48" s="690" t="s">
        <v>81</v>
      </c>
      <c r="B48" s="691"/>
      <c r="C48" s="691"/>
      <c r="D48" s="692"/>
      <c r="E48" s="91">
        <f>SUM(E44:E47)</f>
        <v>22149</v>
      </c>
      <c r="F48" s="35">
        <f>SUM(F44:F47)</f>
        <v>22149</v>
      </c>
      <c r="G48" s="66">
        <f>ROUND(F48/$E$48*100,1)</f>
        <v>100</v>
      </c>
      <c r="H48" s="129"/>
      <c r="I48" s="16"/>
    </row>
    <row r="49" spans="1:10" s="2" customFormat="1" ht="7.5" customHeight="1" x14ac:dyDescent="0.15">
      <c r="A49" s="37"/>
      <c r="B49" s="37"/>
      <c r="C49" s="37"/>
      <c r="D49" s="37"/>
      <c r="E49" s="37"/>
      <c r="F49" s="37"/>
      <c r="G49" s="37"/>
      <c r="H49" s="37"/>
      <c r="I49" s="4"/>
    </row>
    <row r="50" spans="1:10" s="2" customFormat="1" ht="18" customHeight="1" thickBot="1" x14ac:dyDescent="0.2">
      <c r="A50" s="38" t="s">
        <v>82</v>
      </c>
      <c r="B50" s="38"/>
      <c r="C50" s="38"/>
      <c r="D50" s="38"/>
      <c r="E50" s="20"/>
      <c r="F50" s="170"/>
      <c r="G50" s="20"/>
      <c r="H50" s="22" t="s">
        <v>41</v>
      </c>
      <c r="I50" s="17"/>
    </row>
    <row r="51" spans="1:10" s="2" customFormat="1" ht="18" customHeight="1" x14ac:dyDescent="0.15">
      <c r="A51" s="671" t="s">
        <v>67</v>
      </c>
      <c r="B51" s="672"/>
      <c r="C51" s="672"/>
      <c r="D51" s="672"/>
      <c r="E51" s="683" t="s">
        <v>298</v>
      </c>
      <c r="F51" s="675" t="s">
        <v>97</v>
      </c>
      <c r="G51" s="680" t="s">
        <v>40</v>
      </c>
      <c r="H51" s="678" t="s">
        <v>74</v>
      </c>
      <c r="I51" s="18"/>
    </row>
    <row r="52" spans="1:10" s="2" customFormat="1" ht="18" customHeight="1" x14ac:dyDescent="0.15">
      <c r="A52" s="723"/>
      <c r="B52" s="724"/>
      <c r="C52" s="724"/>
      <c r="D52" s="724"/>
      <c r="E52" s="684"/>
      <c r="F52" s="676"/>
      <c r="G52" s="681"/>
      <c r="H52" s="679"/>
      <c r="I52" s="18"/>
    </row>
    <row r="53" spans="1:10" s="2" customFormat="1" ht="18" customHeight="1" x14ac:dyDescent="0.15">
      <c r="A53" s="23">
        <v>1</v>
      </c>
      <c r="B53" s="686" t="s">
        <v>99</v>
      </c>
      <c r="C53" s="686"/>
      <c r="D53" s="40"/>
      <c r="E53" s="41">
        <v>15787</v>
      </c>
      <c r="F53" s="42">
        <v>15786</v>
      </c>
      <c r="G53" s="27">
        <f>ROUND(F53/$E$53*100,1)</f>
        <v>100</v>
      </c>
      <c r="H53" s="121"/>
      <c r="I53" s="4"/>
      <c r="J53"/>
    </row>
    <row r="54" spans="1:10" s="2" customFormat="1" ht="18" customHeight="1" thickBot="1" x14ac:dyDescent="0.2">
      <c r="A54" s="32">
        <v>2</v>
      </c>
      <c r="B54" s="693" t="s">
        <v>100</v>
      </c>
      <c r="C54" s="693"/>
      <c r="D54" s="44"/>
      <c r="E54" s="25">
        <v>15313</v>
      </c>
      <c r="F54" s="26">
        <v>15313</v>
      </c>
      <c r="G54" s="27">
        <f>ROUND(F54/$E$54*100,1)</f>
        <v>100</v>
      </c>
      <c r="H54" s="121"/>
      <c r="I54" s="4"/>
    </row>
    <row r="55" spans="1:10" s="2" customFormat="1" ht="18" customHeight="1" thickTop="1" thickBot="1" x14ac:dyDescent="0.2">
      <c r="A55" s="99"/>
      <c r="B55" s="728" t="s">
        <v>96</v>
      </c>
      <c r="C55" s="728"/>
      <c r="D55" s="100"/>
      <c r="E55" s="91">
        <f>SUM(E53:E54)</f>
        <v>31100</v>
      </c>
      <c r="F55" s="106">
        <f>SUM(F53:F54)</f>
        <v>31099</v>
      </c>
      <c r="G55" s="69">
        <f>ROUND(F55/$E$55*100,1)</f>
        <v>100</v>
      </c>
      <c r="H55" s="130"/>
      <c r="I55" s="4"/>
    </row>
  </sheetData>
  <mergeCells count="61">
    <mergeCell ref="H51:H52"/>
    <mergeCell ref="F51:F52"/>
    <mergeCell ref="G51:G52"/>
    <mergeCell ref="B53:C53"/>
    <mergeCell ref="B54:C54"/>
    <mergeCell ref="B55:C55"/>
    <mergeCell ref="A48:D48"/>
    <mergeCell ref="A51:D52"/>
    <mergeCell ref="E51:E52"/>
    <mergeCell ref="B47:C47"/>
    <mergeCell ref="H42:H43"/>
    <mergeCell ref="F42:F43"/>
    <mergeCell ref="B11:C11"/>
    <mergeCell ref="A42:D43"/>
    <mergeCell ref="E42:E43"/>
    <mergeCell ref="A23:A30"/>
    <mergeCell ref="B31:C31"/>
    <mergeCell ref="B32:C32"/>
    <mergeCell ref="H21:H22"/>
    <mergeCell ref="B30:C30"/>
    <mergeCell ref="G21:G22"/>
    <mergeCell ref="B36:C36"/>
    <mergeCell ref="B38:C38"/>
    <mergeCell ref="F21:F22"/>
    <mergeCell ref="B23:C23"/>
    <mergeCell ref="B46:C46"/>
    <mergeCell ref="B33:C33"/>
    <mergeCell ref="E21:E22"/>
    <mergeCell ref="A11:A17"/>
    <mergeCell ref="G42:G43"/>
    <mergeCell ref="B37:C37"/>
    <mergeCell ref="B12:C12"/>
    <mergeCell ref="B15:C15"/>
    <mergeCell ref="B27:C27"/>
    <mergeCell ref="A31:A35"/>
    <mergeCell ref="B29:C29"/>
    <mergeCell ref="B35:C35"/>
    <mergeCell ref="B44:C44"/>
    <mergeCell ref="B17:C17"/>
    <mergeCell ref="B45:C45"/>
    <mergeCell ref="A1:H1"/>
    <mergeCell ref="A4:D5"/>
    <mergeCell ref="E4:E5"/>
    <mergeCell ref="F4:F5"/>
    <mergeCell ref="G4:G5"/>
    <mergeCell ref="H4:H5"/>
    <mergeCell ref="A6:A10"/>
    <mergeCell ref="B28:C28"/>
    <mergeCell ref="B24:C24"/>
    <mergeCell ref="B25:C25"/>
    <mergeCell ref="B26:C26"/>
    <mergeCell ref="A18:D18"/>
    <mergeCell ref="A21:D22"/>
    <mergeCell ref="B13:C13"/>
    <mergeCell ref="B16:C16"/>
    <mergeCell ref="B14:C14"/>
    <mergeCell ref="B6:C6"/>
    <mergeCell ref="B7:C7"/>
    <mergeCell ref="B8:C8"/>
    <mergeCell ref="B9:C9"/>
    <mergeCell ref="B10:C10"/>
  </mergeCells>
  <phoneticPr fontId="5"/>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39"/>
  <sheetViews>
    <sheetView view="pageBreakPreview" zoomScale="80" zoomScaleNormal="100" zoomScaleSheetLayoutView="80" workbookViewId="0"/>
  </sheetViews>
  <sheetFormatPr defaultRowHeight="13.5" x14ac:dyDescent="0.15"/>
  <cols>
    <col min="1" max="1" width="4.625" customWidth="1"/>
    <col min="2" max="2" width="10.125" customWidth="1"/>
    <col min="3" max="3" width="8.75" customWidth="1"/>
    <col min="4" max="4" width="5.625" customWidth="1"/>
    <col min="5" max="8" width="14.625" customWidth="1"/>
  </cols>
  <sheetData>
    <row r="1" spans="1:8" ht="35.25" customHeight="1" x14ac:dyDescent="0.2">
      <c r="A1" s="136" t="s">
        <v>449</v>
      </c>
      <c r="G1" s="116"/>
    </row>
    <row r="2" spans="1:8" x14ac:dyDescent="0.15">
      <c r="G2" s="109"/>
    </row>
    <row r="3" spans="1:8" ht="17.25" x14ac:dyDescent="0.15">
      <c r="A3" s="53" t="s">
        <v>429</v>
      </c>
    </row>
    <row r="4" spans="1:8" ht="14.25" thickBot="1" x14ac:dyDescent="0.2"/>
    <row r="5" spans="1:8" ht="18" customHeight="1" x14ac:dyDescent="0.15">
      <c r="A5" s="671" t="s">
        <v>106</v>
      </c>
      <c r="B5" s="672"/>
      <c r="C5" s="672"/>
      <c r="D5" s="672"/>
      <c r="E5" s="732" t="s">
        <v>101</v>
      </c>
      <c r="F5" s="733"/>
      <c r="G5" s="729" t="s">
        <v>102</v>
      </c>
      <c r="H5" s="730"/>
    </row>
    <row r="6" spans="1:8" ht="18" customHeight="1" x14ac:dyDescent="0.15">
      <c r="A6" s="723"/>
      <c r="B6" s="724"/>
      <c r="C6" s="724"/>
      <c r="D6" s="724"/>
      <c r="E6" s="131" t="s">
        <v>105</v>
      </c>
      <c r="F6" s="112" t="s">
        <v>155</v>
      </c>
      <c r="G6" s="111" t="s">
        <v>180</v>
      </c>
      <c r="H6" s="132" t="s">
        <v>181</v>
      </c>
    </row>
    <row r="7" spans="1:8" ht="18" customHeight="1" x14ac:dyDescent="0.15">
      <c r="A7" s="23">
        <v>1</v>
      </c>
      <c r="B7" s="686" t="s">
        <v>103</v>
      </c>
      <c r="C7" s="686"/>
      <c r="D7" s="40"/>
      <c r="E7" s="41">
        <v>10980</v>
      </c>
      <c r="F7" s="92">
        <v>30</v>
      </c>
      <c r="G7" s="95">
        <v>161346</v>
      </c>
      <c r="H7" s="98">
        <f>ROUND(G7/E7*1000,0)</f>
        <v>14695</v>
      </c>
    </row>
    <row r="8" spans="1:8" ht="18" customHeight="1" thickBot="1" x14ac:dyDescent="0.2">
      <c r="A8" s="32">
        <v>2</v>
      </c>
      <c r="B8" s="693" t="s">
        <v>104</v>
      </c>
      <c r="C8" s="693"/>
      <c r="D8" s="44"/>
      <c r="E8" s="25">
        <v>14184</v>
      </c>
      <c r="F8" s="93">
        <v>58.9</v>
      </c>
      <c r="G8" s="95">
        <v>82394</v>
      </c>
      <c r="H8" s="98">
        <f>ROUND(G8/E8*1000,)</f>
        <v>5809</v>
      </c>
    </row>
    <row r="9" spans="1:8" ht="18" customHeight="1" thickTop="1" thickBot="1" x14ac:dyDescent="0.2">
      <c r="A9" s="99"/>
      <c r="B9" s="728" t="s">
        <v>72</v>
      </c>
      <c r="C9" s="728"/>
      <c r="D9" s="100"/>
      <c r="E9" s="91">
        <f>SUM(E7:E8)</f>
        <v>25164</v>
      </c>
      <c r="F9" s="101">
        <f>SUM(F7:F8)</f>
        <v>88.9</v>
      </c>
      <c r="G9" s="94">
        <f>SUM(G7:G8)</f>
        <v>243740</v>
      </c>
      <c r="H9" s="102">
        <f>SUM(H7:H8)</f>
        <v>20504</v>
      </c>
    </row>
    <row r="10" spans="1:8" ht="18" customHeight="1" x14ac:dyDescent="0.15">
      <c r="A10" s="160"/>
      <c r="B10" s="159"/>
      <c r="C10" s="159"/>
      <c r="D10" s="160"/>
      <c r="E10" s="62"/>
      <c r="F10" s="146"/>
      <c r="G10" s="161"/>
      <c r="H10" s="162"/>
    </row>
    <row r="12" spans="1:8" ht="17.25" x14ac:dyDescent="0.15">
      <c r="A12" s="53" t="s">
        <v>430</v>
      </c>
    </row>
    <row r="13" spans="1:8" ht="14.25" thickBot="1" x14ac:dyDescent="0.2"/>
    <row r="14" spans="1:8" ht="18" customHeight="1" x14ac:dyDescent="0.15">
      <c r="A14" s="734" t="s">
        <v>106</v>
      </c>
      <c r="B14" s="735"/>
      <c r="C14" s="735"/>
      <c r="D14" s="735"/>
      <c r="E14" s="96" t="s">
        <v>107</v>
      </c>
      <c r="F14" s="97" t="s">
        <v>108</v>
      </c>
      <c r="G14" s="163" t="s">
        <v>72</v>
      </c>
    </row>
    <row r="15" spans="1:8" ht="18" customHeight="1" x14ac:dyDescent="0.15">
      <c r="A15" s="23">
        <v>1</v>
      </c>
      <c r="B15" s="731" t="s">
        <v>109</v>
      </c>
      <c r="C15" s="731"/>
      <c r="D15" s="72" t="s">
        <v>113</v>
      </c>
      <c r="E15" s="41">
        <v>9516</v>
      </c>
      <c r="F15" s="42">
        <v>19764</v>
      </c>
      <c r="G15" s="164">
        <f>SUM(E15:F15)</f>
        <v>29280</v>
      </c>
    </row>
    <row r="16" spans="1:8" ht="18" customHeight="1" x14ac:dyDescent="0.15">
      <c r="A16" s="23">
        <v>2</v>
      </c>
      <c r="B16" s="731" t="s">
        <v>110</v>
      </c>
      <c r="C16" s="731"/>
      <c r="D16" s="72" t="s">
        <v>114</v>
      </c>
      <c r="E16" s="41">
        <v>2352</v>
      </c>
      <c r="F16" s="26">
        <v>2495</v>
      </c>
      <c r="G16" s="164">
        <f>SUM(E16:F16)</f>
        <v>4847</v>
      </c>
    </row>
    <row r="17" spans="1:8" ht="18" customHeight="1" x14ac:dyDescent="0.15">
      <c r="A17" s="103">
        <v>3</v>
      </c>
      <c r="B17" s="731" t="s">
        <v>111</v>
      </c>
      <c r="C17" s="731"/>
      <c r="D17" s="72" t="s">
        <v>114</v>
      </c>
      <c r="E17" s="470">
        <v>12.9</v>
      </c>
      <c r="F17" s="93">
        <v>13.6</v>
      </c>
      <c r="G17" s="165">
        <f>SUM(E17:F17)</f>
        <v>26.5</v>
      </c>
    </row>
    <row r="18" spans="1:8" ht="18" customHeight="1" thickBot="1" x14ac:dyDescent="0.2">
      <c r="A18" s="104">
        <v>4</v>
      </c>
      <c r="B18" s="736" t="s">
        <v>112</v>
      </c>
      <c r="C18" s="736"/>
      <c r="D18" s="105" t="s">
        <v>299</v>
      </c>
      <c r="E18" s="471">
        <v>49.4</v>
      </c>
      <c r="F18" s="472">
        <v>25.2</v>
      </c>
      <c r="G18" s="166">
        <v>37.5</v>
      </c>
    </row>
    <row r="19" spans="1:8" ht="18" customHeight="1" x14ac:dyDescent="0.15">
      <c r="A19" s="61"/>
      <c r="B19" s="159"/>
      <c r="C19" s="159"/>
      <c r="D19" s="160"/>
      <c r="E19" s="146"/>
      <c r="F19" s="146"/>
      <c r="G19" s="63"/>
    </row>
    <row r="21" spans="1:8" ht="17.25" x14ac:dyDescent="0.15">
      <c r="A21" s="53" t="s">
        <v>431</v>
      </c>
    </row>
    <row r="22" spans="1:8" ht="14.25" thickBot="1" x14ac:dyDescent="0.2"/>
    <row r="23" spans="1:8" ht="18" customHeight="1" x14ac:dyDescent="0.15">
      <c r="A23" s="671" t="s">
        <v>106</v>
      </c>
      <c r="B23" s="672"/>
      <c r="C23" s="672"/>
      <c r="D23" s="672"/>
      <c r="E23" s="732" t="s">
        <v>115</v>
      </c>
      <c r="F23" s="733"/>
      <c r="G23" s="729" t="s">
        <v>116</v>
      </c>
      <c r="H23" s="730"/>
    </row>
    <row r="24" spans="1:8" ht="18" customHeight="1" x14ac:dyDescent="0.15">
      <c r="A24" s="723"/>
      <c r="B24" s="724"/>
      <c r="C24" s="724"/>
      <c r="D24" s="724"/>
      <c r="E24" s="110" t="s">
        <v>120</v>
      </c>
      <c r="F24" s="112" t="s">
        <v>182</v>
      </c>
      <c r="G24" s="111" t="s">
        <v>120</v>
      </c>
      <c r="H24" s="133" t="s">
        <v>182</v>
      </c>
    </row>
    <row r="25" spans="1:8" ht="18" customHeight="1" x14ac:dyDescent="0.15">
      <c r="A25" s="23">
        <v>1</v>
      </c>
      <c r="B25" s="686" t="s">
        <v>103</v>
      </c>
      <c r="C25" s="686"/>
      <c r="D25" s="40"/>
      <c r="E25" s="41">
        <v>4847</v>
      </c>
      <c r="F25" s="42">
        <v>71953</v>
      </c>
      <c r="G25" s="95">
        <v>0</v>
      </c>
      <c r="H25" s="98">
        <v>0</v>
      </c>
    </row>
    <row r="26" spans="1:8" ht="18" customHeight="1" thickBot="1" x14ac:dyDescent="0.2">
      <c r="A26" s="32">
        <v>2</v>
      </c>
      <c r="B26" s="693" t="s">
        <v>104</v>
      </c>
      <c r="C26" s="693"/>
      <c r="D26" s="44"/>
      <c r="E26" s="25">
        <v>5753</v>
      </c>
      <c r="F26" s="26">
        <v>35795</v>
      </c>
      <c r="G26" s="95">
        <v>173</v>
      </c>
      <c r="H26" s="98">
        <v>707</v>
      </c>
    </row>
    <row r="27" spans="1:8" ht="18" customHeight="1" thickTop="1" thickBot="1" x14ac:dyDescent="0.2">
      <c r="A27" s="99"/>
      <c r="B27" s="728" t="s">
        <v>72</v>
      </c>
      <c r="C27" s="728"/>
      <c r="D27" s="100"/>
      <c r="E27" s="91">
        <f>SUM(E25:E26)</f>
        <v>10600</v>
      </c>
      <c r="F27" s="106">
        <f>SUM(F25:F26)</f>
        <v>107748</v>
      </c>
      <c r="G27" s="94">
        <f>SUM(G25:G26)</f>
        <v>173</v>
      </c>
      <c r="H27" s="102">
        <f>SUM(H25:H26)</f>
        <v>707</v>
      </c>
    </row>
    <row r="28" spans="1:8" ht="14.25" thickBot="1" x14ac:dyDescent="0.2"/>
    <row r="29" spans="1:8" ht="18" customHeight="1" x14ac:dyDescent="0.15">
      <c r="A29" s="671" t="s">
        <v>106</v>
      </c>
      <c r="B29" s="672"/>
      <c r="C29" s="672"/>
      <c r="D29" s="672"/>
      <c r="E29" s="732" t="s">
        <v>117</v>
      </c>
      <c r="F29" s="733"/>
      <c r="G29" s="729" t="s">
        <v>118</v>
      </c>
      <c r="H29" s="730"/>
    </row>
    <row r="30" spans="1:8" ht="18" customHeight="1" x14ac:dyDescent="0.15">
      <c r="A30" s="723"/>
      <c r="B30" s="724"/>
      <c r="C30" s="724"/>
      <c r="D30" s="724"/>
      <c r="E30" s="110" t="s">
        <v>120</v>
      </c>
      <c r="F30" s="112" t="s">
        <v>182</v>
      </c>
      <c r="G30" s="111" t="s">
        <v>120</v>
      </c>
      <c r="H30" s="133" t="s">
        <v>182</v>
      </c>
    </row>
    <row r="31" spans="1:8" ht="18" customHeight="1" x14ac:dyDescent="0.15">
      <c r="A31" s="23">
        <v>1</v>
      </c>
      <c r="B31" s="686" t="s">
        <v>103</v>
      </c>
      <c r="C31" s="686"/>
      <c r="D31" s="40"/>
      <c r="E31" s="41">
        <v>0</v>
      </c>
      <c r="F31" s="42">
        <v>0</v>
      </c>
      <c r="G31" s="95">
        <v>0</v>
      </c>
      <c r="H31" s="98">
        <v>0</v>
      </c>
    </row>
    <row r="32" spans="1:8" ht="18" customHeight="1" thickBot="1" x14ac:dyDescent="0.2">
      <c r="A32" s="32">
        <v>2</v>
      </c>
      <c r="B32" s="693" t="s">
        <v>104</v>
      </c>
      <c r="C32" s="693"/>
      <c r="D32" s="44"/>
      <c r="E32" s="25">
        <v>443</v>
      </c>
      <c r="F32" s="26">
        <v>2091</v>
      </c>
      <c r="G32" s="95">
        <v>620</v>
      </c>
      <c r="H32" s="98">
        <v>2397</v>
      </c>
    </row>
    <row r="33" spans="1:8" ht="18" customHeight="1" thickTop="1" thickBot="1" x14ac:dyDescent="0.2">
      <c r="A33" s="99"/>
      <c r="B33" s="728" t="s">
        <v>72</v>
      </c>
      <c r="C33" s="728"/>
      <c r="D33" s="100"/>
      <c r="E33" s="91">
        <f>SUM(E31:E32)</f>
        <v>443</v>
      </c>
      <c r="F33" s="106">
        <f>SUM(F31:F32)</f>
        <v>2091</v>
      </c>
      <c r="G33" s="94">
        <f>SUM(G31:G32)</f>
        <v>620</v>
      </c>
      <c r="H33" s="102">
        <f>SUM(H31:H32)</f>
        <v>2397</v>
      </c>
    </row>
    <row r="34" spans="1:8" ht="14.25" thickBot="1" x14ac:dyDescent="0.2"/>
    <row r="35" spans="1:8" ht="18" customHeight="1" x14ac:dyDescent="0.15">
      <c r="A35" s="671" t="s">
        <v>106</v>
      </c>
      <c r="B35" s="672"/>
      <c r="C35" s="672"/>
      <c r="D35" s="672"/>
      <c r="E35" s="732" t="s">
        <v>119</v>
      </c>
      <c r="F35" s="730"/>
    </row>
    <row r="36" spans="1:8" ht="18" customHeight="1" x14ac:dyDescent="0.15">
      <c r="A36" s="723"/>
      <c r="B36" s="724"/>
      <c r="C36" s="724"/>
      <c r="D36" s="724"/>
      <c r="E36" s="110" t="s">
        <v>120</v>
      </c>
      <c r="F36" s="134" t="s">
        <v>182</v>
      </c>
    </row>
    <row r="37" spans="1:8" ht="18" customHeight="1" x14ac:dyDescent="0.15">
      <c r="A37" s="23">
        <v>1</v>
      </c>
      <c r="B37" s="686" t="s">
        <v>103</v>
      </c>
      <c r="C37" s="686"/>
      <c r="D37" s="40"/>
      <c r="E37" s="41">
        <f>E25+G25+E31+G31</f>
        <v>4847</v>
      </c>
      <c r="F37" s="107">
        <f>F25+H25+F31+H31</f>
        <v>71953</v>
      </c>
    </row>
    <row r="38" spans="1:8" ht="18" customHeight="1" thickBot="1" x14ac:dyDescent="0.2">
      <c r="A38" s="32">
        <v>2</v>
      </c>
      <c r="B38" s="693" t="s">
        <v>104</v>
      </c>
      <c r="C38" s="693"/>
      <c r="D38" s="44"/>
      <c r="E38" s="25">
        <f>E26+G26+E32+G32</f>
        <v>6989</v>
      </c>
      <c r="F38" s="551">
        <f>F26+H26+F32+H32</f>
        <v>40990</v>
      </c>
    </row>
    <row r="39" spans="1:8" ht="18" customHeight="1" thickTop="1" thickBot="1" x14ac:dyDescent="0.2">
      <c r="A39" s="99"/>
      <c r="B39" s="728" t="s">
        <v>72</v>
      </c>
      <c r="C39" s="728"/>
      <c r="D39" s="100"/>
      <c r="E39" s="91">
        <f>SUM(E37:E38)</f>
        <v>11836</v>
      </c>
      <c r="F39" s="108">
        <f>SUM(F37:F38)</f>
        <v>112943</v>
      </c>
    </row>
  </sheetData>
  <mergeCells count="28">
    <mergeCell ref="B37:C37"/>
    <mergeCell ref="B38:C38"/>
    <mergeCell ref="B39:C39"/>
    <mergeCell ref="B31:C31"/>
    <mergeCell ref="B32:C32"/>
    <mergeCell ref="B33:C33"/>
    <mergeCell ref="A35:D36"/>
    <mergeCell ref="E35:F35"/>
    <mergeCell ref="B25:C25"/>
    <mergeCell ref="B26:C26"/>
    <mergeCell ref="B27:C27"/>
    <mergeCell ref="A29:D30"/>
    <mergeCell ref="E29:F29"/>
    <mergeCell ref="G29:H29"/>
    <mergeCell ref="G5:H5"/>
    <mergeCell ref="B16:C16"/>
    <mergeCell ref="B17:C17"/>
    <mergeCell ref="A23:D24"/>
    <mergeCell ref="E23:F23"/>
    <mergeCell ref="G23:H23"/>
    <mergeCell ref="A14:D14"/>
    <mergeCell ref="B15:C15"/>
    <mergeCell ref="B18:C18"/>
    <mergeCell ref="A5:D6"/>
    <mergeCell ref="E5:F5"/>
    <mergeCell ref="B7:C7"/>
    <mergeCell ref="B8:C8"/>
    <mergeCell ref="B9:C9"/>
  </mergeCells>
  <phoneticPr fontId="5"/>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48"/>
  <sheetViews>
    <sheetView view="pageBreakPreview" zoomScale="90" zoomScaleNormal="90" zoomScaleSheetLayoutView="90" workbookViewId="0"/>
  </sheetViews>
  <sheetFormatPr defaultRowHeight="13.5" x14ac:dyDescent="0.15"/>
  <cols>
    <col min="1" max="1" width="3.625" customWidth="1"/>
    <col min="2" max="3" width="11.625" customWidth="1"/>
    <col min="4" max="4" width="3.625" customWidth="1"/>
    <col min="5" max="5" width="18.625" customWidth="1"/>
    <col min="6" max="9" width="9.625" customWidth="1"/>
  </cols>
  <sheetData>
    <row r="1" spans="1:9" ht="17.25" x14ac:dyDescent="0.15">
      <c r="A1" s="53" t="s">
        <v>450</v>
      </c>
    </row>
    <row r="2" spans="1:9" ht="18" thickBot="1" x14ac:dyDescent="0.2">
      <c r="A2" s="53"/>
    </row>
    <row r="3" spans="1:9" ht="17.25" x14ac:dyDescent="0.15">
      <c r="A3" s="53"/>
      <c r="E3" s="113"/>
      <c r="F3" s="113"/>
      <c r="G3" s="114" t="s">
        <v>123</v>
      </c>
      <c r="H3" s="343">
        <v>7464</v>
      </c>
      <c r="I3" s="344" t="s">
        <v>125</v>
      </c>
    </row>
    <row r="4" spans="1:9" ht="18" customHeight="1" thickBot="1" x14ac:dyDescent="0.2">
      <c r="E4" s="113"/>
      <c r="F4" s="113"/>
      <c r="G4" s="115" t="s">
        <v>124</v>
      </c>
      <c r="H4" s="345">
        <v>3457</v>
      </c>
      <c r="I4" s="346" t="s">
        <v>126</v>
      </c>
    </row>
    <row r="5" spans="1:9" s="116" customFormat="1" ht="18" customHeight="1" x14ac:dyDescent="0.2">
      <c r="A5" s="116" t="s">
        <v>127</v>
      </c>
    </row>
    <row r="6" spans="1:9" ht="17.25" x14ac:dyDescent="0.15">
      <c r="A6" s="53"/>
    </row>
    <row r="7" spans="1:9" ht="18.75" customHeight="1" thickBot="1" x14ac:dyDescent="0.2">
      <c r="A7" t="s">
        <v>128</v>
      </c>
    </row>
    <row r="8" spans="1:9" ht="18" customHeight="1" x14ac:dyDescent="0.15">
      <c r="A8" s="671" t="s">
        <v>106</v>
      </c>
      <c r="B8" s="672"/>
      <c r="C8" s="672"/>
      <c r="D8" s="751"/>
      <c r="E8" s="767" t="s">
        <v>121</v>
      </c>
      <c r="F8" s="773" t="s">
        <v>143</v>
      </c>
      <c r="G8" s="774"/>
      <c r="H8" s="769" t="s">
        <v>122</v>
      </c>
      <c r="I8" s="770"/>
    </row>
    <row r="9" spans="1:9" ht="18" customHeight="1" x14ac:dyDescent="0.15">
      <c r="A9" s="723"/>
      <c r="B9" s="724"/>
      <c r="C9" s="724"/>
      <c r="D9" s="781"/>
      <c r="E9" s="768"/>
      <c r="F9" s="775"/>
      <c r="G9" s="776"/>
      <c r="H9" s="771"/>
      <c r="I9" s="772"/>
    </row>
    <row r="10" spans="1:9" ht="18" customHeight="1" x14ac:dyDescent="0.15">
      <c r="A10" s="23"/>
      <c r="B10" s="686" t="s">
        <v>129</v>
      </c>
      <c r="C10" s="686"/>
      <c r="D10" s="72"/>
      <c r="E10" s="41">
        <v>320940</v>
      </c>
      <c r="F10" s="777">
        <f>(E10/H3)*1000</f>
        <v>42998.392282958201</v>
      </c>
      <c r="G10" s="778"/>
      <c r="H10" s="761">
        <f>(E10/H4)*1000</f>
        <v>92837.720566965567</v>
      </c>
      <c r="I10" s="762"/>
    </row>
    <row r="11" spans="1:9" ht="18" customHeight="1" x14ac:dyDescent="0.15">
      <c r="A11" s="23"/>
      <c r="B11" s="686" t="s">
        <v>130</v>
      </c>
      <c r="C11" s="686"/>
      <c r="D11" s="72"/>
      <c r="E11" s="41">
        <v>306127</v>
      </c>
      <c r="F11" s="784">
        <f>(E11/H3)*1000</f>
        <v>41013.799571275456</v>
      </c>
      <c r="G11" s="785"/>
      <c r="H11" s="761">
        <f>(E11/H4)*1000</f>
        <v>88552.791437662716</v>
      </c>
      <c r="I11" s="762"/>
    </row>
    <row r="12" spans="1:9" ht="18" customHeight="1" thickBot="1" x14ac:dyDescent="0.2">
      <c r="A12" s="23"/>
      <c r="B12" s="686" t="s">
        <v>131</v>
      </c>
      <c r="C12" s="686"/>
      <c r="D12" s="72"/>
      <c r="E12" s="41">
        <v>24418</v>
      </c>
      <c r="F12" s="763">
        <f>(E12/H3)*1000</f>
        <v>3271.4362272240087</v>
      </c>
      <c r="G12" s="764"/>
      <c r="H12" s="761">
        <f>(E12/H4)*1000</f>
        <v>7063.3497251952567</v>
      </c>
      <c r="I12" s="762"/>
    </row>
    <row r="13" spans="1:9" ht="18" customHeight="1" thickTop="1" thickBot="1" x14ac:dyDescent="0.2">
      <c r="A13" s="99"/>
      <c r="B13" s="728" t="s">
        <v>144</v>
      </c>
      <c r="C13" s="728"/>
      <c r="D13" s="100"/>
      <c r="E13" s="120">
        <f>SUM(E10:E12)</f>
        <v>651485</v>
      </c>
      <c r="F13" s="765">
        <f>SUM(F10:G12)</f>
        <v>87283.62808145766</v>
      </c>
      <c r="G13" s="766"/>
      <c r="H13" s="749">
        <f>SUM(H10:I12)</f>
        <v>188453.86172982355</v>
      </c>
      <c r="I13" s="750"/>
    </row>
    <row r="15" spans="1:9" ht="18.75" customHeight="1" thickBot="1" x14ac:dyDescent="0.2">
      <c r="A15" t="s">
        <v>132</v>
      </c>
    </row>
    <row r="16" spans="1:9" ht="18" customHeight="1" x14ac:dyDescent="0.15">
      <c r="A16" s="671" t="s">
        <v>106</v>
      </c>
      <c r="B16" s="672"/>
      <c r="C16" s="672"/>
      <c r="D16" s="751"/>
      <c r="E16" s="782" t="s">
        <v>133</v>
      </c>
      <c r="F16" s="779" t="s">
        <v>143</v>
      </c>
      <c r="G16" s="774"/>
      <c r="H16" s="769" t="s">
        <v>122</v>
      </c>
      <c r="I16" s="770"/>
    </row>
    <row r="17" spans="1:9" ht="18" customHeight="1" x14ac:dyDescent="0.15">
      <c r="A17" s="723"/>
      <c r="B17" s="724"/>
      <c r="C17" s="724"/>
      <c r="D17" s="781"/>
      <c r="E17" s="783"/>
      <c r="F17" s="780"/>
      <c r="G17" s="776"/>
      <c r="H17" s="771"/>
      <c r="I17" s="772"/>
    </row>
    <row r="18" spans="1:9" ht="18" customHeight="1" x14ac:dyDescent="0.15">
      <c r="A18" s="23">
        <v>1</v>
      </c>
      <c r="B18" s="686" t="s">
        <v>134</v>
      </c>
      <c r="C18" s="686"/>
      <c r="D18" s="72"/>
      <c r="E18" s="41">
        <f>146827+4400</f>
        <v>151227</v>
      </c>
      <c r="F18" s="787">
        <f>(E18/H3)*1000</f>
        <v>20260.852090032156</v>
      </c>
      <c r="G18" s="788"/>
      <c r="H18" s="761">
        <f>(E18/H4)*1000</f>
        <v>43745.154758461089</v>
      </c>
      <c r="I18" s="762"/>
    </row>
    <row r="19" spans="1:9" ht="18" customHeight="1" x14ac:dyDescent="0.15">
      <c r="A19" s="23">
        <v>2</v>
      </c>
      <c r="B19" s="686" t="s">
        <v>135</v>
      </c>
      <c r="C19" s="686"/>
      <c r="D19" s="72"/>
      <c r="E19" s="41">
        <v>2036529</v>
      </c>
      <c r="F19" s="786">
        <f>(E19/H3)*1000</f>
        <v>272846.86495176848</v>
      </c>
      <c r="G19" s="785"/>
      <c r="H19" s="761">
        <f>(E19/H4)*1000</f>
        <v>589102.97946196119</v>
      </c>
      <c r="I19" s="762"/>
    </row>
    <row r="20" spans="1:9" ht="18" customHeight="1" x14ac:dyDescent="0.15">
      <c r="A20" s="23">
        <v>3</v>
      </c>
      <c r="B20" s="686" t="s">
        <v>136</v>
      </c>
      <c r="C20" s="686"/>
      <c r="D20" s="72"/>
      <c r="E20" s="41">
        <v>94930</v>
      </c>
      <c r="F20" s="786">
        <f>(E20/H3)*1000</f>
        <v>12718.381564844587</v>
      </c>
      <c r="G20" s="785"/>
      <c r="H20" s="761">
        <f>(E20/H4)*1000</f>
        <v>27460.225629158231</v>
      </c>
      <c r="I20" s="762"/>
    </row>
    <row r="21" spans="1:9" ht="18" customHeight="1" x14ac:dyDescent="0.15">
      <c r="A21" s="23">
        <v>4</v>
      </c>
      <c r="B21" s="686" t="s">
        <v>370</v>
      </c>
      <c r="C21" s="686"/>
      <c r="D21" s="72"/>
      <c r="E21" s="41">
        <v>38352</v>
      </c>
      <c r="F21" s="786">
        <f>(E21/H3)*1000</f>
        <v>5138.2636655948554</v>
      </c>
      <c r="G21" s="785"/>
      <c r="H21" s="761">
        <f>(E21/H4)*1000</f>
        <v>11094.012149262366</v>
      </c>
      <c r="I21" s="762"/>
    </row>
    <row r="22" spans="1:9" ht="18" customHeight="1" x14ac:dyDescent="0.15">
      <c r="A22" s="23">
        <v>5</v>
      </c>
      <c r="B22" s="686" t="s">
        <v>137</v>
      </c>
      <c r="C22" s="686"/>
      <c r="D22" s="72"/>
      <c r="E22" s="41">
        <v>18649</v>
      </c>
      <c r="F22" s="786">
        <f>(E22/H3)*1000</f>
        <v>2498.5262593783496</v>
      </c>
      <c r="G22" s="785"/>
      <c r="H22" s="761">
        <f>(E22/H4)*1000</f>
        <v>5394.5617587503612</v>
      </c>
      <c r="I22" s="762"/>
    </row>
    <row r="23" spans="1:9" ht="18" customHeight="1" x14ac:dyDescent="0.15">
      <c r="A23" s="23">
        <v>6</v>
      </c>
      <c r="B23" s="686" t="s">
        <v>371</v>
      </c>
      <c r="C23" s="686"/>
      <c r="D23" s="72"/>
      <c r="E23" s="41">
        <v>2487</v>
      </c>
      <c r="F23" s="786">
        <f>(E23/H3)*1000</f>
        <v>333.19935691318324</v>
      </c>
      <c r="G23" s="785"/>
      <c r="H23" s="761">
        <f>(E23/H4)*1000</f>
        <v>719.40989297078397</v>
      </c>
      <c r="I23" s="762"/>
    </row>
    <row r="24" spans="1:9" ht="18" customHeight="1" x14ac:dyDescent="0.15">
      <c r="A24" s="23">
        <v>7</v>
      </c>
      <c r="B24" s="686" t="s">
        <v>138</v>
      </c>
      <c r="C24" s="686"/>
      <c r="D24" s="72"/>
      <c r="E24" s="41">
        <v>58975</v>
      </c>
      <c r="F24" s="786">
        <f>(E24/H3)*1000</f>
        <v>7901.2593783494112</v>
      </c>
      <c r="G24" s="785"/>
      <c r="H24" s="761">
        <f>(E24/H4)*1000</f>
        <v>17059.589239224759</v>
      </c>
      <c r="I24" s="762"/>
    </row>
    <row r="25" spans="1:9" ht="18" customHeight="1" x14ac:dyDescent="0.15">
      <c r="A25" s="23">
        <v>8</v>
      </c>
      <c r="B25" s="686" t="s">
        <v>139</v>
      </c>
      <c r="C25" s="686"/>
      <c r="D25" s="72"/>
      <c r="E25" s="41">
        <v>94000</v>
      </c>
      <c r="F25" s="786">
        <f>(E25/H3)*1000</f>
        <v>12593.783494105039</v>
      </c>
      <c r="G25" s="785"/>
      <c r="H25" s="761">
        <f>(E25/H4)*1000</f>
        <v>27191.206248192073</v>
      </c>
      <c r="I25" s="762"/>
    </row>
    <row r="26" spans="1:9" ht="18" hidden="1" customHeight="1" x14ac:dyDescent="0.15">
      <c r="A26" s="23">
        <v>9</v>
      </c>
      <c r="B26" s="686" t="s">
        <v>140</v>
      </c>
      <c r="C26" s="686"/>
      <c r="D26" s="72"/>
      <c r="E26" s="41">
        <v>0</v>
      </c>
      <c r="F26" s="786">
        <f>(E26/H3)*1000</f>
        <v>0</v>
      </c>
      <c r="G26" s="785"/>
      <c r="H26" s="761">
        <f>(E26/H4)*1000</f>
        <v>0</v>
      </c>
      <c r="I26" s="762"/>
    </row>
    <row r="27" spans="1:9" ht="18" customHeight="1" x14ac:dyDescent="0.15">
      <c r="A27" s="23">
        <v>9</v>
      </c>
      <c r="B27" s="686" t="s">
        <v>141</v>
      </c>
      <c r="C27" s="686"/>
      <c r="D27" s="72"/>
      <c r="E27" s="41">
        <v>14225</v>
      </c>
      <c r="F27" s="786">
        <f>(E27/H3)*1000</f>
        <v>1905.8145766345122</v>
      </c>
      <c r="G27" s="785"/>
      <c r="H27" s="761">
        <f>(E27/H4)*1000</f>
        <v>4114.8394561758751</v>
      </c>
      <c r="I27" s="762"/>
    </row>
    <row r="28" spans="1:9" ht="18" customHeight="1" x14ac:dyDescent="0.15">
      <c r="A28" s="23">
        <v>10</v>
      </c>
      <c r="B28" s="686" t="s">
        <v>142</v>
      </c>
      <c r="C28" s="686"/>
      <c r="D28" s="72"/>
      <c r="E28" s="41">
        <v>2103612</v>
      </c>
      <c r="F28" s="741">
        <f>(E28/H3)*1000</f>
        <v>281834.40514469455</v>
      </c>
      <c r="G28" s="758"/>
      <c r="H28" s="761">
        <f>(E28/H4)*1000</f>
        <v>608507.95487416838</v>
      </c>
      <c r="I28" s="762"/>
    </row>
    <row r="29" spans="1:9" ht="18" customHeight="1" x14ac:dyDescent="0.15">
      <c r="A29" s="103">
        <v>11</v>
      </c>
      <c r="B29" s="757" t="s">
        <v>183</v>
      </c>
      <c r="C29" s="757"/>
      <c r="D29" s="168"/>
      <c r="E29" s="70">
        <v>834411</v>
      </c>
      <c r="F29" s="741">
        <f>(E29/H3)*1000</f>
        <v>111791.39871382636</v>
      </c>
      <c r="G29" s="758"/>
      <c r="H29" s="759">
        <f>(E29/H4)*1000</f>
        <v>241368.52762510846</v>
      </c>
      <c r="I29" s="760"/>
    </row>
    <row r="30" spans="1:9" ht="18" customHeight="1" x14ac:dyDescent="0.15">
      <c r="A30" s="31">
        <v>12</v>
      </c>
      <c r="B30" s="789" t="s">
        <v>300</v>
      </c>
      <c r="C30" s="789"/>
      <c r="D30" s="71"/>
      <c r="E30" s="621">
        <v>244176</v>
      </c>
      <c r="F30" s="790">
        <f>(E30/H3)*1000</f>
        <v>32713.826366559486</v>
      </c>
      <c r="G30" s="791"/>
      <c r="H30" s="792">
        <f>(E30/H4)*1000</f>
        <v>70632.340179346254</v>
      </c>
      <c r="I30" s="793"/>
    </row>
    <row r="31" spans="1:9" ht="22.5" customHeight="1" thickBot="1" x14ac:dyDescent="0.2">
      <c r="A31" s="618">
        <v>13</v>
      </c>
      <c r="B31" s="794" t="s">
        <v>452</v>
      </c>
      <c r="C31" s="795"/>
      <c r="D31" s="619"/>
      <c r="E31" s="620">
        <v>3900</v>
      </c>
      <c r="F31" s="798">
        <f>(E31/H3)*1000</f>
        <v>522.50803858520896</v>
      </c>
      <c r="G31" s="799"/>
      <c r="H31" s="796">
        <f>(E31/H4)*1000</f>
        <v>1128.1457911483944</v>
      </c>
      <c r="I31" s="797"/>
    </row>
    <row r="32" spans="1:9" ht="18" customHeight="1" thickTop="1" thickBot="1" x14ac:dyDescent="0.2">
      <c r="A32" s="99"/>
      <c r="B32" s="728" t="s">
        <v>144</v>
      </c>
      <c r="C32" s="728"/>
      <c r="D32" s="100"/>
      <c r="E32" s="120">
        <f>SUM(E18:E31)</f>
        <v>5695473</v>
      </c>
      <c r="F32" s="800">
        <f>SUM(F18:F31)</f>
        <v>763059.08360128605</v>
      </c>
      <c r="G32" s="766">
        <f>SUM(G18:G31)</f>
        <v>0</v>
      </c>
      <c r="H32" s="749">
        <f>SUM(H18:H31)</f>
        <v>1647518.947063928</v>
      </c>
      <c r="I32" s="750">
        <f>SUM(I18:I31)</f>
        <v>0</v>
      </c>
    </row>
    <row r="33" spans="1:9" ht="18.75" customHeight="1" x14ac:dyDescent="0.15">
      <c r="A33" t="s">
        <v>428</v>
      </c>
    </row>
    <row r="34" spans="1:9" x14ac:dyDescent="0.15">
      <c r="A34" t="s">
        <v>451</v>
      </c>
    </row>
    <row r="36" spans="1:9" ht="18.75" customHeight="1" thickBot="1" x14ac:dyDescent="0.2">
      <c r="A36" t="s">
        <v>145</v>
      </c>
    </row>
    <row r="37" spans="1:9" ht="18" customHeight="1" x14ac:dyDescent="0.15">
      <c r="A37" s="671" t="s">
        <v>106</v>
      </c>
      <c r="B37" s="672"/>
      <c r="C37" s="672"/>
      <c r="D37" s="751"/>
      <c r="E37" s="767" t="s">
        <v>301</v>
      </c>
      <c r="F37" s="773" t="s">
        <v>143</v>
      </c>
      <c r="G37" s="774"/>
      <c r="H37" s="769" t="s">
        <v>122</v>
      </c>
      <c r="I37" s="770"/>
    </row>
    <row r="38" spans="1:9" ht="18" customHeight="1" x14ac:dyDescent="0.15">
      <c r="A38" s="723"/>
      <c r="B38" s="724"/>
      <c r="C38" s="724"/>
      <c r="D38" s="781"/>
      <c r="E38" s="768"/>
      <c r="F38" s="775"/>
      <c r="G38" s="776"/>
      <c r="H38" s="771"/>
      <c r="I38" s="772"/>
    </row>
    <row r="39" spans="1:9" ht="18" customHeight="1" x14ac:dyDescent="0.15">
      <c r="A39" s="23"/>
      <c r="B39" s="686" t="s">
        <v>146</v>
      </c>
      <c r="C39" s="686"/>
      <c r="D39" s="72"/>
      <c r="E39" s="41">
        <v>1408327</v>
      </c>
      <c r="F39" s="801">
        <f>(E39/H3)*1000</f>
        <v>188682.60986066452</v>
      </c>
      <c r="G39" s="802"/>
      <c r="H39" s="761">
        <f>(E39/H4)*1000</f>
        <v>407384.14810529363</v>
      </c>
      <c r="I39" s="762"/>
    </row>
    <row r="40" spans="1:9" ht="18" customHeight="1" x14ac:dyDescent="0.15">
      <c r="A40" s="23"/>
      <c r="B40" s="686" t="s">
        <v>147</v>
      </c>
      <c r="C40" s="686"/>
      <c r="D40" s="72"/>
      <c r="E40" s="41">
        <f>SUM(E41:E42)</f>
        <v>441110</v>
      </c>
      <c r="F40" s="806">
        <f>SUM(F41:G42)</f>
        <v>59098.338692390142</v>
      </c>
      <c r="G40" s="807"/>
      <c r="H40" s="761">
        <f>SUM(H41:I42)</f>
        <v>127599.07434191495</v>
      </c>
      <c r="I40" s="762"/>
    </row>
    <row r="41" spans="1:9" ht="18" customHeight="1" x14ac:dyDescent="0.15">
      <c r="A41" s="23"/>
      <c r="B41" s="803" t="s">
        <v>148</v>
      </c>
      <c r="C41" s="803"/>
      <c r="D41" s="72"/>
      <c r="E41" s="41">
        <v>77842</v>
      </c>
      <c r="F41" s="806">
        <f>(E41/H3)*1000</f>
        <v>10428.992497320472</v>
      </c>
      <c r="G41" s="807"/>
      <c r="H41" s="761">
        <f>(E41/H4)*1000</f>
        <v>22517.211455018802</v>
      </c>
      <c r="I41" s="762"/>
    </row>
    <row r="42" spans="1:9" ht="18" customHeight="1" thickBot="1" x14ac:dyDescent="0.2">
      <c r="A42" s="23"/>
      <c r="B42" s="803" t="s">
        <v>149</v>
      </c>
      <c r="C42" s="803"/>
      <c r="D42" s="72"/>
      <c r="E42" s="41">
        <v>363268</v>
      </c>
      <c r="F42" s="804">
        <f>(E42/H3)*1000</f>
        <v>48669.346195069666</v>
      </c>
      <c r="G42" s="805"/>
      <c r="H42" s="761">
        <f>(E42/H4)*1000</f>
        <v>105081.86288689615</v>
      </c>
      <c r="I42" s="762"/>
    </row>
    <row r="43" spans="1:9" ht="18" customHeight="1" thickTop="1" thickBot="1" x14ac:dyDescent="0.2">
      <c r="A43" s="99"/>
      <c r="B43" s="728" t="s">
        <v>144</v>
      </c>
      <c r="C43" s="728"/>
      <c r="D43" s="100"/>
      <c r="E43" s="120">
        <f>SUM(E39:E40)</f>
        <v>1849437</v>
      </c>
      <c r="F43" s="747">
        <f>SUM(F39:G40)</f>
        <v>247780.94855305465</v>
      </c>
      <c r="G43" s="748"/>
      <c r="H43" s="749">
        <f>SUM(H39:I40)</f>
        <v>534983.22244720859</v>
      </c>
      <c r="I43" s="750"/>
    </row>
    <row r="45" spans="1:9" ht="18.75" customHeight="1" thickBot="1" x14ac:dyDescent="0.2">
      <c r="A45" t="s">
        <v>150</v>
      </c>
    </row>
    <row r="46" spans="1:9" ht="18" customHeight="1" x14ac:dyDescent="0.15">
      <c r="A46" s="671" t="s">
        <v>106</v>
      </c>
      <c r="B46" s="672"/>
      <c r="C46" s="672"/>
      <c r="D46" s="751"/>
      <c r="E46" s="752" t="s">
        <v>151</v>
      </c>
      <c r="F46" s="753"/>
      <c r="G46" s="754" t="s">
        <v>153</v>
      </c>
      <c r="H46" s="755"/>
      <c r="I46" s="756"/>
    </row>
    <row r="47" spans="1:9" ht="18" customHeight="1" x14ac:dyDescent="0.15">
      <c r="A47" s="103"/>
      <c r="B47" s="693" t="s">
        <v>152</v>
      </c>
      <c r="C47" s="693"/>
      <c r="D47" s="117"/>
      <c r="E47" s="737">
        <v>2000000</v>
      </c>
      <c r="F47" s="738"/>
      <c r="G47" s="741">
        <v>0</v>
      </c>
      <c r="H47" s="742"/>
      <c r="I47" s="743"/>
    </row>
    <row r="48" spans="1:9" ht="18" customHeight="1" thickBot="1" x14ac:dyDescent="0.2">
      <c r="A48" s="118"/>
      <c r="B48" s="727"/>
      <c r="C48" s="727"/>
      <c r="D48" s="119"/>
      <c r="E48" s="739"/>
      <c r="F48" s="740"/>
      <c r="G48" s="744"/>
      <c r="H48" s="745"/>
      <c r="I48" s="746"/>
    </row>
  </sheetData>
  <mergeCells count="90">
    <mergeCell ref="B42:C42"/>
    <mergeCell ref="H42:I42"/>
    <mergeCell ref="F42:G42"/>
    <mergeCell ref="F41:G41"/>
    <mergeCell ref="B40:C40"/>
    <mergeCell ref="H40:I40"/>
    <mergeCell ref="F40:G40"/>
    <mergeCell ref="H41:I41"/>
    <mergeCell ref="B41:C41"/>
    <mergeCell ref="B30:C30"/>
    <mergeCell ref="F30:G30"/>
    <mergeCell ref="H30:I30"/>
    <mergeCell ref="B31:C31"/>
    <mergeCell ref="B39:C39"/>
    <mergeCell ref="H39:I39"/>
    <mergeCell ref="H31:I31"/>
    <mergeCell ref="F31:G31"/>
    <mergeCell ref="B32:C32"/>
    <mergeCell ref="F32:G32"/>
    <mergeCell ref="H32:I32"/>
    <mergeCell ref="A37:D38"/>
    <mergeCell ref="F39:G39"/>
    <mergeCell ref="E37:E38"/>
    <mergeCell ref="F37:G38"/>
    <mergeCell ref="H37:I38"/>
    <mergeCell ref="F18:G18"/>
    <mergeCell ref="F19:G19"/>
    <mergeCell ref="F20:G20"/>
    <mergeCell ref="F23:G23"/>
    <mergeCell ref="H28:I28"/>
    <mergeCell ref="H20:I20"/>
    <mergeCell ref="H21:I21"/>
    <mergeCell ref="H22:I22"/>
    <mergeCell ref="H23:I23"/>
    <mergeCell ref="F22:G22"/>
    <mergeCell ref="F25:G25"/>
    <mergeCell ref="F26:G26"/>
    <mergeCell ref="F27:G27"/>
    <mergeCell ref="F28:G28"/>
    <mergeCell ref="H25:I25"/>
    <mergeCell ref="H26:I26"/>
    <mergeCell ref="B19:C19"/>
    <mergeCell ref="B20:C20"/>
    <mergeCell ref="B21:C21"/>
    <mergeCell ref="B22:C22"/>
    <mergeCell ref="H24:I24"/>
    <mergeCell ref="F21:G21"/>
    <mergeCell ref="F24:G24"/>
    <mergeCell ref="B23:C23"/>
    <mergeCell ref="E8:E9"/>
    <mergeCell ref="H8:I9"/>
    <mergeCell ref="H10:I10"/>
    <mergeCell ref="B18:C18"/>
    <mergeCell ref="H18:I18"/>
    <mergeCell ref="F8:G9"/>
    <mergeCell ref="F10:G10"/>
    <mergeCell ref="F16:G17"/>
    <mergeCell ref="A8:D9"/>
    <mergeCell ref="B12:C12"/>
    <mergeCell ref="H12:I12"/>
    <mergeCell ref="H13:I13"/>
    <mergeCell ref="A16:D17"/>
    <mergeCell ref="E16:E17"/>
    <mergeCell ref="H16:I17"/>
    <mergeCell ref="F11:G11"/>
    <mergeCell ref="B29:C29"/>
    <mergeCell ref="F29:G29"/>
    <mergeCell ref="H29:I29"/>
    <mergeCell ref="B10:C10"/>
    <mergeCell ref="B13:C13"/>
    <mergeCell ref="B11:C11"/>
    <mergeCell ref="B27:C27"/>
    <mergeCell ref="H27:I27"/>
    <mergeCell ref="B26:C26"/>
    <mergeCell ref="B24:C24"/>
    <mergeCell ref="B25:C25"/>
    <mergeCell ref="H19:I19"/>
    <mergeCell ref="H11:I11"/>
    <mergeCell ref="F12:G12"/>
    <mergeCell ref="B28:C28"/>
    <mergeCell ref="F13:G13"/>
    <mergeCell ref="B47:C48"/>
    <mergeCell ref="E47:F48"/>
    <mergeCell ref="G47:I48"/>
    <mergeCell ref="B43:C43"/>
    <mergeCell ref="F43:G43"/>
    <mergeCell ref="H43:I43"/>
    <mergeCell ref="A46:D46"/>
    <mergeCell ref="E46:F46"/>
    <mergeCell ref="G46:I46"/>
  </mergeCells>
  <phoneticPr fontId="5"/>
  <pageMargins left="0.70866141732283472" right="0.70866141732283472" top="0.74803149606299213" bottom="0.74803149606299213"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240"/>
  <sheetViews>
    <sheetView view="pageBreakPreview" zoomScale="70" zoomScaleNormal="100" zoomScaleSheetLayoutView="70" workbookViewId="0">
      <pane xSplit="5" topLeftCell="F1" activePane="topRight" state="frozen"/>
      <selection pane="topRight"/>
    </sheetView>
  </sheetViews>
  <sheetFormatPr defaultRowHeight="28.5" customHeight="1" x14ac:dyDescent="0.15"/>
  <cols>
    <col min="1" max="1" width="4.625" style="465" customWidth="1"/>
    <col min="2" max="3" width="0.875" style="465" customWidth="1"/>
    <col min="4" max="4" width="22.625" style="465" customWidth="1"/>
    <col min="5" max="5" width="0.875" style="465" customWidth="1"/>
    <col min="6" max="8" width="12.625" style="465" customWidth="1"/>
    <col min="9" max="17" width="10.875" style="465" customWidth="1"/>
    <col min="18" max="18" width="10.625" style="617" bestFit="1" customWidth="1"/>
    <col min="19" max="16384" width="9" style="465"/>
  </cols>
  <sheetData>
    <row r="1" spans="1:18" s="317" customFormat="1" ht="11.25" customHeight="1" x14ac:dyDescent="0.15">
      <c r="A1" s="552"/>
      <c r="B1" s="552"/>
      <c r="C1" s="552"/>
      <c r="D1" s="552"/>
      <c r="E1" s="552"/>
      <c r="F1" s="552"/>
      <c r="G1" s="552"/>
      <c r="H1" s="552"/>
      <c r="I1" s="552"/>
      <c r="J1" s="552"/>
      <c r="K1" s="552"/>
      <c r="L1" s="552"/>
      <c r="M1" s="552"/>
      <c r="N1" s="552"/>
      <c r="O1" s="552"/>
      <c r="P1" s="552"/>
      <c r="Q1" s="552"/>
      <c r="R1" s="553"/>
    </row>
    <row r="2" spans="1:18" s="317" customFormat="1" ht="28.5" customHeight="1" x14ac:dyDescent="0.15">
      <c r="A2" s="833"/>
      <c r="B2" s="833"/>
      <c r="C2" s="833"/>
      <c r="D2" s="833"/>
      <c r="E2" s="833"/>
      <c r="F2" s="833"/>
      <c r="G2" s="833"/>
      <c r="H2" s="833"/>
      <c r="I2" s="833"/>
      <c r="J2" s="833"/>
      <c r="K2" s="833"/>
      <c r="L2" s="833"/>
      <c r="M2" s="833"/>
      <c r="N2" s="833"/>
      <c r="O2" s="833"/>
      <c r="P2" s="833"/>
      <c r="Q2" s="833"/>
      <c r="R2" s="553"/>
    </row>
    <row r="3" spans="1:18" s="317" customFormat="1" ht="28.5" customHeight="1" x14ac:dyDescent="0.15">
      <c r="R3" s="553"/>
    </row>
    <row r="4" spans="1:18" s="317" customFormat="1" ht="28.5" customHeight="1" thickBot="1" x14ac:dyDescent="0.2">
      <c r="A4" s="834" t="s">
        <v>184</v>
      </c>
      <c r="B4" s="834"/>
      <c r="C4" s="834"/>
      <c r="D4" s="834"/>
      <c r="E4" s="834"/>
      <c r="P4" s="835" t="s">
        <v>185</v>
      </c>
      <c r="Q4" s="835"/>
      <c r="R4" s="553"/>
    </row>
    <row r="5" spans="1:18" s="317" customFormat="1" ht="18" customHeight="1" x14ac:dyDescent="0.15">
      <c r="A5" s="836" t="s">
        <v>186</v>
      </c>
      <c r="B5" s="837"/>
      <c r="C5" s="837"/>
      <c r="D5" s="837"/>
      <c r="E5" s="838"/>
      <c r="F5" s="845" t="s">
        <v>187</v>
      </c>
      <c r="G5" s="837"/>
      <c r="H5" s="838"/>
      <c r="I5" s="845" t="s">
        <v>161</v>
      </c>
      <c r="J5" s="837"/>
      <c r="K5" s="837"/>
      <c r="L5" s="837"/>
      <c r="M5" s="837"/>
      <c r="N5" s="837"/>
      <c r="O5" s="837"/>
      <c r="P5" s="837"/>
      <c r="Q5" s="847"/>
      <c r="R5" s="553"/>
    </row>
    <row r="6" spans="1:18" s="317" customFormat="1" ht="18" customHeight="1" x14ac:dyDescent="0.15">
      <c r="A6" s="839"/>
      <c r="B6" s="840"/>
      <c r="C6" s="840"/>
      <c r="D6" s="840"/>
      <c r="E6" s="841"/>
      <c r="F6" s="846"/>
      <c r="G6" s="843"/>
      <c r="H6" s="844"/>
      <c r="I6" s="848" t="s">
        <v>188</v>
      </c>
      <c r="J6" s="849"/>
      <c r="K6" s="850"/>
      <c r="L6" s="848" t="s">
        <v>162</v>
      </c>
      <c r="M6" s="849"/>
      <c r="N6" s="850"/>
      <c r="O6" s="848" t="s">
        <v>189</v>
      </c>
      <c r="P6" s="849"/>
      <c r="Q6" s="851"/>
      <c r="R6" s="553"/>
    </row>
    <row r="7" spans="1:18" s="317" customFormat="1" ht="45.75" customHeight="1" x14ac:dyDescent="0.15">
      <c r="A7" s="842"/>
      <c r="B7" s="843"/>
      <c r="C7" s="843"/>
      <c r="D7" s="843"/>
      <c r="E7" s="844"/>
      <c r="F7" s="318" t="s">
        <v>190</v>
      </c>
      <c r="G7" s="319" t="s">
        <v>275</v>
      </c>
      <c r="H7" s="320" t="s">
        <v>276</v>
      </c>
      <c r="I7" s="318" t="s">
        <v>190</v>
      </c>
      <c r="J7" s="319" t="s">
        <v>275</v>
      </c>
      <c r="K7" s="320" t="s">
        <v>276</v>
      </c>
      <c r="L7" s="318" t="s">
        <v>190</v>
      </c>
      <c r="M7" s="319" t="s">
        <v>275</v>
      </c>
      <c r="N7" s="320" t="s">
        <v>276</v>
      </c>
      <c r="O7" s="318" t="s">
        <v>190</v>
      </c>
      <c r="P7" s="319" t="s">
        <v>275</v>
      </c>
      <c r="Q7" s="321" t="s">
        <v>276</v>
      </c>
      <c r="R7" s="553"/>
    </row>
    <row r="8" spans="1:18" s="317" customFormat="1" ht="28.5" customHeight="1" x14ac:dyDescent="0.15">
      <c r="A8" s="814" t="s">
        <v>191</v>
      </c>
      <c r="B8" s="322"/>
      <c r="C8" s="870" t="s">
        <v>156</v>
      </c>
      <c r="D8" s="871"/>
      <c r="E8" s="224"/>
      <c r="F8" s="822">
        <v>13899.22</v>
      </c>
      <c r="G8" s="824"/>
      <c r="H8" s="830">
        <f>SUM(F8:G11)</f>
        <v>13899.22</v>
      </c>
      <c r="I8" s="636"/>
      <c r="J8" s="548"/>
      <c r="K8" s="628"/>
      <c r="L8" s="636">
        <v>3001.72</v>
      </c>
      <c r="M8" s="625"/>
      <c r="N8" s="628">
        <f>SUM(L8:M8)</f>
        <v>3001.72</v>
      </c>
      <c r="O8" s="636">
        <f>I8+L8</f>
        <v>3001.72</v>
      </c>
      <c r="P8" s="548"/>
      <c r="Q8" s="484">
        <f>SUM(O8:P8)</f>
        <v>3001.72</v>
      </c>
      <c r="R8" s="553"/>
    </row>
    <row r="9" spans="1:18" s="317" customFormat="1" ht="28.5" customHeight="1" x14ac:dyDescent="0.15">
      <c r="A9" s="815"/>
      <c r="B9" s="231"/>
      <c r="C9" s="322"/>
      <c r="D9" s="230" t="s">
        <v>164</v>
      </c>
      <c r="E9" s="229"/>
      <c r="F9" s="822"/>
      <c r="G9" s="824"/>
      <c r="H9" s="830"/>
      <c r="I9" s="644"/>
      <c r="J9" s="546"/>
      <c r="K9" s="646"/>
      <c r="L9" s="644">
        <v>439.19</v>
      </c>
      <c r="M9" s="647"/>
      <c r="N9" s="646">
        <f>SUM(L9:M9)</f>
        <v>439.19</v>
      </c>
      <c r="O9" s="644">
        <f>I9+L9</f>
        <v>439.19</v>
      </c>
      <c r="P9" s="546"/>
      <c r="Q9" s="485">
        <f>SUM(O9:P9)</f>
        <v>439.19</v>
      </c>
      <c r="R9" s="553"/>
    </row>
    <row r="10" spans="1:18" s="317" customFormat="1" ht="28.5" customHeight="1" x14ac:dyDescent="0.15">
      <c r="A10" s="815"/>
      <c r="B10" s="231"/>
      <c r="C10" s="322"/>
      <c r="D10" s="230" t="s">
        <v>163</v>
      </c>
      <c r="E10" s="229"/>
      <c r="F10" s="822"/>
      <c r="G10" s="824"/>
      <c r="H10" s="830"/>
      <c r="I10" s="644">
        <v>38.880000000000003</v>
      </c>
      <c r="J10" s="546"/>
      <c r="K10" s="646">
        <f>SUM(I10:J10)</f>
        <v>38.880000000000003</v>
      </c>
      <c r="L10" s="644"/>
      <c r="M10" s="647"/>
      <c r="N10" s="646"/>
      <c r="O10" s="644">
        <f t="shared" ref="O10:O18" si="0">I10+L10</f>
        <v>38.880000000000003</v>
      </c>
      <c r="P10" s="546"/>
      <c r="Q10" s="485">
        <f t="shared" ref="Q10:Q26" si="1">SUM(O10:P10)</f>
        <v>38.880000000000003</v>
      </c>
      <c r="R10" s="553"/>
    </row>
    <row r="11" spans="1:18" s="317" customFormat="1" ht="28.5" customHeight="1" x14ac:dyDescent="0.15">
      <c r="A11" s="815"/>
      <c r="B11" s="232"/>
      <c r="C11" s="323"/>
      <c r="D11" s="230" t="s">
        <v>192</v>
      </c>
      <c r="E11" s="229"/>
      <c r="F11" s="860"/>
      <c r="G11" s="831"/>
      <c r="H11" s="832"/>
      <c r="I11" s="644">
        <v>55.37</v>
      </c>
      <c r="J11" s="546"/>
      <c r="K11" s="646">
        <f>SUM(I11:J11)</f>
        <v>55.37</v>
      </c>
      <c r="L11" s="644">
        <v>15.83</v>
      </c>
      <c r="M11" s="647"/>
      <c r="N11" s="646">
        <f>SUM(L11:M11)</f>
        <v>15.83</v>
      </c>
      <c r="O11" s="644">
        <f t="shared" si="0"/>
        <v>71.2</v>
      </c>
      <c r="P11" s="546"/>
      <c r="Q11" s="485">
        <f t="shared" si="1"/>
        <v>71.2</v>
      </c>
      <c r="R11" s="553"/>
    </row>
    <row r="12" spans="1:18" s="317" customFormat="1" ht="28.5" customHeight="1" x14ac:dyDescent="0.15">
      <c r="A12" s="815"/>
      <c r="B12" s="325"/>
      <c r="C12" s="818" t="s">
        <v>193</v>
      </c>
      <c r="D12" s="819"/>
      <c r="E12" s="229"/>
      <c r="F12" s="644">
        <v>5952.3</v>
      </c>
      <c r="G12" s="647"/>
      <c r="H12" s="646">
        <f>SUM(F12:G12)</f>
        <v>5952.3</v>
      </c>
      <c r="I12" s="644"/>
      <c r="J12" s="546"/>
      <c r="K12" s="646"/>
      <c r="L12" s="644"/>
      <c r="M12" s="647"/>
      <c r="N12" s="646"/>
      <c r="O12" s="644"/>
      <c r="P12" s="546"/>
      <c r="Q12" s="485"/>
      <c r="R12" s="553"/>
    </row>
    <row r="13" spans="1:18" s="317" customFormat="1" ht="28.5" customHeight="1" x14ac:dyDescent="0.15">
      <c r="A13" s="815"/>
      <c r="B13" s="232"/>
      <c r="C13" s="400"/>
      <c r="D13" s="634" t="s">
        <v>305</v>
      </c>
      <c r="E13" s="326"/>
      <c r="F13" s="635">
        <v>2730.65</v>
      </c>
      <c r="G13" s="623"/>
      <c r="H13" s="646">
        <f>SUM(F13:G13)</f>
        <v>2730.65</v>
      </c>
      <c r="I13" s="635"/>
      <c r="J13" s="549"/>
      <c r="K13" s="646"/>
      <c r="L13" s="635"/>
      <c r="M13" s="623"/>
      <c r="N13" s="646"/>
      <c r="O13" s="644"/>
      <c r="P13" s="546"/>
      <c r="Q13" s="485"/>
      <c r="R13" s="553"/>
    </row>
    <row r="14" spans="1:18" s="317" customFormat="1" ht="28.5" customHeight="1" x14ac:dyDescent="0.15">
      <c r="A14" s="815"/>
      <c r="B14" s="325"/>
      <c r="C14" s="818" t="s">
        <v>413</v>
      </c>
      <c r="D14" s="819"/>
      <c r="E14" s="326"/>
      <c r="F14" s="821">
        <v>7761.39</v>
      </c>
      <c r="G14" s="823"/>
      <c r="H14" s="829">
        <f>SUM(F14:G16)</f>
        <v>7761.39</v>
      </c>
      <c r="I14" s="635"/>
      <c r="J14" s="549"/>
      <c r="K14" s="646"/>
      <c r="L14" s="635">
        <v>822.68</v>
      </c>
      <c r="M14" s="623"/>
      <c r="N14" s="646">
        <f>SUM(L14:M14)</f>
        <v>822.68</v>
      </c>
      <c r="O14" s="644">
        <f t="shared" si="0"/>
        <v>822.68</v>
      </c>
      <c r="P14" s="546"/>
      <c r="Q14" s="485">
        <f t="shared" si="1"/>
        <v>822.68</v>
      </c>
      <c r="R14" s="553"/>
    </row>
    <row r="15" spans="1:18" s="317" customFormat="1" ht="28.5" customHeight="1" x14ac:dyDescent="0.15">
      <c r="A15" s="815"/>
      <c r="B15" s="231"/>
      <c r="C15" s="327"/>
      <c r="D15" s="230" t="s">
        <v>414</v>
      </c>
      <c r="E15" s="326"/>
      <c r="F15" s="822"/>
      <c r="G15" s="824"/>
      <c r="H15" s="830"/>
      <c r="I15" s="635"/>
      <c r="J15" s="549"/>
      <c r="K15" s="646"/>
      <c r="L15" s="635">
        <v>319.49</v>
      </c>
      <c r="M15" s="623"/>
      <c r="N15" s="646">
        <f>SUM(L15:M15)</f>
        <v>319.49</v>
      </c>
      <c r="O15" s="644">
        <f t="shared" si="0"/>
        <v>319.49</v>
      </c>
      <c r="P15" s="546"/>
      <c r="Q15" s="485">
        <f t="shared" si="1"/>
        <v>319.49</v>
      </c>
      <c r="R15" s="553"/>
    </row>
    <row r="16" spans="1:18" s="317" customFormat="1" ht="28.5" customHeight="1" x14ac:dyDescent="0.15">
      <c r="A16" s="815"/>
      <c r="B16" s="232"/>
      <c r="C16" s="328"/>
      <c r="D16" s="230" t="s">
        <v>165</v>
      </c>
      <c r="E16" s="326"/>
      <c r="F16" s="860"/>
      <c r="G16" s="831"/>
      <c r="H16" s="832"/>
      <c r="I16" s="635"/>
      <c r="J16" s="549"/>
      <c r="K16" s="646"/>
      <c r="L16" s="635">
        <v>475.55</v>
      </c>
      <c r="M16" s="623"/>
      <c r="N16" s="646">
        <f>SUM(L16:M16)</f>
        <v>475.55</v>
      </c>
      <c r="O16" s="644">
        <f t="shared" si="0"/>
        <v>475.55</v>
      </c>
      <c r="P16" s="546"/>
      <c r="Q16" s="485">
        <f t="shared" si="1"/>
        <v>475.55</v>
      </c>
      <c r="R16" s="553"/>
    </row>
    <row r="17" spans="1:18" s="317" customFormat="1" ht="28.5" customHeight="1" x14ac:dyDescent="0.15">
      <c r="A17" s="815"/>
      <c r="B17" s="325"/>
      <c r="C17" s="818" t="s">
        <v>195</v>
      </c>
      <c r="D17" s="819"/>
      <c r="E17" s="326"/>
      <c r="F17" s="821">
        <v>2997</v>
      </c>
      <c r="G17" s="861"/>
      <c r="H17" s="829">
        <f>SUM(F17:G17)</f>
        <v>2997</v>
      </c>
      <c r="I17" s="635"/>
      <c r="J17" s="549"/>
      <c r="K17" s="646"/>
      <c r="L17" s="635">
        <v>696.14</v>
      </c>
      <c r="M17" s="623"/>
      <c r="N17" s="646">
        <f t="shared" ref="N17:N22" si="2">SUM(L17:M17)</f>
        <v>696.14</v>
      </c>
      <c r="O17" s="644">
        <f t="shared" si="0"/>
        <v>696.14</v>
      </c>
      <c r="P17" s="546"/>
      <c r="Q17" s="485">
        <f t="shared" si="1"/>
        <v>696.14</v>
      </c>
      <c r="R17" s="553"/>
    </row>
    <row r="18" spans="1:18" s="317" customFormat="1" ht="28.5" customHeight="1" x14ac:dyDescent="0.15">
      <c r="A18" s="815"/>
      <c r="B18" s="232"/>
      <c r="C18" s="400"/>
      <c r="D18" s="230" t="s">
        <v>306</v>
      </c>
      <c r="E18" s="326"/>
      <c r="F18" s="860"/>
      <c r="G18" s="862"/>
      <c r="H18" s="832"/>
      <c r="I18" s="635"/>
      <c r="J18" s="549"/>
      <c r="K18" s="626"/>
      <c r="L18" s="635">
        <v>16.05</v>
      </c>
      <c r="M18" s="623"/>
      <c r="N18" s="626">
        <f t="shared" si="2"/>
        <v>16.05</v>
      </c>
      <c r="O18" s="635">
        <f t="shared" si="0"/>
        <v>16.05</v>
      </c>
      <c r="P18" s="549"/>
      <c r="Q18" s="486">
        <f t="shared" si="1"/>
        <v>16.05</v>
      </c>
      <c r="R18" s="553"/>
    </row>
    <row r="19" spans="1:18" s="317" customFormat="1" ht="28.5" customHeight="1" x14ac:dyDescent="0.15">
      <c r="A19" s="820"/>
      <c r="B19" s="329"/>
      <c r="C19" s="329"/>
      <c r="D19" s="645" t="s">
        <v>0</v>
      </c>
      <c r="E19" s="330"/>
      <c r="F19" s="487">
        <f>SUM(F8:F18)</f>
        <v>33340.559999999998</v>
      </c>
      <c r="G19" s="554"/>
      <c r="H19" s="489">
        <f>SUM(H8:H17)</f>
        <v>33340.559999999998</v>
      </c>
      <c r="I19" s="487">
        <f>SUM(I8:I18)</f>
        <v>94.25</v>
      </c>
      <c r="J19" s="488"/>
      <c r="K19" s="489">
        <f>SUM(K8:K18)</f>
        <v>94.25</v>
      </c>
      <c r="L19" s="487">
        <f>SUM(L8:L18)</f>
        <v>5786.6500000000005</v>
      </c>
      <c r="M19" s="554"/>
      <c r="N19" s="489">
        <f t="shared" si="2"/>
        <v>5786.6500000000005</v>
      </c>
      <c r="O19" s="487">
        <f>I19+L19</f>
        <v>5880.9000000000005</v>
      </c>
      <c r="P19" s="488"/>
      <c r="Q19" s="490">
        <f>SUM(O19:P19)</f>
        <v>5880.9000000000005</v>
      </c>
      <c r="R19" s="553"/>
    </row>
    <row r="20" spans="1:18" s="317" customFormat="1" ht="28.5" customHeight="1" x14ac:dyDescent="0.15">
      <c r="A20" s="814" t="s">
        <v>435</v>
      </c>
      <c r="B20" s="401"/>
      <c r="C20" s="863" t="s">
        <v>307</v>
      </c>
      <c r="D20" s="863"/>
      <c r="E20" s="402"/>
      <c r="F20" s="864">
        <v>28546</v>
      </c>
      <c r="G20" s="866"/>
      <c r="H20" s="868">
        <f t="shared" ref="H20" si="3">SUM(F20:G20)</f>
        <v>28546</v>
      </c>
      <c r="I20" s="491"/>
      <c r="J20" s="492"/>
      <c r="K20" s="493"/>
      <c r="L20" s="491">
        <v>7916.26</v>
      </c>
      <c r="M20" s="555"/>
      <c r="N20" s="493">
        <f t="shared" si="2"/>
        <v>7916.26</v>
      </c>
      <c r="O20" s="491">
        <f t="shared" ref="O20:O22" si="4">I20+L20</f>
        <v>7916.26</v>
      </c>
      <c r="P20" s="492"/>
      <c r="Q20" s="484">
        <f t="shared" si="1"/>
        <v>7916.26</v>
      </c>
      <c r="R20" s="553"/>
    </row>
    <row r="21" spans="1:18" s="317" customFormat="1" ht="28.5" customHeight="1" x14ac:dyDescent="0.15">
      <c r="A21" s="815"/>
      <c r="B21" s="322"/>
      <c r="C21" s="550"/>
      <c r="D21" s="403" t="s">
        <v>308</v>
      </c>
      <c r="E21" s="404"/>
      <c r="F21" s="865"/>
      <c r="G21" s="867"/>
      <c r="H21" s="869"/>
      <c r="I21" s="636"/>
      <c r="J21" s="548"/>
      <c r="K21" s="628"/>
      <c r="L21" s="636">
        <v>58.85</v>
      </c>
      <c r="M21" s="625"/>
      <c r="N21" s="628">
        <f t="shared" si="2"/>
        <v>58.85</v>
      </c>
      <c r="O21" s="636">
        <f t="shared" si="4"/>
        <v>58.85</v>
      </c>
      <c r="P21" s="548"/>
      <c r="Q21" s="494">
        <f t="shared" si="1"/>
        <v>58.85</v>
      </c>
      <c r="R21" s="553"/>
    </row>
    <row r="22" spans="1:18" s="317" customFormat="1" ht="28.5" customHeight="1" x14ac:dyDescent="0.15">
      <c r="A22" s="815"/>
      <c r="B22" s="322"/>
      <c r="C22" s="550"/>
      <c r="D22" s="403" t="s">
        <v>309</v>
      </c>
      <c r="E22" s="405"/>
      <c r="F22" s="865"/>
      <c r="G22" s="867"/>
      <c r="H22" s="869"/>
      <c r="I22" s="639"/>
      <c r="J22" s="545"/>
      <c r="K22" s="627"/>
      <c r="L22" s="639">
        <v>56.7</v>
      </c>
      <c r="M22" s="624"/>
      <c r="N22" s="627">
        <f t="shared" si="2"/>
        <v>56.7</v>
      </c>
      <c r="O22" s="639">
        <f t="shared" si="4"/>
        <v>56.7</v>
      </c>
      <c r="P22" s="545"/>
      <c r="Q22" s="495">
        <f t="shared" si="1"/>
        <v>56.7</v>
      </c>
      <c r="R22" s="553"/>
    </row>
    <row r="23" spans="1:18" s="317" customFormat="1" ht="28.5" customHeight="1" x14ac:dyDescent="0.15">
      <c r="A23" s="815"/>
      <c r="B23" s="347"/>
      <c r="C23" s="853" t="s">
        <v>310</v>
      </c>
      <c r="D23" s="853"/>
      <c r="E23" s="406"/>
      <c r="F23" s="496">
        <v>26462.43</v>
      </c>
      <c r="G23" s="556"/>
      <c r="H23" s="497">
        <f>SUM(F23:G23)</f>
        <v>26462.43</v>
      </c>
      <c r="I23" s="644"/>
      <c r="J23" s="546"/>
      <c r="K23" s="646"/>
      <c r="L23" s="644">
        <v>5039.2</v>
      </c>
      <c r="M23" s="647"/>
      <c r="N23" s="646">
        <f>SUM(L23:M23)</f>
        <v>5039.2</v>
      </c>
      <c r="O23" s="644">
        <f>I23+L23</f>
        <v>5039.2</v>
      </c>
      <c r="P23" s="546"/>
      <c r="Q23" s="485">
        <f t="shared" si="1"/>
        <v>5039.2</v>
      </c>
      <c r="R23" s="553"/>
    </row>
    <row r="24" spans="1:18" s="317" customFormat="1" ht="28.5" customHeight="1" x14ac:dyDescent="0.15">
      <c r="A24" s="815"/>
      <c r="B24" s="322"/>
      <c r="C24" s="852" t="s">
        <v>273</v>
      </c>
      <c r="D24" s="853"/>
      <c r="E24" s="404"/>
      <c r="F24" s="854">
        <v>42168.91</v>
      </c>
      <c r="G24" s="856"/>
      <c r="H24" s="829">
        <f>SUM(F24:G24)</f>
        <v>42168.91</v>
      </c>
      <c r="I24" s="636"/>
      <c r="J24" s="548"/>
      <c r="K24" s="628"/>
      <c r="L24" s="636">
        <v>4790.3</v>
      </c>
      <c r="M24" s="625"/>
      <c r="N24" s="646">
        <f>SUM(L24:M24)</f>
        <v>4790.3</v>
      </c>
      <c r="O24" s="636">
        <f>I24+L24</f>
        <v>4790.3</v>
      </c>
      <c r="P24" s="222"/>
      <c r="Q24" s="485">
        <f t="shared" si="1"/>
        <v>4790.3</v>
      </c>
      <c r="R24" s="553"/>
    </row>
    <row r="25" spans="1:18" s="317" customFormat="1" ht="28.5" customHeight="1" x14ac:dyDescent="0.15">
      <c r="A25" s="815"/>
      <c r="B25" s="232"/>
      <c r="C25" s="407"/>
      <c r="D25" s="629" t="s">
        <v>311</v>
      </c>
      <c r="E25" s="405"/>
      <c r="F25" s="855"/>
      <c r="G25" s="857"/>
      <c r="H25" s="832"/>
      <c r="I25" s="636"/>
      <c r="J25" s="548"/>
      <c r="K25" s="628"/>
      <c r="L25" s="636">
        <v>16.05</v>
      </c>
      <c r="M25" s="625"/>
      <c r="N25" s="646">
        <f>SUM(L25:M25)</f>
        <v>16.05</v>
      </c>
      <c r="O25" s="636">
        <f>I25+L25</f>
        <v>16.05</v>
      </c>
      <c r="P25" s="222"/>
      <c r="Q25" s="485">
        <f t="shared" si="1"/>
        <v>16.05</v>
      </c>
      <c r="R25" s="553"/>
    </row>
    <row r="26" spans="1:18" s="317" customFormat="1" ht="28.5" customHeight="1" thickBot="1" x14ac:dyDescent="0.2">
      <c r="A26" s="816"/>
      <c r="B26" s="557"/>
      <c r="C26" s="858" t="s">
        <v>274</v>
      </c>
      <c r="D26" s="858"/>
      <c r="E26" s="525"/>
      <c r="F26" s="558">
        <v>1443.24</v>
      </c>
      <c r="G26" s="559">
        <v>-1443.24</v>
      </c>
      <c r="H26" s="560">
        <f>SUM(F26:G26)</f>
        <v>0</v>
      </c>
      <c r="I26" s="558"/>
      <c r="J26" s="559"/>
      <c r="K26" s="560"/>
      <c r="L26" s="558">
        <v>757.16</v>
      </c>
      <c r="M26" s="559">
        <v>-757.16</v>
      </c>
      <c r="N26" s="560">
        <f>SUM(L26:M26)</f>
        <v>0</v>
      </c>
      <c r="O26" s="558">
        <f>I26+L26</f>
        <v>757.16</v>
      </c>
      <c r="P26" s="559">
        <v>-757.16</v>
      </c>
      <c r="Q26" s="561">
        <f t="shared" si="1"/>
        <v>0</v>
      </c>
      <c r="R26" s="553"/>
    </row>
    <row r="27" spans="1:18" s="317" customFormat="1" ht="28.5" customHeight="1" x14ac:dyDescent="0.15">
      <c r="R27" s="553"/>
    </row>
    <row r="28" spans="1:18" s="563" customFormat="1" ht="28.5" customHeight="1" x14ac:dyDescent="0.15">
      <c r="A28" s="859"/>
      <c r="B28" s="859"/>
      <c r="C28" s="859"/>
      <c r="D28" s="859"/>
      <c r="E28" s="859"/>
      <c r="F28" s="859"/>
      <c r="G28" s="859"/>
      <c r="H28" s="859"/>
      <c r="I28" s="859"/>
      <c r="J28" s="859"/>
      <c r="K28" s="859"/>
      <c r="L28" s="859"/>
      <c r="M28" s="859"/>
      <c r="N28" s="859"/>
      <c r="O28" s="859"/>
      <c r="P28" s="859"/>
      <c r="Q28" s="859"/>
      <c r="R28" s="562"/>
    </row>
    <row r="29" spans="1:18" s="317" customFormat="1" ht="11.25" customHeight="1" x14ac:dyDescent="0.15">
      <c r="A29" s="552"/>
      <c r="B29" s="552"/>
      <c r="C29" s="552"/>
      <c r="D29" s="552"/>
      <c r="E29" s="552"/>
      <c r="F29" s="552"/>
      <c r="G29" s="552"/>
      <c r="H29" s="552"/>
      <c r="I29" s="552"/>
      <c r="J29" s="552"/>
      <c r="K29" s="552"/>
      <c r="L29" s="552"/>
      <c r="M29" s="552"/>
      <c r="N29" s="552"/>
      <c r="O29" s="552"/>
      <c r="P29" s="552"/>
      <c r="Q29" s="552"/>
      <c r="R29" s="553"/>
    </row>
    <row r="30" spans="1:18" s="317" customFormat="1" ht="11.25" customHeight="1" x14ac:dyDescent="0.15">
      <c r="A30" s="552"/>
      <c r="B30" s="552"/>
      <c r="C30" s="552"/>
      <c r="D30" s="552"/>
      <c r="E30" s="552"/>
      <c r="F30" s="552"/>
      <c r="G30" s="552"/>
      <c r="H30" s="552"/>
      <c r="I30" s="552"/>
      <c r="J30" s="552"/>
      <c r="K30" s="552"/>
      <c r="L30" s="552"/>
      <c r="M30" s="552"/>
      <c r="N30" s="552"/>
      <c r="O30" s="552"/>
      <c r="P30" s="552"/>
      <c r="Q30" s="552"/>
      <c r="R30" s="553"/>
    </row>
    <row r="31" spans="1:18" s="563" customFormat="1" ht="28.5" customHeight="1" x14ac:dyDescent="0.15">
      <c r="A31" s="859"/>
      <c r="B31" s="859"/>
      <c r="C31" s="859"/>
      <c r="D31" s="859"/>
      <c r="E31" s="859"/>
      <c r="F31" s="859"/>
      <c r="G31" s="859"/>
      <c r="H31" s="859"/>
      <c r="I31" s="859"/>
      <c r="J31" s="859"/>
      <c r="K31" s="859"/>
      <c r="L31" s="859"/>
      <c r="M31" s="859"/>
      <c r="N31" s="859"/>
      <c r="O31" s="859"/>
      <c r="P31" s="859"/>
      <c r="Q31" s="859"/>
      <c r="R31" s="562"/>
    </row>
    <row r="32" spans="1:18" s="317" customFormat="1" ht="28.5" customHeight="1" x14ac:dyDescent="0.15">
      <c r="R32" s="553"/>
    </row>
    <row r="33" spans="1:19" s="317" customFormat="1" ht="28.5" customHeight="1" thickBot="1" x14ac:dyDescent="0.2">
      <c r="A33" s="834" t="s">
        <v>184</v>
      </c>
      <c r="B33" s="834"/>
      <c r="C33" s="834"/>
      <c r="D33" s="834"/>
      <c r="E33" s="834"/>
      <c r="P33" s="835" t="s">
        <v>185</v>
      </c>
      <c r="Q33" s="835"/>
      <c r="R33" s="553"/>
    </row>
    <row r="34" spans="1:19" s="317" customFormat="1" ht="18" customHeight="1" x14ac:dyDescent="0.15">
      <c r="A34" s="836" t="s">
        <v>186</v>
      </c>
      <c r="B34" s="837"/>
      <c r="C34" s="837"/>
      <c r="D34" s="837"/>
      <c r="E34" s="838"/>
      <c r="F34" s="845" t="s">
        <v>187</v>
      </c>
      <c r="G34" s="837"/>
      <c r="H34" s="838"/>
      <c r="I34" s="837" t="s">
        <v>161</v>
      </c>
      <c r="J34" s="837"/>
      <c r="K34" s="837"/>
      <c r="L34" s="837"/>
      <c r="M34" s="837"/>
      <c r="N34" s="837"/>
      <c r="O34" s="837"/>
      <c r="P34" s="837"/>
      <c r="Q34" s="847"/>
      <c r="R34" s="553"/>
    </row>
    <row r="35" spans="1:19" s="317" customFormat="1" ht="18" customHeight="1" x14ac:dyDescent="0.15">
      <c r="A35" s="839"/>
      <c r="B35" s="840"/>
      <c r="C35" s="840"/>
      <c r="D35" s="840"/>
      <c r="E35" s="841"/>
      <c r="F35" s="846"/>
      <c r="G35" s="843"/>
      <c r="H35" s="844"/>
      <c r="I35" s="848" t="s">
        <v>188</v>
      </c>
      <c r="J35" s="849"/>
      <c r="K35" s="850"/>
      <c r="L35" s="848" t="s">
        <v>162</v>
      </c>
      <c r="M35" s="849"/>
      <c r="N35" s="850"/>
      <c r="O35" s="848" t="s">
        <v>189</v>
      </c>
      <c r="P35" s="849"/>
      <c r="Q35" s="851"/>
      <c r="R35" s="553"/>
    </row>
    <row r="36" spans="1:19" s="317" customFormat="1" ht="45.75" customHeight="1" x14ac:dyDescent="0.15">
      <c r="A36" s="842"/>
      <c r="B36" s="843"/>
      <c r="C36" s="843"/>
      <c r="D36" s="843"/>
      <c r="E36" s="844"/>
      <c r="F36" s="318" t="s">
        <v>190</v>
      </c>
      <c r="G36" s="319" t="s">
        <v>275</v>
      </c>
      <c r="H36" s="320" t="s">
        <v>276</v>
      </c>
      <c r="I36" s="318" t="s">
        <v>190</v>
      </c>
      <c r="J36" s="319" t="s">
        <v>275</v>
      </c>
      <c r="K36" s="320" t="s">
        <v>276</v>
      </c>
      <c r="L36" s="318" t="s">
        <v>190</v>
      </c>
      <c r="M36" s="319" t="s">
        <v>275</v>
      </c>
      <c r="N36" s="320" t="s">
        <v>276</v>
      </c>
      <c r="O36" s="318" t="s">
        <v>190</v>
      </c>
      <c r="P36" s="319" t="s">
        <v>275</v>
      </c>
      <c r="Q36" s="321" t="s">
        <v>276</v>
      </c>
      <c r="R36" s="553"/>
    </row>
    <row r="37" spans="1:19" s="317" customFormat="1" ht="28.5" customHeight="1" x14ac:dyDescent="0.15">
      <c r="A37" s="814" t="s">
        <v>435</v>
      </c>
      <c r="B37" s="324"/>
      <c r="C37" s="853" t="s">
        <v>196</v>
      </c>
      <c r="D37" s="853"/>
      <c r="E37" s="406"/>
      <c r="F37" s="644">
        <v>7232.47</v>
      </c>
      <c r="G37" s="647"/>
      <c r="H37" s="646">
        <f>SUM(F37:G37)</f>
        <v>7232.47</v>
      </c>
      <c r="I37" s="644"/>
      <c r="J37" s="546"/>
      <c r="K37" s="646"/>
      <c r="L37" s="644"/>
      <c r="M37" s="647"/>
      <c r="N37" s="646"/>
      <c r="O37" s="636"/>
      <c r="P37" s="548"/>
      <c r="Q37" s="485"/>
      <c r="R37" s="553"/>
    </row>
    <row r="38" spans="1:19" s="317" customFormat="1" ht="28.5" customHeight="1" x14ac:dyDescent="0.15">
      <c r="A38" s="815"/>
      <c r="B38" s="325"/>
      <c r="C38" s="852" t="s">
        <v>197</v>
      </c>
      <c r="D38" s="853"/>
      <c r="E38" s="406"/>
      <c r="F38" s="821">
        <v>10306.469999999999</v>
      </c>
      <c r="G38" s="823"/>
      <c r="H38" s="829">
        <f>SUM(F38:G38)</f>
        <v>10306.469999999999</v>
      </c>
      <c r="I38" s="644"/>
      <c r="J38" s="546"/>
      <c r="K38" s="646"/>
      <c r="L38" s="644"/>
      <c r="M38" s="647"/>
      <c r="N38" s="646"/>
      <c r="O38" s="636"/>
      <c r="P38" s="548"/>
      <c r="Q38" s="485"/>
      <c r="R38" s="553"/>
    </row>
    <row r="39" spans="1:19" s="317" customFormat="1" ht="28.5" customHeight="1" x14ac:dyDescent="0.15">
      <c r="A39" s="815"/>
      <c r="B39" s="232"/>
      <c r="C39" s="407"/>
      <c r="D39" s="408" t="s">
        <v>312</v>
      </c>
      <c r="E39" s="406"/>
      <c r="F39" s="860"/>
      <c r="G39" s="831"/>
      <c r="H39" s="832"/>
      <c r="I39" s="644"/>
      <c r="J39" s="546"/>
      <c r="K39" s="646"/>
      <c r="L39" s="644">
        <v>10.5</v>
      </c>
      <c r="M39" s="647"/>
      <c r="N39" s="646">
        <f>SUM(L39:M39)</f>
        <v>10.5</v>
      </c>
      <c r="O39" s="636">
        <f>I39+L39</f>
        <v>10.5</v>
      </c>
      <c r="P39" s="548"/>
      <c r="Q39" s="485">
        <f>SUM(O39:P39)</f>
        <v>10.5</v>
      </c>
      <c r="R39" s="553"/>
    </row>
    <row r="40" spans="1:19" s="317" customFormat="1" ht="28.5" customHeight="1" x14ac:dyDescent="0.15">
      <c r="A40" s="815"/>
      <c r="B40" s="324"/>
      <c r="C40" s="853" t="s">
        <v>198</v>
      </c>
      <c r="D40" s="853"/>
      <c r="E40" s="406"/>
      <c r="F40" s="644">
        <v>4760</v>
      </c>
      <c r="G40" s="647"/>
      <c r="H40" s="646">
        <f>SUM(F40:G40)</f>
        <v>4760</v>
      </c>
      <c r="I40" s="644"/>
      <c r="J40" s="546"/>
      <c r="K40" s="646"/>
      <c r="L40" s="644"/>
      <c r="M40" s="647"/>
      <c r="N40" s="646"/>
      <c r="O40" s="636"/>
      <c r="P40" s="548"/>
      <c r="Q40" s="485"/>
      <c r="R40" s="553"/>
    </row>
    <row r="41" spans="1:19" s="317" customFormat="1" ht="28.5" customHeight="1" x14ac:dyDescent="0.15">
      <c r="A41" s="815"/>
      <c r="B41" s="234"/>
      <c r="C41" s="852" t="s">
        <v>199</v>
      </c>
      <c r="D41" s="853"/>
      <c r="E41" s="406"/>
      <c r="F41" s="877">
        <v>17438.650000000001</v>
      </c>
      <c r="G41" s="879"/>
      <c r="H41" s="825">
        <f>SUM(F41:G41)</f>
        <v>17438.650000000001</v>
      </c>
      <c r="I41" s="644"/>
      <c r="J41" s="546"/>
      <c r="K41" s="646"/>
      <c r="L41" s="644">
        <v>5110.38</v>
      </c>
      <c r="M41" s="647"/>
      <c r="N41" s="646">
        <f t="shared" ref="N41:N51" si="5">SUM(L41:M41)</f>
        <v>5110.38</v>
      </c>
      <c r="O41" s="644">
        <f t="shared" ref="O41:O55" si="6">I41+L41</f>
        <v>5110.38</v>
      </c>
      <c r="P41" s="546"/>
      <c r="Q41" s="485">
        <f t="shared" ref="Q41:Q55" si="7">SUM(O41:P41)</f>
        <v>5110.38</v>
      </c>
      <c r="R41" s="553"/>
    </row>
    <row r="42" spans="1:19" s="317" customFormat="1" ht="28.5" customHeight="1" x14ac:dyDescent="0.15">
      <c r="A42" s="815"/>
      <c r="B42" s="231"/>
      <c r="C42" s="550"/>
      <c r="D42" s="403" t="s">
        <v>313</v>
      </c>
      <c r="E42" s="409"/>
      <c r="F42" s="878"/>
      <c r="G42" s="880"/>
      <c r="H42" s="826"/>
      <c r="I42" s="635"/>
      <c r="J42" s="549"/>
      <c r="K42" s="626"/>
      <c r="L42" s="635">
        <v>241.05</v>
      </c>
      <c r="M42" s="623"/>
      <c r="N42" s="626">
        <f t="shared" si="5"/>
        <v>241.05</v>
      </c>
      <c r="O42" s="639">
        <f t="shared" si="6"/>
        <v>241.05</v>
      </c>
      <c r="P42" s="545"/>
      <c r="Q42" s="486">
        <f t="shared" si="7"/>
        <v>241.05</v>
      </c>
      <c r="R42" s="553"/>
      <c r="S42" s="553"/>
    </row>
    <row r="43" spans="1:19" s="317" customFormat="1" ht="28.5" customHeight="1" x14ac:dyDescent="0.15">
      <c r="A43" s="815"/>
      <c r="B43" s="231"/>
      <c r="C43" s="550"/>
      <c r="D43" s="403" t="s">
        <v>168</v>
      </c>
      <c r="E43" s="409"/>
      <c r="F43" s="878"/>
      <c r="G43" s="880"/>
      <c r="H43" s="826"/>
      <c r="I43" s="635"/>
      <c r="J43" s="549"/>
      <c r="K43" s="626"/>
      <c r="L43" s="635">
        <v>56.25</v>
      </c>
      <c r="M43" s="623"/>
      <c r="N43" s="626">
        <f t="shared" si="5"/>
        <v>56.25</v>
      </c>
      <c r="O43" s="644">
        <f t="shared" si="6"/>
        <v>56.25</v>
      </c>
      <c r="P43" s="546"/>
      <c r="Q43" s="486">
        <f t="shared" si="7"/>
        <v>56.25</v>
      </c>
      <c r="R43" s="553"/>
    </row>
    <row r="44" spans="1:19" s="317" customFormat="1" ht="28.5" customHeight="1" x14ac:dyDescent="0.15">
      <c r="A44" s="815"/>
      <c r="B44" s="234"/>
      <c r="C44" s="818" t="s">
        <v>200</v>
      </c>
      <c r="D44" s="819"/>
      <c r="E44" s="229"/>
      <c r="F44" s="821">
        <v>3771.19</v>
      </c>
      <c r="G44" s="872"/>
      <c r="H44" s="829">
        <f>SUM(F44:G44)</f>
        <v>3771.19</v>
      </c>
      <c r="I44" s="498"/>
      <c r="J44" s="499"/>
      <c r="K44" s="646"/>
      <c r="L44" s="498">
        <v>2049.3000000000002</v>
      </c>
      <c r="M44" s="564"/>
      <c r="N44" s="646">
        <f t="shared" si="5"/>
        <v>2049.3000000000002</v>
      </c>
      <c r="O44" s="644">
        <f t="shared" si="6"/>
        <v>2049.3000000000002</v>
      </c>
      <c r="P44" s="546"/>
      <c r="Q44" s="485">
        <f t="shared" si="7"/>
        <v>2049.3000000000002</v>
      </c>
      <c r="R44" s="553"/>
    </row>
    <row r="45" spans="1:19" s="317" customFormat="1" ht="28.5" customHeight="1" x14ac:dyDescent="0.15">
      <c r="A45" s="815"/>
      <c r="B45" s="231"/>
      <c r="C45" s="333"/>
      <c r="D45" s="638" t="s">
        <v>314</v>
      </c>
      <c r="E45" s="224"/>
      <c r="F45" s="822"/>
      <c r="G45" s="873"/>
      <c r="H45" s="830"/>
      <c r="I45" s="498"/>
      <c r="J45" s="500"/>
      <c r="K45" s="646"/>
      <c r="L45" s="498">
        <v>131.76</v>
      </c>
      <c r="M45" s="565"/>
      <c r="N45" s="646">
        <f t="shared" si="5"/>
        <v>131.76</v>
      </c>
      <c r="O45" s="644">
        <f t="shared" si="6"/>
        <v>131.76</v>
      </c>
      <c r="P45" s="501"/>
      <c r="Q45" s="485">
        <f t="shared" si="7"/>
        <v>131.76</v>
      </c>
      <c r="R45" s="553"/>
    </row>
    <row r="46" spans="1:19" s="317" customFormat="1" ht="28.5" customHeight="1" x14ac:dyDescent="0.15">
      <c r="A46" s="815"/>
      <c r="B46" s="232"/>
      <c r="C46" s="400"/>
      <c r="D46" s="638" t="s">
        <v>315</v>
      </c>
      <c r="E46" s="224"/>
      <c r="F46" s="822"/>
      <c r="G46" s="873"/>
      <c r="H46" s="830"/>
      <c r="I46" s="498"/>
      <c r="J46" s="500"/>
      <c r="K46" s="646"/>
      <c r="L46" s="498">
        <v>29.06</v>
      </c>
      <c r="M46" s="565"/>
      <c r="N46" s="646">
        <f t="shared" si="5"/>
        <v>29.06</v>
      </c>
      <c r="O46" s="644">
        <f t="shared" si="6"/>
        <v>29.06</v>
      </c>
      <c r="P46" s="501"/>
      <c r="Q46" s="485">
        <f t="shared" si="7"/>
        <v>29.06</v>
      </c>
      <c r="R46" s="553"/>
    </row>
    <row r="47" spans="1:19" s="317" customFormat="1" ht="28.5" customHeight="1" x14ac:dyDescent="0.15">
      <c r="A47" s="815"/>
      <c r="B47" s="231"/>
      <c r="C47" s="870" t="s">
        <v>201</v>
      </c>
      <c r="D47" s="871"/>
      <c r="E47" s="224"/>
      <c r="F47" s="874">
        <v>2202.67</v>
      </c>
      <c r="G47" s="872"/>
      <c r="H47" s="829">
        <f>SUM(F47:G47)</f>
        <v>2202.67</v>
      </c>
      <c r="I47" s="410"/>
      <c r="J47" s="411"/>
      <c r="K47" s="502"/>
      <c r="L47" s="412">
        <v>847.74</v>
      </c>
      <c r="M47" s="566"/>
      <c r="N47" s="502">
        <f t="shared" si="5"/>
        <v>847.74</v>
      </c>
      <c r="O47" s="498">
        <f t="shared" si="6"/>
        <v>847.74</v>
      </c>
      <c r="P47" s="411"/>
      <c r="Q47" s="503">
        <f t="shared" si="7"/>
        <v>847.74</v>
      </c>
      <c r="R47" s="553"/>
    </row>
    <row r="48" spans="1:19" s="317" customFormat="1" ht="28.5" customHeight="1" x14ac:dyDescent="0.15">
      <c r="A48" s="815"/>
      <c r="B48" s="232"/>
      <c r="C48" s="400"/>
      <c r="D48" s="638" t="s">
        <v>316</v>
      </c>
      <c r="E48" s="224"/>
      <c r="F48" s="875"/>
      <c r="G48" s="876"/>
      <c r="H48" s="832"/>
      <c r="I48" s="498"/>
      <c r="J48" s="500"/>
      <c r="K48" s="646"/>
      <c r="L48" s="498">
        <v>38.880000000000003</v>
      </c>
      <c r="M48" s="565"/>
      <c r="N48" s="646">
        <f t="shared" si="5"/>
        <v>38.880000000000003</v>
      </c>
      <c r="O48" s="644">
        <f t="shared" si="6"/>
        <v>38.880000000000003</v>
      </c>
      <c r="P48" s="501"/>
      <c r="Q48" s="485">
        <f t="shared" si="7"/>
        <v>38.880000000000003</v>
      </c>
      <c r="R48" s="553"/>
    </row>
    <row r="49" spans="1:18" s="317" customFormat="1" ht="28.5" customHeight="1" x14ac:dyDescent="0.15">
      <c r="A49" s="815"/>
      <c r="B49" s="234"/>
      <c r="C49" s="818" t="s">
        <v>169</v>
      </c>
      <c r="D49" s="819"/>
      <c r="E49" s="229"/>
      <c r="F49" s="821">
        <v>763.68</v>
      </c>
      <c r="G49" s="823"/>
      <c r="H49" s="829">
        <f>SUM(F49:G49)</f>
        <v>763.68</v>
      </c>
      <c r="I49" s="644"/>
      <c r="J49" s="546"/>
      <c r="K49" s="646"/>
      <c r="L49" s="644">
        <v>322.62</v>
      </c>
      <c r="M49" s="647"/>
      <c r="N49" s="646">
        <f t="shared" si="5"/>
        <v>322.62</v>
      </c>
      <c r="O49" s="644">
        <f t="shared" si="6"/>
        <v>322.62</v>
      </c>
      <c r="P49" s="546"/>
      <c r="Q49" s="485">
        <f t="shared" si="7"/>
        <v>322.62</v>
      </c>
      <c r="R49" s="553"/>
    </row>
    <row r="50" spans="1:18" s="317" customFormat="1" ht="28.5" customHeight="1" x14ac:dyDescent="0.15">
      <c r="A50" s="815"/>
      <c r="B50" s="232"/>
      <c r="C50" s="400"/>
      <c r="D50" s="638" t="s">
        <v>317</v>
      </c>
      <c r="E50" s="224"/>
      <c r="F50" s="860"/>
      <c r="G50" s="831"/>
      <c r="H50" s="832"/>
      <c r="I50" s="498"/>
      <c r="J50" s="500"/>
      <c r="K50" s="646"/>
      <c r="L50" s="498">
        <v>13.39</v>
      </c>
      <c r="M50" s="565"/>
      <c r="N50" s="646">
        <f t="shared" si="5"/>
        <v>13.39</v>
      </c>
      <c r="O50" s="644">
        <f t="shared" si="6"/>
        <v>13.39</v>
      </c>
      <c r="P50" s="501"/>
      <c r="Q50" s="485">
        <f>SUM(O50:P50)</f>
        <v>13.39</v>
      </c>
      <c r="R50" s="553"/>
    </row>
    <row r="51" spans="1:18" s="317" customFormat="1" ht="28.5" customHeight="1" x14ac:dyDescent="0.15">
      <c r="A51" s="815"/>
      <c r="B51" s="347"/>
      <c r="C51" s="819" t="s">
        <v>202</v>
      </c>
      <c r="D51" s="819"/>
      <c r="E51" s="229"/>
      <c r="F51" s="636">
        <v>1805.16</v>
      </c>
      <c r="G51" s="625"/>
      <c r="H51" s="628">
        <f t="shared" ref="H51:H55" si="8">SUM(F51:G51)</f>
        <v>1805.16</v>
      </c>
      <c r="I51" s="644"/>
      <c r="J51" s="546"/>
      <c r="K51" s="646"/>
      <c r="L51" s="644">
        <v>216.14</v>
      </c>
      <c r="M51" s="647"/>
      <c r="N51" s="646">
        <f t="shared" si="5"/>
        <v>216.14</v>
      </c>
      <c r="O51" s="644">
        <f t="shared" si="6"/>
        <v>216.14</v>
      </c>
      <c r="P51" s="546"/>
      <c r="Q51" s="485">
        <f t="shared" si="7"/>
        <v>216.14</v>
      </c>
      <c r="R51" s="553"/>
    </row>
    <row r="52" spans="1:18" s="317" customFormat="1" ht="28.5" customHeight="1" x14ac:dyDescent="0.15">
      <c r="A52" s="815"/>
      <c r="B52" s="347"/>
      <c r="C52" s="819" t="s">
        <v>203</v>
      </c>
      <c r="D52" s="819"/>
      <c r="E52" s="229"/>
      <c r="F52" s="644">
        <v>1395.72</v>
      </c>
      <c r="G52" s="647"/>
      <c r="H52" s="646">
        <f t="shared" si="8"/>
        <v>1395.72</v>
      </c>
      <c r="I52" s="644">
        <v>315.89999999999998</v>
      </c>
      <c r="J52" s="546"/>
      <c r="K52" s="646">
        <f>SUM(I52:J52)</f>
        <v>315.89999999999998</v>
      </c>
      <c r="L52" s="644"/>
      <c r="M52" s="647"/>
      <c r="N52" s="646"/>
      <c r="O52" s="644">
        <f t="shared" si="6"/>
        <v>315.89999999999998</v>
      </c>
      <c r="P52" s="546"/>
      <c r="Q52" s="485">
        <f t="shared" si="7"/>
        <v>315.89999999999998</v>
      </c>
      <c r="R52" s="553"/>
    </row>
    <row r="53" spans="1:18" s="317" customFormat="1" ht="28.5" customHeight="1" x14ac:dyDescent="0.15">
      <c r="A53" s="815"/>
      <c r="B53" s="347"/>
      <c r="C53" s="819" t="s">
        <v>204</v>
      </c>
      <c r="D53" s="819"/>
      <c r="E53" s="229"/>
      <c r="F53" s="644">
        <v>1134.98</v>
      </c>
      <c r="G53" s="647"/>
      <c r="H53" s="646">
        <f t="shared" si="8"/>
        <v>1134.98</v>
      </c>
      <c r="I53" s="644">
        <v>303.75</v>
      </c>
      <c r="J53" s="546"/>
      <c r="K53" s="646">
        <f>SUM(I53:J53)</f>
        <v>303.75</v>
      </c>
      <c r="L53" s="644"/>
      <c r="M53" s="647"/>
      <c r="N53" s="646"/>
      <c r="O53" s="644">
        <f t="shared" si="6"/>
        <v>303.75</v>
      </c>
      <c r="P53" s="546"/>
      <c r="Q53" s="485">
        <f t="shared" si="7"/>
        <v>303.75</v>
      </c>
      <c r="R53" s="553"/>
    </row>
    <row r="54" spans="1:18" s="317" customFormat="1" ht="28.5" customHeight="1" x14ac:dyDescent="0.15">
      <c r="A54" s="815"/>
      <c r="B54" s="347"/>
      <c r="C54" s="819" t="s">
        <v>205</v>
      </c>
      <c r="D54" s="819"/>
      <c r="E54" s="326"/>
      <c r="F54" s="644">
        <v>1494.02</v>
      </c>
      <c r="G54" s="647"/>
      <c r="H54" s="646">
        <f t="shared" si="8"/>
        <v>1494.02</v>
      </c>
      <c r="I54" s="635">
        <v>317.52</v>
      </c>
      <c r="J54" s="549"/>
      <c r="K54" s="646">
        <f>SUM(I54:J54)</f>
        <v>317.52</v>
      </c>
      <c r="L54" s="635"/>
      <c r="M54" s="623"/>
      <c r="N54" s="646"/>
      <c r="O54" s="644">
        <f t="shared" si="6"/>
        <v>317.52</v>
      </c>
      <c r="P54" s="546"/>
      <c r="Q54" s="485">
        <f t="shared" si="7"/>
        <v>317.52</v>
      </c>
      <c r="R54" s="553"/>
    </row>
    <row r="55" spans="1:18" s="317" customFormat="1" ht="28.5" customHeight="1" thickBot="1" x14ac:dyDescent="0.2">
      <c r="A55" s="816"/>
      <c r="B55" s="524"/>
      <c r="C55" s="858" t="s">
        <v>206</v>
      </c>
      <c r="D55" s="858"/>
      <c r="E55" s="525"/>
      <c r="F55" s="526">
        <v>1167.06</v>
      </c>
      <c r="G55" s="567"/>
      <c r="H55" s="528">
        <f t="shared" si="8"/>
        <v>1167.06</v>
      </c>
      <c r="I55" s="526">
        <v>317.52</v>
      </c>
      <c r="J55" s="527"/>
      <c r="K55" s="528">
        <f>SUM(I55:J55)</f>
        <v>317.52</v>
      </c>
      <c r="L55" s="526"/>
      <c r="M55" s="567"/>
      <c r="N55" s="528"/>
      <c r="O55" s="526">
        <f t="shared" si="6"/>
        <v>317.52</v>
      </c>
      <c r="P55" s="527"/>
      <c r="Q55" s="529">
        <f t="shared" si="7"/>
        <v>317.52</v>
      </c>
      <c r="R55" s="553"/>
    </row>
    <row r="56" spans="1:18" s="317" customFormat="1" ht="28.5" customHeight="1" x14ac:dyDescent="0.15">
      <c r="A56" s="568"/>
      <c r="B56" s="331"/>
      <c r="C56" s="544"/>
      <c r="D56" s="544"/>
      <c r="E56" s="331"/>
      <c r="F56" s="569"/>
      <c r="G56" s="570"/>
      <c r="H56" s="569"/>
      <c r="I56" s="569"/>
      <c r="J56" s="569"/>
      <c r="K56" s="569"/>
      <c r="L56" s="569"/>
      <c r="M56" s="570"/>
      <c r="N56" s="569"/>
      <c r="O56" s="569"/>
      <c r="P56" s="569"/>
      <c r="Q56" s="569"/>
      <c r="R56" s="553"/>
    </row>
    <row r="57" spans="1:18" s="317" customFormat="1" ht="28.5" customHeight="1" x14ac:dyDescent="0.15">
      <c r="A57" s="833"/>
      <c r="B57" s="833"/>
      <c r="C57" s="833"/>
      <c r="D57" s="833"/>
      <c r="E57" s="833"/>
      <c r="F57" s="833"/>
      <c r="G57" s="833"/>
      <c r="H57" s="833"/>
      <c r="I57" s="833"/>
      <c r="J57" s="833"/>
      <c r="K57" s="833"/>
      <c r="L57" s="833"/>
      <c r="M57" s="833"/>
      <c r="N57" s="833"/>
      <c r="O57" s="833"/>
      <c r="P57" s="833"/>
      <c r="Q57" s="833"/>
      <c r="R57" s="553"/>
    </row>
    <row r="58" spans="1:18" s="317" customFormat="1" ht="11.25" customHeight="1" x14ac:dyDescent="0.15">
      <c r="A58" s="552"/>
      <c r="B58" s="552"/>
      <c r="C58" s="552"/>
      <c r="D58" s="552"/>
      <c r="E58" s="552"/>
      <c r="F58" s="552"/>
      <c r="G58" s="552"/>
      <c r="H58" s="552"/>
      <c r="I58" s="552"/>
      <c r="J58" s="552"/>
      <c r="K58" s="552"/>
      <c r="L58" s="552"/>
      <c r="M58" s="552"/>
      <c r="N58" s="552"/>
      <c r="O58" s="552"/>
      <c r="P58" s="552"/>
      <c r="Q58" s="552"/>
      <c r="R58" s="553"/>
    </row>
    <row r="59" spans="1:18" s="317" customFormat="1" ht="11.25" customHeight="1" x14ac:dyDescent="0.15">
      <c r="A59" s="552"/>
      <c r="B59" s="552"/>
      <c r="C59" s="552"/>
      <c r="D59" s="552"/>
      <c r="E59" s="552"/>
      <c r="F59" s="552"/>
      <c r="G59" s="552"/>
      <c r="H59" s="552"/>
      <c r="I59" s="552"/>
      <c r="J59" s="552"/>
      <c r="K59" s="552"/>
      <c r="L59" s="552"/>
      <c r="M59" s="552"/>
      <c r="N59" s="552"/>
      <c r="O59" s="552"/>
      <c r="P59" s="552"/>
      <c r="Q59" s="552"/>
      <c r="R59" s="553"/>
    </row>
    <row r="60" spans="1:18" s="317" customFormat="1" ht="28.5" customHeight="1" x14ac:dyDescent="0.15">
      <c r="A60" s="833"/>
      <c r="B60" s="833"/>
      <c r="C60" s="833"/>
      <c r="D60" s="833"/>
      <c r="E60" s="833"/>
      <c r="F60" s="833"/>
      <c r="G60" s="833"/>
      <c r="H60" s="833"/>
      <c r="I60" s="833"/>
      <c r="J60" s="833"/>
      <c r="K60" s="833"/>
      <c r="L60" s="833"/>
      <c r="M60" s="833"/>
      <c r="N60" s="833"/>
      <c r="O60" s="833"/>
      <c r="P60" s="833"/>
      <c r="Q60" s="833"/>
      <c r="R60" s="553"/>
    </row>
    <row r="61" spans="1:18" s="317" customFormat="1" ht="28.5" customHeight="1" x14ac:dyDescent="0.15">
      <c r="R61" s="553"/>
    </row>
    <row r="62" spans="1:18" s="317" customFormat="1" ht="28.5" customHeight="1" thickBot="1" x14ac:dyDescent="0.2">
      <c r="A62" s="834" t="s">
        <v>184</v>
      </c>
      <c r="B62" s="834"/>
      <c r="C62" s="834"/>
      <c r="D62" s="834"/>
      <c r="E62" s="834"/>
      <c r="P62" s="835" t="s">
        <v>185</v>
      </c>
      <c r="Q62" s="835"/>
      <c r="R62" s="553"/>
    </row>
    <row r="63" spans="1:18" s="317" customFormat="1" ht="18" customHeight="1" x14ac:dyDescent="0.15">
      <c r="A63" s="836" t="s">
        <v>186</v>
      </c>
      <c r="B63" s="837"/>
      <c r="C63" s="837"/>
      <c r="D63" s="837"/>
      <c r="E63" s="838"/>
      <c r="F63" s="845" t="s">
        <v>187</v>
      </c>
      <c r="G63" s="837"/>
      <c r="H63" s="838"/>
      <c r="I63" s="837" t="s">
        <v>161</v>
      </c>
      <c r="J63" s="837"/>
      <c r="K63" s="837"/>
      <c r="L63" s="837"/>
      <c r="M63" s="837"/>
      <c r="N63" s="837"/>
      <c r="O63" s="837"/>
      <c r="P63" s="837"/>
      <c r="Q63" s="847"/>
      <c r="R63" s="553"/>
    </row>
    <row r="64" spans="1:18" s="317" customFormat="1" ht="18" customHeight="1" x14ac:dyDescent="0.15">
      <c r="A64" s="839"/>
      <c r="B64" s="840"/>
      <c r="C64" s="840"/>
      <c r="D64" s="840"/>
      <c r="E64" s="841"/>
      <c r="F64" s="846"/>
      <c r="G64" s="843"/>
      <c r="H64" s="844"/>
      <c r="I64" s="849" t="s">
        <v>188</v>
      </c>
      <c r="J64" s="849"/>
      <c r="K64" s="850"/>
      <c r="L64" s="848" t="s">
        <v>162</v>
      </c>
      <c r="M64" s="849"/>
      <c r="N64" s="850"/>
      <c r="O64" s="848" t="s">
        <v>189</v>
      </c>
      <c r="P64" s="849"/>
      <c r="Q64" s="851"/>
      <c r="R64" s="553"/>
    </row>
    <row r="65" spans="1:19" s="317" customFormat="1" ht="45.75" customHeight="1" x14ac:dyDescent="0.15">
      <c r="A65" s="842"/>
      <c r="B65" s="843"/>
      <c r="C65" s="843"/>
      <c r="D65" s="843"/>
      <c r="E65" s="844"/>
      <c r="F65" s="318" t="s">
        <v>190</v>
      </c>
      <c r="G65" s="319" t="s">
        <v>275</v>
      </c>
      <c r="H65" s="320" t="s">
        <v>276</v>
      </c>
      <c r="I65" s="571" t="s">
        <v>190</v>
      </c>
      <c r="J65" s="319" t="s">
        <v>275</v>
      </c>
      <c r="K65" s="320" t="s">
        <v>276</v>
      </c>
      <c r="L65" s="318" t="s">
        <v>190</v>
      </c>
      <c r="M65" s="319" t="s">
        <v>275</v>
      </c>
      <c r="N65" s="320" t="s">
        <v>276</v>
      </c>
      <c r="O65" s="318" t="s">
        <v>190</v>
      </c>
      <c r="P65" s="319" t="s">
        <v>275</v>
      </c>
      <c r="Q65" s="321" t="s">
        <v>276</v>
      </c>
      <c r="R65" s="553"/>
    </row>
    <row r="66" spans="1:19" s="317" customFormat="1" ht="28.5" customHeight="1" x14ac:dyDescent="0.15">
      <c r="A66" s="814" t="s">
        <v>436</v>
      </c>
      <c r="B66" s="347"/>
      <c r="C66" s="819" t="s">
        <v>207</v>
      </c>
      <c r="D66" s="819"/>
      <c r="E66" s="229"/>
      <c r="F66" s="631">
        <v>19510</v>
      </c>
      <c r="G66" s="572"/>
      <c r="H66" s="646">
        <f>SUM(F66:G66)</f>
        <v>19510</v>
      </c>
      <c r="I66" s="644"/>
      <c r="J66" s="546"/>
      <c r="K66" s="646"/>
      <c r="L66" s="644">
        <v>37.5</v>
      </c>
      <c r="M66" s="647"/>
      <c r="N66" s="646">
        <f>SUM(L66:M66)</f>
        <v>37.5</v>
      </c>
      <c r="O66" s="644">
        <f>I66+L66</f>
        <v>37.5</v>
      </c>
      <c r="P66" s="546"/>
      <c r="Q66" s="485">
        <f>SUM(O66:P66)</f>
        <v>37.5</v>
      </c>
      <c r="R66" s="553"/>
    </row>
    <row r="67" spans="1:19" s="317" customFormat="1" ht="28.5" customHeight="1" x14ac:dyDescent="0.15">
      <c r="A67" s="815"/>
      <c r="B67" s="234"/>
      <c r="C67" s="818" t="s">
        <v>456</v>
      </c>
      <c r="D67" s="818"/>
      <c r="E67" s="326"/>
      <c r="F67" s="641">
        <v>1435.65</v>
      </c>
      <c r="G67" s="573">
        <v>-1435.65</v>
      </c>
      <c r="H67" s="574">
        <f>SUM(F67:G67)</f>
        <v>0</v>
      </c>
      <c r="I67" s="635"/>
      <c r="J67" s="549"/>
      <c r="K67" s="626"/>
      <c r="L67" s="635">
        <v>428.75</v>
      </c>
      <c r="M67" s="623">
        <v>-428.75</v>
      </c>
      <c r="N67" s="626">
        <f>SUM(L67:M67)</f>
        <v>0</v>
      </c>
      <c r="O67" s="575">
        <f>I67+L67</f>
        <v>428.75</v>
      </c>
      <c r="P67" s="647">
        <f>J67+M67</f>
        <v>-428.75</v>
      </c>
      <c r="Q67" s="486">
        <f>SUM(O67:P67)</f>
        <v>0</v>
      </c>
      <c r="R67" s="553"/>
    </row>
    <row r="68" spans="1:19" s="317" customFormat="1" ht="28.5" customHeight="1" x14ac:dyDescent="0.15">
      <c r="A68" s="815"/>
      <c r="B68" s="347"/>
      <c r="C68" s="819" t="s">
        <v>318</v>
      </c>
      <c r="D68" s="819"/>
      <c r="E68" s="229"/>
      <c r="F68" s="576"/>
      <c r="G68" s="436"/>
      <c r="H68" s="414"/>
      <c r="I68" s="644">
        <v>158.77000000000001</v>
      </c>
      <c r="J68" s="546"/>
      <c r="K68" s="646">
        <f>SUM(I68:J68)</f>
        <v>158.77000000000001</v>
      </c>
      <c r="L68" s="644">
        <v>91.52</v>
      </c>
      <c r="M68" s="647"/>
      <c r="N68" s="646">
        <f>SUM(L68:M68)</f>
        <v>91.52</v>
      </c>
      <c r="O68" s="644">
        <f>I68+L68</f>
        <v>250.29000000000002</v>
      </c>
      <c r="P68" s="546"/>
      <c r="Q68" s="485">
        <f>SUM(O68:P68)</f>
        <v>250.29000000000002</v>
      </c>
      <c r="R68" s="553"/>
      <c r="S68" s="553"/>
    </row>
    <row r="69" spans="1:19" s="317" customFormat="1" ht="28.5" customHeight="1" x14ac:dyDescent="0.15">
      <c r="A69" s="815"/>
      <c r="B69" s="231"/>
      <c r="C69" s="818" t="s">
        <v>319</v>
      </c>
      <c r="D69" s="818"/>
      <c r="E69" s="326"/>
      <c r="F69" s="635"/>
      <c r="G69" s="623"/>
      <c r="H69" s="626"/>
      <c r="I69" s="635"/>
      <c r="J69" s="549"/>
      <c r="K69" s="626"/>
      <c r="L69" s="635">
        <v>228</v>
      </c>
      <c r="M69" s="623"/>
      <c r="N69" s="626">
        <f>SUM(L69:M69)</f>
        <v>228</v>
      </c>
      <c r="O69" s="635">
        <f>I69+L69</f>
        <v>228</v>
      </c>
      <c r="P69" s="549"/>
      <c r="Q69" s="486">
        <f>SUM(O69:P69)</f>
        <v>228</v>
      </c>
      <c r="R69" s="553"/>
    </row>
    <row r="70" spans="1:19" s="317" customFormat="1" ht="28.5" customHeight="1" x14ac:dyDescent="0.15">
      <c r="A70" s="815"/>
      <c r="B70" s="347"/>
      <c r="C70" s="818" t="s">
        <v>320</v>
      </c>
      <c r="D70" s="819"/>
      <c r="E70" s="229"/>
      <c r="F70" s="644">
        <v>1054</v>
      </c>
      <c r="G70" s="647"/>
      <c r="H70" s="646">
        <f t="shared" ref="H70:H72" si="9">SUM(F70:G70)</f>
        <v>1054</v>
      </c>
      <c r="I70" s="504"/>
      <c r="J70" s="546"/>
      <c r="K70" s="648"/>
      <c r="L70" s="644">
        <v>208.6</v>
      </c>
      <c r="M70" s="647"/>
      <c r="N70" s="646">
        <f>SUM(L70:M70)</f>
        <v>208.6</v>
      </c>
      <c r="O70" s="504">
        <f>I70+L70</f>
        <v>208.6</v>
      </c>
      <c r="P70" s="546"/>
      <c r="Q70" s="485">
        <f>SUM(O70:P70)</f>
        <v>208.6</v>
      </c>
      <c r="R70" s="553"/>
    </row>
    <row r="71" spans="1:19" s="317" customFormat="1" ht="28.5" customHeight="1" x14ac:dyDescent="0.15">
      <c r="A71" s="815"/>
      <c r="B71" s="231"/>
      <c r="C71" s="819" t="s">
        <v>321</v>
      </c>
      <c r="D71" s="819"/>
      <c r="E71" s="326"/>
      <c r="F71" s="644">
        <v>447.49</v>
      </c>
      <c r="G71" s="647"/>
      <c r="H71" s="646">
        <f t="shared" si="9"/>
        <v>447.49</v>
      </c>
      <c r="I71" s="504"/>
      <c r="J71" s="546"/>
      <c r="K71" s="648"/>
      <c r="L71" s="644"/>
      <c r="M71" s="647"/>
      <c r="N71" s="646"/>
      <c r="O71" s="504"/>
      <c r="P71" s="546"/>
      <c r="Q71" s="485"/>
      <c r="R71" s="553"/>
    </row>
    <row r="72" spans="1:19" s="317" customFormat="1" ht="28.5" customHeight="1" x14ac:dyDescent="0.15">
      <c r="A72" s="815"/>
      <c r="B72" s="415"/>
      <c r="C72" s="818" t="s">
        <v>211</v>
      </c>
      <c r="D72" s="818"/>
      <c r="E72" s="335"/>
      <c r="F72" s="644">
        <v>8567.36</v>
      </c>
      <c r="G72" s="647"/>
      <c r="H72" s="646">
        <f t="shared" si="9"/>
        <v>8567.36</v>
      </c>
      <c r="I72" s="504"/>
      <c r="J72" s="546"/>
      <c r="K72" s="648"/>
      <c r="L72" s="644">
        <v>2033.13</v>
      </c>
      <c r="M72" s="647"/>
      <c r="N72" s="646">
        <f>SUM(L72:M72)</f>
        <v>2033.13</v>
      </c>
      <c r="O72" s="504">
        <f>I72+L72</f>
        <v>2033.13</v>
      </c>
      <c r="P72" s="546"/>
      <c r="Q72" s="485">
        <f>SUM(O72:P72)</f>
        <v>2033.13</v>
      </c>
      <c r="R72" s="553"/>
    </row>
    <row r="73" spans="1:19" s="317" customFormat="1" ht="28.5" customHeight="1" x14ac:dyDescent="0.15">
      <c r="A73" s="815"/>
      <c r="B73" s="416"/>
      <c r="C73" s="819" t="s">
        <v>157</v>
      </c>
      <c r="D73" s="819"/>
      <c r="E73" s="229"/>
      <c r="F73" s="644"/>
      <c r="G73" s="647"/>
      <c r="H73" s="505"/>
      <c r="I73" s="504"/>
      <c r="J73" s="546"/>
      <c r="K73" s="648"/>
      <c r="L73" s="644">
        <v>402</v>
      </c>
      <c r="M73" s="647"/>
      <c r="N73" s="646">
        <f>SUM(L73:M73)</f>
        <v>402</v>
      </c>
      <c r="O73" s="504">
        <f t="shared" ref="O73:O79" si="10">I73+L73</f>
        <v>402</v>
      </c>
      <c r="P73" s="546"/>
      <c r="Q73" s="485">
        <f t="shared" ref="Q73:Q79" si="11">SUM(O73:P73)</f>
        <v>402</v>
      </c>
      <c r="R73" s="553"/>
    </row>
    <row r="74" spans="1:19" s="317" customFormat="1" ht="28.5" customHeight="1" x14ac:dyDescent="0.15">
      <c r="A74" s="815"/>
      <c r="B74" s="224"/>
      <c r="C74" s="871" t="s">
        <v>166</v>
      </c>
      <c r="D74" s="871"/>
      <c r="E74" s="224"/>
      <c r="F74" s="644">
        <v>6974</v>
      </c>
      <c r="G74" s="647"/>
      <c r="H74" s="646">
        <f>SUM(F74:G74)</f>
        <v>6974</v>
      </c>
      <c r="I74" s="504"/>
      <c r="J74" s="546"/>
      <c r="K74" s="648"/>
      <c r="L74" s="644">
        <v>1537.43</v>
      </c>
      <c r="M74" s="647"/>
      <c r="N74" s="646">
        <f>SUM(L74:M74)</f>
        <v>1537.43</v>
      </c>
      <c r="O74" s="504">
        <f t="shared" si="10"/>
        <v>1537.43</v>
      </c>
      <c r="P74" s="546"/>
      <c r="Q74" s="485">
        <f t="shared" si="11"/>
        <v>1537.43</v>
      </c>
      <c r="R74" s="553"/>
    </row>
    <row r="75" spans="1:19" s="317" customFormat="1" ht="28.5" customHeight="1" x14ac:dyDescent="0.15">
      <c r="A75" s="815"/>
      <c r="B75" s="229"/>
      <c r="C75" s="819" t="s">
        <v>212</v>
      </c>
      <c r="D75" s="819"/>
      <c r="E75" s="229"/>
      <c r="F75" s="644">
        <v>9256</v>
      </c>
      <c r="G75" s="647"/>
      <c r="H75" s="646">
        <f>SUM(F75:G75)</f>
        <v>9256</v>
      </c>
      <c r="I75" s="504">
        <v>499.17</v>
      </c>
      <c r="J75" s="546"/>
      <c r="K75" s="648">
        <f>SUM(I75:J75)</f>
        <v>499.17</v>
      </c>
      <c r="L75" s="644"/>
      <c r="M75" s="647"/>
      <c r="N75" s="646"/>
      <c r="O75" s="504">
        <f t="shared" si="10"/>
        <v>499.17</v>
      </c>
      <c r="P75" s="546"/>
      <c r="Q75" s="485">
        <f t="shared" si="11"/>
        <v>499.17</v>
      </c>
      <c r="R75" s="553"/>
    </row>
    <row r="76" spans="1:19" s="317" customFormat="1" ht="28.5" customHeight="1" x14ac:dyDescent="0.15">
      <c r="A76" s="815"/>
      <c r="B76" s="326"/>
      <c r="C76" s="818" t="s">
        <v>217</v>
      </c>
      <c r="D76" s="819"/>
      <c r="E76" s="229"/>
      <c r="F76" s="811">
        <v>3436.67</v>
      </c>
      <c r="G76" s="827"/>
      <c r="H76" s="828">
        <f>SUM(F76:G76)</f>
        <v>3436.67</v>
      </c>
      <c r="I76" s="504"/>
      <c r="J76" s="546"/>
      <c r="K76" s="648"/>
      <c r="L76" s="644"/>
      <c r="M76" s="647"/>
      <c r="N76" s="646"/>
      <c r="O76" s="504"/>
      <c r="P76" s="546"/>
      <c r="Q76" s="485"/>
      <c r="R76" s="553"/>
    </row>
    <row r="77" spans="1:19" s="317" customFormat="1" ht="28.5" customHeight="1" x14ac:dyDescent="0.15">
      <c r="A77" s="815"/>
      <c r="B77" s="417"/>
      <c r="C77" s="328"/>
      <c r="D77" s="634" t="s">
        <v>415</v>
      </c>
      <c r="E77" s="229"/>
      <c r="F77" s="811"/>
      <c r="G77" s="827"/>
      <c r="H77" s="828"/>
      <c r="I77" s="504">
        <v>52.99</v>
      </c>
      <c r="J77" s="546"/>
      <c r="K77" s="648">
        <f>SUM(I77:J77)</f>
        <v>52.99</v>
      </c>
      <c r="L77" s="644"/>
      <c r="M77" s="647"/>
      <c r="N77" s="646"/>
      <c r="O77" s="504">
        <f>I77+L77</f>
        <v>52.99</v>
      </c>
      <c r="P77" s="546"/>
      <c r="Q77" s="485">
        <f>SUM(O77:P77)</f>
        <v>52.99</v>
      </c>
      <c r="R77" s="553"/>
    </row>
    <row r="78" spans="1:19" s="317" customFormat="1" ht="28.5" customHeight="1" x14ac:dyDescent="0.15">
      <c r="A78" s="815"/>
      <c r="B78" s="229"/>
      <c r="C78" s="819" t="s">
        <v>213</v>
      </c>
      <c r="D78" s="819"/>
      <c r="E78" s="326"/>
      <c r="F78" s="644">
        <v>4510</v>
      </c>
      <c r="G78" s="647"/>
      <c r="H78" s="646">
        <f t="shared" ref="H78:H82" si="12">SUM(F78:G78)</f>
        <v>4510</v>
      </c>
      <c r="I78" s="504">
        <v>298.11</v>
      </c>
      <c r="J78" s="546"/>
      <c r="K78" s="648">
        <f>SUM(I78:J78)</f>
        <v>298.11</v>
      </c>
      <c r="L78" s="644"/>
      <c r="M78" s="647"/>
      <c r="N78" s="646"/>
      <c r="O78" s="504">
        <f t="shared" si="10"/>
        <v>298.11</v>
      </c>
      <c r="P78" s="546"/>
      <c r="Q78" s="485">
        <f t="shared" si="11"/>
        <v>298.11</v>
      </c>
      <c r="R78" s="553"/>
    </row>
    <row r="79" spans="1:19" s="317" customFormat="1" ht="28.5" customHeight="1" x14ac:dyDescent="0.15">
      <c r="A79" s="815"/>
      <c r="B79" s="229"/>
      <c r="C79" s="819" t="s">
        <v>214</v>
      </c>
      <c r="D79" s="819"/>
      <c r="E79" s="326"/>
      <c r="F79" s="644">
        <v>3401.29</v>
      </c>
      <c r="G79" s="647"/>
      <c r="H79" s="646">
        <f t="shared" si="12"/>
        <v>3401.29</v>
      </c>
      <c r="I79" s="504">
        <v>266.64999999999998</v>
      </c>
      <c r="J79" s="546"/>
      <c r="K79" s="648">
        <f>SUM(I79:J79)</f>
        <v>266.64999999999998</v>
      </c>
      <c r="L79" s="644"/>
      <c r="M79" s="647"/>
      <c r="N79" s="646"/>
      <c r="O79" s="504">
        <f t="shared" si="10"/>
        <v>266.64999999999998</v>
      </c>
      <c r="P79" s="546"/>
      <c r="Q79" s="485">
        <f t="shared" si="11"/>
        <v>266.64999999999998</v>
      </c>
      <c r="R79" s="553"/>
    </row>
    <row r="80" spans="1:19" s="317" customFormat="1" ht="28.5" customHeight="1" x14ac:dyDescent="0.15">
      <c r="A80" s="815"/>
      <c r="B80" s="229"/>
      <c r="C80" s="819" t="s">
        <v>322</v>
      </c>
      <c r="D80" s="819"/>
      <c r="E80" s="326"/>
      <c r="F80" s="644">
        <v>2424</v>
      </c>
      <c r="G80" s="647"/>
      <c r="H80" s="646">
        <f t="shared" si="12"/>
        <v>2424</v>
      </c>
      <c r="I80" s="504"/>
      <c r="J80" s="546"/>
      <c r="K80" s="648"/>
      <c r="L80" s="644"/>
      <c r="M80" s="647"/>
      <c r="N80" s="646"/>
      <c r="O80" s="504"/>
      <c r="P80" s="546"/>
      <c r="Q80" s="485"/>
      <c r="R80" s="553"/>
    </row>
    <row r="81" spans="1:18" s="317" customFormat="1" ht="28.5" customHeight="1" x14ac:dyDescent="0.15">
      <c r="A81" s="815"/>
      <c r="B81" s="326"/>
      <c r="C81" s="819" t="s">
        <v>323</v>
      </c>
      <c r="D81" s="819"/>
      <c r="E81" s="326"/>
      <c r="F81" s="644">
        <v>596.59</v>
      </c>
      <c r="G81" s="647"/>
      <c r="H81" s="646">
        <f t="shared" si="12"/>
        <v>596.59</v>
      </c>
      <c r="I81" s="504"/>
      <c r="J81" s="546"/>
      <c r="K81" s="648"/>
      <c r="L81" s="644"/>
      <c r="M81" s="647"/>
      <c r="N81" s="646"/>
      <c r="O81" s="504"/>
      <c r="P81" s="546"/>
      <c r="Q81" s="485"/>
      <c r="R81" s="553"/>
    </row>
    <row r="82" spans="1:18" s="317" customFormat="1" ht="28.5" customHeight="1" x14ac:dyDescent="0.15">
      <c r="A82" s="815"/>
      <c r="B82" s="326"/>
      <c r="C82" s="881" t="s">
        <v>324</v>
      </c>
      <c r="D82" s="819"/>
      <c r="E82" s="326"/>
      <c r="F82" s="644">
        <v>2842</v>
      </c>
      <c r="G82" s="647"/>
      <c r="H82" s="646">
        <f t="shared" si="12"/>
        <v>2842</v>
      </c>
      <c r="I82" s="504"/>
      <c r="J82" s="546"/>
      <c r="K82" s="648"/>
      <c r="L82" s="644"/>
      <c r="M82" s="647"/>
      <c r="N82" s="646"/>
      <c r="O82" s="504"/>
      <c r="P82" s="546"/>
      <c r="Q82" s="485"/>
      <c r="R82" s="553"/>
    </row>
    <row r="83" spans="1:18" s="317" customFormat="1" ht="28.5" customHeight="1" x14ac:dyDescent="0.15">
      <c r="A83" s="815"/>
      <c r="B83" s="326"/>
      <c r="C83" s="881" t="s">
        <v>325</v>
      </c>
      <c r="D83" s="819"/>
      <c r="E83" s="326"/>
      <c r="F83" s="644">
        <v>360</v>
      </c>
      <c r="G83" s="647"/>
      <c r="H83" s="646">
        <f>SUM(F83:G83)</f>
        <v>360</v>
      </c>
      <c r="I83" s="504"/>
      <c r="J83" s="546"/>
      <c r="K83" s="648"/>
      <c r="L83" s="644"/>
      <c r="M83" s="647"/>
      <c r="N83" s="646"/>
      <c r="O83" s="504"/>
      <c r="P83" s="546"/>
      <c r="Q83" s="485"/>
      <c r="R83" s="553"/>
    </row>
    <row r="84" spans="1:18" s="317" customFormat="1" ht="28.5" customHeight="1" thickBot="1" x14ac:dyDescent="0.2">
      <c r="A84" s="816"/>
      <c r="B84" s="326"/>
      <c r="C84" s="881" t="s">
        <v>457</v>
      </c>
      <c r="D84" s="819"/>
      <c r="E84" s="326"/>
      <c r="F84" s="644">
        <v>1293</v>
      </c>
      <c r="G84" s="647"/>
      <c r="H84" s="646">
        <f>SUM(F84:G84)</f>
        <v>1293</v>
      </c>
      <c r="I84" s="504"/>
      <c r="J84" s="546"/>
      <c r="K84" s="648"/>
      <c r="L84" s="644"/>
      <c r="M84" s="647"/>
      <c r="N84" s="646"/>
      <c r="O84" s="504"/>
      <c r="P84" s="546"/>
      <c r="Q84" s="485"/>
      <c r="R84" s="553"/>
    </row>
    <row r="85" spans="1:18" s="317" customFormat="1" ht="28.5" customHeight="1" x14ac:dyDescent="0.15">
      <c r="A85" s="577"/>
      <c r="B85" s="578"/>
      <c r="C85" s="579"/>
      <c r="D85" s="579"/>
      <c r="E85" s="580"/>
      <c r="F85" s="581"/>
      <c r="G85" s="582"/>
      <c r="H85" s="581"/>
      <c r="I85" s="581"/>
      <c r="J85" s="581"/>
      <c r="K85" s="581"/>
      <c r="L85" s="581"/>
      <c r="M85" s="582"/>
      <c r="N85" s="581"/>
      <c r="O85" s="581"/>
      <c r="P85" s="581"/>
      <c r="Q85" s="581"/>
      <c r="R85" s="553"/>
    </row>
    <row r="86" spans="1:18" s="563" customFormat="1" ht="28.5" customHeight="1" x14ac:dyDescent="0.15">
      <c r="A86" s="859"/>
      <c r="B86" s="859"/>
      <c r="C86" s="859"/>
      <c r="D86" s="859"/>
      <c r="E86" s="859"/>
      <c r="F86" s="859"/>
      <c r="G86" s="859"/>
      <c r="H86" s="859"/>
      <c r="I86" s="859"/>
      <c r="J86" s="859"/>
      <c r="K86" s="859"/>
      <c r="L86" s="859"/>
      <c r="M86" s="859"/>
      <c r="N86" s="859"/>
      <c r="O86" s="859"/>
      <c r="P86" s="859"/>
      <c r="Q86" s="859"/>
      <c r="R86" s="562"/>
    </row>
    <row r="87" spans="1:18" s="317" customFormat="1" ht="11.25" customHeight="1" x14ac:dyDescent="0.15">
      <c r="A87" s="552"/>
      <c r="B87" s="552"/>
      <c r="C87" s="552"/>
      <c r="D87" s="552"/>
      <c r="E87" s="552"/>
      <c r="F87" s="552"/>
      <c r="G87" s="552"/>
      <c r="H87" s="552"/>
      <c r="I87" s="552"/>
      <c r="J87" s="552"/>
      <c r="K87" s="552"/>
      <c r="L87" s="552"/>
      <c r="M87" s="552"/>
      <c r="N87" s="552"/>
      <c r="O87" s="552"/>
      <c r="P87" s="552"/>
      <c r="Q87" s="552"/>
      <c r="R87" s="553"/>
    </row>
    <row r="88" spans="1:18" s="317" customFormat="1" ht="11.25" customHeight="1" x14ac:dyDescent="0.15">
      <c r="A88" s="552"/>
      <c r="B88" s="552"/>
      <c r="C88" s="552"/>
      <c r="D88" s="552"/>
      <c r="E88" s="552"/>
      <c r="F88" s="552"/>
      <c r="G88" s="552"/>
      <c r="H88" s="552"/>
      <c r="I88" s="552"/>
      <c r="J88" s="552"/>
      <c r="K88" s="552"/>
      <c r="L88" s="552"/>
      <c r="M88" s="552"/>
      <c r="N88" s="552"/>
      <c r="O88" s="552"/>
      <c r="P88" s="552"/>
      <c r="Q88" s="552"/>
      <c r="R88" s="553"/>
    </row>
    <row r="89" spans="1:18" s="563" customFormat="1" ht="28.5" customHeight="1" x14ac:dyDescent="0.15">
      <c r="A89" s="859"/>
      <c r="B89" s="859"/>
      <c r="C89" s="859"/>
      <c r="D89" s="859"/>
      <c r="E89" s="859"/>
      <c r="F89" s="859"/>
      <c r="G89" s="859"/>
      <c r="H89" s="859"/>
      <c r="I89" s="859"/>
      <c r="J89" s="859"/>
      <c r="K89" s="859"/>
      <c r="L89" s="859"/>
      <c r="M89" s="859"/>
      <c r="N89" s="859"/>
      <c r="O89" s="859"/>
      <c r="P89" s="859"/>
      <c r="Q89" s="859"/>
      <c r="R89" s="562"/>
    </row>
    <row r="90" spans="1:18" s="317" customFormat="1" ht="28.5" customHeight="1" x14ac:dyDescent="0.15">
      <c r="R90" s="553"/>
    </row>
    <row r="91" spans="1:18" s="317" customFormat="1" ht="28.5" customHeight="1" thickBot="1" x14ac:dyDescent="0.2">
      <c r="A91" s="834" t="s">
        <v>184</v>
      </c>
      <c r="B91" s="834"/>
      <c r="C91" s="834"/>
      <c r="D91" s="834"/>
      <c r="E91" s="834"/>
      <c r="P91" s="835" t="s">
        <v>185</v>
      </c>
      <c r="Q91" s="835"/>
      <c r="R91" s="553"/>
    </row>
    <row r="92" spans="1:18" s="317" customFormat="1" ht="18" customHeight="1" x14ac:dyDescent="0.15">
      <c r="A92" s="836" t="s">
        <v>186</v>
      </c>
      <c r="B92" s="837"/>
      <c r="C92" s="837"/>
      <c r="D92" s="837"/>
      <c r="E92" s="838"/>
      <c r="F92" s="845" t="s">
        <v>187</v>
      </c>
      <c r="G92" s="837"/>
      <c r="H92" s="838"/>
      <c r="I92" s="837" t="s">
        <v>161</v>
      </c>
      <c r="J92" s="837"/>
      <c r="K92" s="837"/>
      <c r="L92" s="837"/>
      <c r="M92" s="837"/>
      <c r="N92" s="837"/>
      <c r="O92" s="837"/>
      <c r="P92" s="837"/>
      <c r="Q92" s="847"/>
      <c r="R92" s="553"/>
    </row>
    <row r="93" spans="1:18" s="317" customFormat="1" ht="18" customHeight="1" x14ac:dyDescent="0.15">
      <c r="A93" s="839"/>
      <c r="B93" s="840"/>
      <c r="C93" s="840"/>
      <c r="D93" s="840"/>
      <c r="E93" s="841"/>
      <c r="F93" s="846"/>
      <c r="G93" s="843"/>
      <c r="H93" s="844"/>
      <c r="I93" s="849" t="s">
        <v>188</v>
      </c>
      <c r="J93" s="849"/>
      <c r="K93" s="850"/>
      <c r="L93" s="848" t="s">
        <v>162</v>
      </c>
      <c r="M93" s="849"/>
      <c r="N93" s="850"/>
      <c r="O93" s="848" t="s">
        <v>189</v>
      </c>
      <c r="P93" s="849"/>
      <c r="Q93" s="851"/>
      <c r="R93" s="553"/>
    </row>
    <row r="94" spans="1:18" s="317" customFormat="1" ht="45.75" customHeight="1" x14ac:dyDescent="0.15">
      <c r="A94" s="842"/>
      <c r="B94" s="843"/>
      <c r="C94" s="843"/>
      <c r="D94" s="843"/>
      <c r="E94" s="844"/>
      <c r="F94" s="318" t="s">
        <v>190</v>
      </c>
      <c r="G94" s="319" t="s">
        <v>275</v>
      </c>
      <c r="H94" s="320" t="s">
        <v>276</v>
      </c>
      <c r="I94" s="571" t="s">
        <v>190</v>
      </c>
      <c r="J94" s="319" t="s">
        <v>275</v>
      </c>
      <c r="K94" s="320" t="s">
        <v>276</v>
      </c>
      <c r="L94" s="318" t="s">
        <v>190</v>
      </c>
      <c r="M94" s="319" t="s">
        <v>275</v>
      </c>
      <c r="N94" s="320" t="s">
        <v>276</v>
      </c>
      <c r="O94" s="318" t="s">
        <v>190</v>
      </c>
      <c r="P94" s="319" t="s">
        <v>275</v>
      </c>
      <c r="Q94" s="321" t="s">
        <v>276</v>
      </c>
      <c r="R94" s="553"/>
    </row>
    <row r="95" spans="1:18" s="317" customFormat="1" ht="28.5" customHeight="1" x14ac:dyDescent="0.15">
      <c r="A95" s="814" t="s">
        <v>436</v>
      </c>
      <c r="B95" s="326"/>
      <c r="C95" s="882" t="s">
        <v>458</v>
      </c>
      <c r="D95" s="818"/>
      <c r="E95" s="326"/>
      <c r="F95" s="644">
        <v>7407</v>
      </c>
      <c r="G95" s="647"/>
      <c r="H95" s="646">
        <f t="shared" ref="H95:H100" si="13">SUM(F95:G95)</f>
        <v>7407</v>
      </c>
      <c r="I95" s="504"/>
      <c r="J95" s="546"/>
      <c r="K95" s="648"/>
      <c r="L95" s="644"/>
      <c r="M95" s="647"/>
      <c r="N95" s="646"/>
      <c r="O95" s="504"/>
      <c r="P95" s="546"/>
      <c r="Q95" s="485"/>
      <c r="R95" s="553"/>
    </row>
    <row r="96" spans="1:18" s="317" customFormat="1" ht="28.5" customHeight="1" x14ac:dyDescent="0.15">
      <c r="A96" s="815"/>
      <c r="B96" s="326"/>
      <c r="C96" s="882" t="s">
        <v>459</v>
      </c>
      <c r="D96" s="818"/>
      <c r="E96" s="326"/>
      <c r="F96" s="644">
        <v>250</v>
      </c>
      <c r="G96" s="647"/>
      <c r="H96" s="646">
        <f t="shared" si="13"/>
        <v>250</v>
      </c>
      <c r="I96" s="504"/>
      <c r="J96" s="546"/>
      <c r="K96" s="648"/>
      <c r="L96" s="644"/>
      <c r="M96" s="647"/>
      <c r="N96" s="646"/>
      <c r="O96" s="504"/>
      <c r="P96" s="546"/>
      <c r="Q96" s="485"/>
      <c r="R96" s="553"/>
    </row>
    <row r="97" spans="1:18" s="317" customFormat="1" ht="28.5" customHeight="1" x14ac:dyDescent="0.15">
      <c r="A97" s="815"/>
      <c r="B97" s="326"/>
      <c r="C97" s="882" t="s">
        <v>326</v>
      </c>
      <c r="D97" s="818"/>
      <c r="E97" s="326"/>
      <c r="F97" s="644">
        <v>760</v>
      </c>
      <c r="G97" s="647"/>
      <c r="H97" s="646">
        <f t="shared" si="13"/>
        <v>760</v>
      </c>
      <c r="I97" s="504"/>
      <c r="J97" s="546"/>
      <c r="K97" s="648"/>
      <c r="L97" s="644"/>
      <c r="M97" s="647"/>
      <c r="N97" s="646"/>
      <c r="O97" s="504"/>
      <c r="P97" s="546"/>
      <c r="Q97" s="485"/>
      <c r="R97" s="553"/>
    </row>
    <row r="98" spans="1:18" s="317" customFormat="1" ht="28.5" customHeight="1" x14ac:dyDescent="0.15">
      <c r="A98" s="815"/>
      <c r="B98" s="326"/>
      <c r="C98" s="882" t="s">
        <v>327</v>
      </c>
      <c r="D98" s="818"/>
      <c r="E98" s="326"/>
      <c r="F98" s="635">
        <v>1957</v>
      </c>
      <c r="G98" s="623"/>
      <c r="H98" s="626">
        <f t="shared" si="13"/>
        <v>1957</v>
      </c>
      <c r="I98" s="506"/>
      <c r="J98" s="549"/>
      <c r="K98" s="507"/>
      <c r="L98" s="635"/>
      <c r="M98" s="623"/>
      <c r="N98" s="626"/>
      <c r="O98" s="506"/>
      <c r="P98" s="549"/>
      <c r="Q98" s="486"/>
      <c r="R98" s="553"/>
    </row>
    <row r="99" spans="1:18" s="317" customFormat="1" ht="28.5" customHeight="1" x14ac:dyDescent="0.15">
      <c r="A99" s="815"/>
      <c r="B99" s="326"/>
      <c r="C99" s="881" t="s">
        <v>328</v>
      </c>
      <c r="D99" s="881"/>
      <c r="E99" s="326"/>
      <c r="F99" s="644">
        <v>524</v>
      </c>
      <c r="G99" s="647"/>
      <c r="H99" s="646">
        <f t="shared" si="13"/>
        <v>524</v>
      </c>
      <c r="I99" s="504"/>
      <c r="J99" s="546"/>
      <c r="K99" s="648"/>
      <c r="L99" s="644"/>
      <c r="M99" s="647"/>
      <c r="N99" s="646"/>
      <c r="O99" s="504"/>
      <c r="P99" s="546"/>
      <c r="Q99" s="485"/>
      <c r="R99" s="553"/>
    </row>
    <row r="100" spans="1:18" s="317" customFormat="1" ht="28.5" customHeight="1" x14ac:dyDescent="0.15">
      <c r="A100" s="815"/>
      <c r="B100" s="326"/>
      <c r="C100" s="881" t="s">
        <v>329</v>
      </c>
      <c r="D100" s="881"/>
      <c r="E100" s="326"/>
      <c r="F100" s="644">
        <v>266</v>
      </c>
      <c r="G100" s="647"/>
      <c r="H100" s="646">
        <f t="shared" si="13"/>
        <v>266</v>
      </c>
      <c r="I100" s="504"/>
      <c r="J100" s="546"/>
      <c r="K100" s="648"/>
      <c r="L100" s="644"/>
      <c r="M100" s="647"/>
      <c r="N100" s="646"/>
      <c r="O100" s="504"/>
      <c r="P100" s="546"/>
      <c r="Q100" s="485"/>
      <c r="R100" s="553"/>
    </row>
    <row r="101" spans="1:18" s="317" customFormat="1" ht="28.5" customHeight="1" x14ac:dyDescent="0.15">
      <c r="A101" s="815"/>
      <c r="B101" s="229"/>
      <c r="C101" s="883" t="s">
        <v>330</v>
      </c>
      <c r="D101" s="883"/>
      <c r="E101" s="332"/>
      <c r="F101" s="221"/>
      <c r="G101" s="583"/>
      <c r="H101" s="505"/>
      <c r="I101" s="504"/>
      <c r="J101" s="546"/>
      <c r="K101" s="648"/>
      <c r="L101" s="644">
        <v>52.96</v>
      </c>
      <c r="M101" s="647"/>
      <c r="N101" s="646">
        <f>SUM(L101:M101)</f>
        <v>52.96</v>
      </c>
      <c r="O101" s="504">
        <f>I101+L101</f>
        <v>52.96</v>
      </c>
      <c r="P101" s="546"/>
      <c r="Q101" s="485">
        <f>SUM(O101:P101)</f>
        <v>52.96</v>
      </c>
      <c r="R101" s="553"/>
    </row>
    <row r="102" spans="1:18" s="317" customFormat="1" ht="28.5" customHeight="1" x14ac:dyDescent="0.15">
      <c r="A102" s="815"/>
      <c r="B102" s="326"/>
      <c r="C102" s="818" t="s">
        <v>215</v>
      </c>
      <c r="D102" s="818"/>
      <c r="E102" s="229"/>
      <c r="F102" s="821">
        <v>55169</v>
      </c>
      <c r="G102" s="823"/>
      <c r="H102" s="829">
        <f>SUM(F102:G103)</f>
        <v>55169</v>
      </c>
      <c r="I102" s="504"/>
      <c r="J102" s="546"/>
      <c r="K102" s="648"/>
      <c r="L102" s="644"/>
      <c r="M102" s="647"/>
      <c r="N102" s="646"/>
      <c r="O102" s="504"/>
      <c r="P102" s="546"/>
      <c r="Q102" s="485"/>
      <c r="R102" s="553"/>
    </row>
    <row r="103" spans="1:18" s="317" customFormat="1" ht="28.5" customHeight="1" x14ac:dyDescent="0.15">
      <c r="A103" s="815"/>
      <c r="B103" s="418"/>
      <c r="C103" s="327"/>
      <c r="D103" s="419" t="s">
        <v>331</v>
      </c>
      <c r="E103" s="229"/>
      <c r="F103" s="822"/>
      <c r="G103" s="824"/>
      <c r="H103" s="830"/>
      <c r="I103" s="504">
        <v>496.17</v>
      </c>
      <c r="J103" s="546"/>
      <c r="K103" s="648">
        <f>SUM(I103:J103)</f>
        <v>496.17</v>
      </c>
      <c r="L103" s="644"/>
      <c r="M103" s="647"/>
      <c r="N103" s="646"/>
      <c r="O103" s="504">
        <f>I103+L103</f>
        <v>496.17</v>
      </c>
      <c r="P103" s="546"/>
      <c r="Q103" s="485">
        <f>SUM(O103:P103)</f>
        <v>496.17</v>
      </c>
      <c r="R103" s="553"/>
    </row>
    <row r="104" spans="1:18" s="317" customFormat="1" ht="28.5" customHeight="1" x14ac:dyDescent="0.15">
      <c r="A104" s="815"/>
      <c r="B104" s="326"/>
      <c r="C104" s="819" t="s">
        <v>216</v>
      </c>
      <c r="D104" s="819"/>
      <c r="E104" s="229"/>
      <c r="F104" s="644">
        <v>11227</v>
      </c>
      <c r="G104" s="647"/>
      <c r="H104" s="646">
        <f t="shared" ref="H104:H109" si="14">SUM(F104:G104)</f>
        <v>11227</v>
      </c>
      <c r="I104" s="504"/>
      <c r="J104" s="546"/>
      <c r="K104" s="648"/>
      <c r="L104" s="644"/>
      <c r="M104" s="647"/>
      <c r="N104" s="646"/>
      <c r="O104" s="504"/>
      <c r="P104" s="546"/>
      <c r="Q104" s="485"/>
      <c r="R104" s="553"/>
    </row>
    <row r="105" spans="1:18" s="317" customFormat="1" ht="28.5" customHeight="1" x14ac:dyDescent="0.15">
      <c r="A105" s="815"/>
      <c r="B105" s="229"/>
      <c r="C105" s="819" t="s">
        <v>332</v>
      </c>
      <c r="D105" s="819"/>
      <c r="E105" s="229"/>
      <c r="F105" s="644">
        <v>4131</v>
      </c>
      <c r="G105" s="647"/>
      <c r="H105" s="646">
        <f t="shared" si="14"/>
        <v>4131</v>
      </c>
      <c r="I105" s="504"/>
      <c r="J105" s="546"/>
      <c r="K105" s="648"/>
      <c r="L105" s="644"/>
      <c r="M105" s="647"/>
      <c r="N105" s="646"/>
      <c r="O105" s="504"/>
      <c r="P105" s="546"/>
      <c r="Q105" s="485"/>
      <c r="R105" s="553"/>
    </row>
    <row r="106" spans="1:18" s="317" customFormat="1" ht="28.5" customHeight="1" x14ac:dyDescent="0.15">
      <c r="A106" s="815"/>
      <c r="B106" s="326"/>
      <c r="C106" s="819" t="s">
        <v>333</v>
      </c>
      <c r="D106" s="819"/>
      <c r="E106" s="326"/>
      <c r="F106" s="644">
        <v>12079</v>
      </c>
      <c r="G106" s="647"/>
      <c r="H106" s="646">
        <f t="shared" si="14"/>
        <v>12079</v>
      </c>
      <c r="I106" s="420"/>
      <c r="J106" s="421"/>
      <c r="K106" s="648"/>
      <c r="L106" s="410"/>
      <c r="M106" s="584"/>
      <c r="N106" s="646"/>
      <c r="O106" s="504"/>
      <c r="P106" s="546"/>
      <c r="Q106" s="485"/>
      <c r="R106" s="553"/>
    </row>
    <row r="107" spans="1:18" s="317" customFormat="1" ht="28.5" customHeight="1" x14ac:dyDescent="0.15">
      <c r="A107" s="815"/>
      <c r="B107" s="326"/>
      <c r="C107" s="819" t="s">
        <v>416</v>
      </c>
      <c r="D107" s="819"/>
      <c r="E107" s="326"/>
      <c r="F107" s="644">
        <v>29104.09</v>
      </c>
      <c r="G107" s="647"/>
      <c r="H107" s="646">
        <f t="shared" si="14"/>
        <v>29104.09</v>
      </c>
      <c r="I107" s="420"/>
      <c r="J107" s="421"/>
      <c r="K107" s="648"/>
      <c r="L107" s="410"/>
      <c r="M107" s="584"/>
      <c r="N107" s="646"/>
      <c r="O107" s="504"/>
      <c r="P107" s="546"/>
      <c r="Q107" s="485"/>
      <c r="R107" s="553"/>
    </row>
    <row r="108" spans="1:18" s="317" customFormat="1" ht="28.5" customHeight="1" x14ac:dyDescent="0.15">
      <c r="A108" s="815"/>
      <c r="B108" s="326"/>
      <c r="C108" s="818" t="s">
        <v>277</v>
      </c>
      <c r="D108" s="818"/>
      <c r="E108" s="326"/>
      <c r="F108" s="635">
        <v>2156.98</v>
      </c>
      <c r="G108" s="623"/>
      <c r="H108" s="626">
        <f t="shared" si="14"/>
        <v>2156.98</v>
      </c>
      <c r="I108" s="422"/>
      <c r="J108" s="423"/>
      <c r="K108" s="507"/>
      <c r="L108" s="424"/>
      <c r="M108" s="585"/>
      <c r="N108" s="626"/>
      <c r="O108" s="506"/>
      <c r="P108" s="549"/>
      <c r="Q108" s="486"/>
      <c r="R108" s="553"/>
    </row>
    <row r="109" spans="1:18" s="317" customFormat="1" ht="28.5" customHeight="1" x14ac:dyDescent="0.15">
      <c r="A109" s="815"/>
      <c r="B109" s="234"/>
      <c r="C109" s="818" t="s">
        <v>218</v>
      </c>
      <c r="D109" s="819"/>
      <c r="E109" s="229"/>
      <c r="F109" s="877">
        <v>74040</v>
      </c>
      <c r="G109" s="879"/>
      <c r="H109" s="825">
        <f t="shared" si="14"/>
        <v>74040</v>
      </c>
      <c r="I109" s="504"/>
      <c r="J109" s="546"/>
      <c r="K109" s="648"/>
      <c r="L109" s="644"/>
      <c r="M109" s="647"/>
      <c r="N109" s="646"/>
      <c r="O109" s="504"/>
      <c r="P109" s="546"/>
      <c r="Q109" s="485"/>
      <c r="R109" s="553"/>
    </row>
    <row r="110" spans="1:18" s="317" customFormat="1" ht="28.5" customHeight="1" x14ac:dyDescent="0.15">
      <c r="A110" s="815"/>
      <c r="B110" s="231"/>
      <c r="C110" s="333"/>
      <c r="D110" s="230" t="s">
        <v>260</v>
      </c>
      <c r="E110" s="229"/>
      <c r="F110" s="878"/>
      <c r="G110" s="880"/>
      <c r="H110" s="826"/>
      <c r="I110" s="425">
        <v>105.3</v>
      </c>
      <c r="J110" s="222"/>
      <c r="K110" s="648">
        <f>SUM(I110:J110)</f>
        <v>105.3</v>
      </c>
      <c r="L110" s="227"/>
      <c r="M110" s="222"/>
      <c r="N110" s="646"/>
      <c r="O110" s="504">
        <f>I110+L110</f>
        <v>105.3</v>
      </c>
      <c r="P110" s="222"/>
      <c r="Q110" s="485">
        <f>SUM(O110:P110)</f>
        <v>105.3</v>
      </c>
      <c r="R110" s="553"/>
    </row>
    <row r="111" spans="1:18" s="317" customFormat="1" ht="28.5" customHeight="1" x14ac:dyDescent="0.15">
      <c r="A111" s="815"/>
      <c r="B111" s="322"/>
      <c r="C111" s="637"/>
      <c r="D111" s="233" t="s">
        <v>417</v>
      </c>
      <c r="E111" s="334"/>
      <c r="F111" s="878"/>
      <c r="G111" s="880"/>
      <c r="H111" s="826"/>
      <c r="I111" s="426">
        <v>49.63</v>
      </c>
      <c r="J111" s="223"/>
      <c r="K111" s="508">
        <f>SUM(I111:J111)</f>
        <v>49.63</v>
      </c>
      <c r="L111" s="226">
        <v>20.25</v>
      </c>
      <c r="M111" s="223"/>
      <c r="N111" s="628">
        <f>SUM(L111:M111)</f>
        <v>20.25</v>
      </c>
      <c r="O111" s="509">
        <f>I111+L111</f>
        <v>69.88</v>
      </c>
      <c r="P111" s="223"/>
      <c r="Q111" s="494">
        <f>SUM(O111:P111)</f>
        <v>69.88</v>
      </c>
      <c r="R111" s="553"/>
    </row>
    <row r="112" spans="1:18" s="317" customFormat="1" ht="28.5" customHeight="1" thickBot="1" x14ac:dyDescent="0.2">
      <c r="A112" s="816"/>
      <c r="B112" s="322"/>
      <c r="C112" s="637"/>
      <c r="D112" s="586" t="s">
        <v>437</v>
      </c>
      <c r="E112" s="534"/>
      <c r="F112" s="878"/>
      <c r="G112" s="880"/>
      <c r="H112" s="826"/>
      <c r="I112" s="587"/>
      <c r="J112" s="588"/>
      <c r="K112" s="531"/>
      <c r="L112" s="589">
        <v>76.47</v>
      </c>
      <c r="M112" s="588"/>
      <c r="N112" s="627">
        <v>76.47</v>
      </c>
      <c r="O112" s="530">
        <v>76.47</v>
      </c>
      <c r="P112" s="588"/>
      <c r="Q112" s="495">
        <v>76.47</v>
      </c>
      <c r="R112" s="553"/>
    </row>
    <row r="113" spans="1:18" s="317" customFormat="1" ht="28.5" customHeight="1" x14ac:dyDescent="0.15">
      <c r="A113" s="580"/>
      <c r="B113" s="580"/>
      <c r="C113" s="580"/>
      <c r="D113" s="590"/>
      <c r="E113" s="580"/>
      <c r="F113" s="580"/>
      <c r="G113" s="580"/>
      <c r="H113" s="580"/>
      <c r="I113" s="580"/>
      <c r="J113" s="580"/>
      <c r="K113" s="580"/>
      <c r="L113" s="580"/>
      <c r="M113" s="580"/>
      <c r="N113" s="580"/>
      <c r="O113" s="580"/>
      <c r="P113" s="580"/>
      <c r="Q113" s="580"/>
      <c r="R113" s="553"/>
    </row>
    <row r="114" spans="1:18" s="317" customFormat="1" ht="28.5" customHeight="1" x14ac:dyDescent="0.15">
      <c r="A114" s="833"/>
      <c r="B114" s="833"/>
      <c r="C114" s="833"/>
      <c r="D114" s="833"/>
      <c r="E114" s="833"/>
      <c r="F114" s="833"/>
      <c r="G114" s="833"/>
      <c r="H114" s="833"/>
      <c r="I114" s="833"/>
      <c r="J114" s="833"/>
      <c r="K114" s="833"/>
      <c r="L114" s="833"/>
      <c r="M114" s="833"/>
      <c r="N114" s="833"/>
      <c r="O114" s="833"/>
      <c r="P114" s="833"/>
      <c r="Q114" s="833"/>
      <c r="R114" s="553"/>
    </row>
    <row r="115" spans="1:18" s="317" customFormat="1" ht="11.25" customHeight="1" x14ac:dyDescent="0.15">
      <c r="A115" s="552"/>
      <c r="B115" s="552"/>
      <c r="C115" s="552"/>
      <c r="D115" s="552"/>
      <c r="E115" s="552"/>
      <c r="F115" s="552"/>
      <c r="G115" s="552"/>
      <c r="H115" s="552"/>
      <c r="I115" s="552"/>
      <c r="J115" s="552"/>
      <c r="K115" s="552"/>
      <c r="L115" s="552"/>
      <c r="M115" s="552"/>
      <c r="N115" s="552"/>
      <c r="O115" s="552"/>
      <c r="P115" s="552"/>
      <c r="Q115" s="552"/>
      <c r="R115" s="553"/>
    </row>
    <row r="116" spans="1:18" s="317" customFormat="1" ht="11.25" customHeight="1" x14ac:dyDescent="0.15">
      <c r="A116" s="552"/>
      <c r="B116" s="552"/>
      <c r="C116" s="552"/>
      <c r="D116" s="552"/>
      <c r="E116" s="552"/>
      <c r="F116" s="552"/>
      <c r="G116" s="552"/>
      <c r="H116" s="552"/>
      <c r="I116" s="552"/>
      <c r="J116" s="552"/>
      <c r="K116" s="552"/>
      <c r="L116" s="552"/>
      <c r="M116" s="552"/>
      <c r="N116" s="552"/>
      <c r="O116" s="552"/>
      <c r="P116" s="552"/>
      <c r="Q116" s="552"/>
      <c r="R116" s="553"/>
    </row>
    <row r="117" spans="1:18" s="317" customFormat="1" ht="28.5" customHeight="1" x14ac:dyDescent="0.15">
      <c r="A117" s="859"/>
      <c r="B117" s="859"/>
      <c r="C117" s="859"/>
      <c r="D117" s="859"/>
      <c r="E117" s="859"/>
      <c r="F117" s="859"/>
      <c r="G117" s="859"/>
      <c r="H117" s="859"/>
      <c r="I117" s="859"/>
      <c r="J117" s="859"/>
      <c r="K117" s="859"/>
      <c r="L117" s="859"/>
      <c r="M117" s="859"/>
      <c r="N117" s="859"/>
      <c r="O117" s="859"/>
      <c r="P117" s="859"/>
      <c r="Q117" s="859"/>
      <c r="R117" s="553"/>
    </row>
    <row r="118" spans="1:18" s="317" customFormat="1" ht="28.5" customHeight="1" x14ac:dyDescent="0.15">
      <c r="R118" s="553"/>
    </row>
    <row r="119" spans="1:18" s="317" customFormat="1" ht="28.5" customHeight="1" thickBot="1" x14ac:dyDescent="0.2">
      <c r="A119" s="834" t="s">
        <v>184</v>
      </c>
      <c r="B119" s="834"/>
      <c r="C119" s="834"/>
      <c r="D119" s="834"/>
      <c r="E119" s="834"/>
      <c r="P119" s="835" t="s">
        <v>185</v>
      </c>
      <c r="Q119" s="835"/>
      <c r="R119" s="553"/>
    </row>
    <row r="120" spans="1:18" s="317" customFormat="1" ht="18" customHeight="1" x14ac:dyDescent="0.15">
      <c r="A120" s="836" t="s">
        <v>186</v>
      </c>
      <c r="B120" s="837"/>
      <c r="C120" s="837"/>
      <c r="D120" s="837"/>
      <c r="E120" s="838"/>
      <c r="F120" s="845" t="s">
        <v>187</v>
      </c>
      <c r="G120" s="837"/>
      <c r="H120" s="838"/>
      <c r="I120" s="837" t="s">
        <v>161</v>
      </c>
      <c r="J120" s="837"/>
      <c r="K120" s="837"/>
      <c r="L120" s="837"/>
      <c r="M120" s="837"/>
      <c r="N120" s="837"/>
      <c r="O120" s="837"/>
      <c r="P120" s="837"/>
      <c r="Q120" s="847"/>
      <c r="R120" s="553"/>
    </row>
    <row r="121" spans="1:18" s="317" customFormat="1" ht="18" customHeight="1" x14ac:dyDescent="0.15">
      <c r="A121" s="839"/>
      <c r="B121" s="840"/>
      <c r="C121" s="840"/>
      <c r="D121" s="840"/>
      <c r="E121" s="841"/>
      <c r="F121" s="846"/>
      <c r="G121" s="843"/>
      <c r="H121" s="844"/>
      <c r="I121" s="848" t="s">
        <v>188</v>
      </c>
      <c r="J121" s="849"/>
      <c r="K121" s="850"/>
      <c r="L121" s="848" t="s">
        <v>162</v>
      </c>
      <c r="M121" s="849"/>
      <c r="N121" s="850"/>
      <c r="O121" s="848" t="s">
        <v>189</v>
      </c>
      <c r="P121" s="849"/>
      <c r="Q121" s="851"/>
      <c r="R121" s="553"/>
    </row>
    <row r="122" spans="1:18" s="317" customFormat="1" ht="45.75" customHeight="1" x14ac:dyDescent="0.15">
      <c r="A122" s="842"/>
      <c r="B122" s="843"/>
      <c r="C122" s="843"/>
      <c r="D122" s="843"/>
      <c r="E122" s="844"/>
      <c r="F122" s="318" t="s">
        <v>190</v>
      </c>
      <c r="G122" s="319" t="s">
        <v>275</v>
      </c>
      <c r="H122" s="320" t="s">
        <v>276</v>
      </c>
      <c r="I122" s="318" t="s">
        <v>190</v>
      </c>
      <c r="J122" s="319" t="s">
        <v>275</v>
      </c>
      <c r="K122" s="320" t="s">
        <v>276</v>
      </c>
      <c r="L122" s="318" t="s">
        <v>190</v>
      </c>
      <c r="M122" s="319" t="s">
        <v>275</v>
      </c>
      <c r="N122" s="320" t="s">
        <v>276</v>
      </c>
      <c r="O122" s="318" t="s">
        <v>190</v>
      </c>
      <c r="P122" s="319" t="s">
        <v>275</v>
      </c>
      <c r="Q122" s="321" t="s">
        <v>276</v>
      </c>
      <c r="R122" s="553"/>
    </row>
    <row r="123" spans="1:18" s="317" customFormat="1" ht="28.5" customHeight="1" x14ac:dyDescent="0.15">
      <c r="A123" s="814" t="s">
        <v>436</v>
      </c>
      <c r="B123" s="234"/>
      <c r="C123" s="818" t="s">
        <v>219</v>
      </c>
      <c r="D123" s="818"/>
      <c r="E123" s="332"/>
      <c r="F123" s="822">
        <v>219547.05</v>
      </c>
      <c r="G123" s="824"/>
      <c r="H123" s="830">
        <f>SUM(F123:G125)</f>
        <v>219547.05</v>
      </c>
      <c r="I123" s="509"/>
      <c r="J123" s="548"/>
      <c r="K123" s="628"/>
      <c r="L123" s="636"/>
      <c r="M123" s="625"/>
      <c r="N123" s="628"/>
      <c r="O123" s="636"/>
      <c r="P123" s="548"/>
      <c r="Q123" s="494"/>
      <c r="R123" s="553"/>
    </row>
    <row r="124" spans="1:18" s="317" customFormat="1" ht="28.5" customHeight="1" x14ac:dyDescent="0.15">
      <c r="A124" s="815"/>
      <c r="B124" s="418"/>
      <c r="C124" s="327"/>
      <c r="D124" s="634" t="s">
        <v>170</v>
      </c>
      <c r="E124" s="332"/>
      <c r="F124" s="822"/>
      <c r="G124" s="824"/>
      <c r="H124" s="830"/>
      <c r="I124" s="504"/>
      <c r="J124" s="546"/>
      <c r="K124" s="628"/>
      <c r="L124" s="644">
        <v>72.849999999999994</v>
      </c>
      <c r="M124" s="647"/>
      <c r="N124" s="628">
        <f>SUM(L124:M124)</f>
        <v>72.849999999999994</v>
      </c>
      <c r="O124" s="644">
        <f>I124+L124</f>
        <v>72.849999999999994</v>
      </c>
      <c r="P124" s="546"/>
      <c r="Q124" s="485">
        <f>SUM(O124:P124)</f>
        <v>72.849999999999994</v>
      </c>
      <c r="R124" s="553"/>
    </row>
    <row r="125" spans="1:18" s="317" customFormat="1" ht="28.5" customHeight="1" x14ac:dyDescent="0.15">
      <c r="A125" s="815"/>
      <c r="B125" s="232"/>
      <c r="C125" s="328"/>
      <c r="D125" s="634" t="s">
        <v>171</v>
      </c>
      <c r="E125" s="332"/>
      <c r="F125" s="860"/>
      <c r="G125" s="831"/>
      <c r="H125" s="832"/>
      <c r="I125" s="504">
        <v>176.49</v>
      </c>
      <c r="J125" s="546"/>
      <c r="K125" s="628">
        <f>SUM(I125:J125)</f>
        <v>176.49</v>
      </c>
      <c r="L125" s="644"/>
      <c r="M125" s="647"/>
      <c r="N125" s="628"/>
      <c r="O125" s="644">
        <f t="shared" ref="O125" si="15">I125+L125</f>
        <v>176.49</v>
      </c>
      <c r="P125" s="546"/>
      <c r="Q125" s="485">
        <f t="shared" ref="Q125" si="16">SUM(O125:P125)</f>
        <v>176.49</v>
      </c>
      <c r="R125" s="553"/>
    </row>
    <row r="126" spans="1:18" s="317" customFormat="1" ht="28.5" customHeight="1" x14ac:dyDescent="0.15">
      <c r="A126" s="815"/>
      <c r="B126" s="325"/>
      <c r="C126" s="818" t="s">
        <v>220</v>
      </c>
      <c r="D126" s="818"/>
      <c r="E126" s="335"/>
      <c r="F126" s="635">
        <v>10242</v>
      </c>
      <c r="G126" s="623"/>
      <c r="H126" s="626">
        <f>SUM(F126:G126)</f>
        <v>10242</v>
      </c>
      <c r="I126" s="506"/>
      <c r="J126" s="549"/>
      <c r="K126" s="626"/>
      <c r="L126" s="635"/>
      <c r="M126" s="623"/>
      <c r="N126" s="626"/>
      <c r="O126" s="635"/>
      <c r="P126" s="549"/>
      <c r="Q126" s="486"/>
      <c r="R126" s="553"/>
    </row>
    <row r="127" spans="1:18" s="317" customFormat="1" ht="28.5" customHeight="1" x14ac:dyDescent="0.15">
      <c r="A127" s="815"/>
      <c r="B127" s="347"/>
      <c r="C127" s="819" t="s">
        <v>334</v>
      </c>
      <c r="D127" s="819"/>
      <c r="E127" s="335"/>
      <c r="F127" s="644">
        <v>6202.91</v>
      </c>
      <c r="G127" s="647"/>
      <c r="H127" s="646">
        <f>SUM(F127:G127)</f>
        <v>6202.91</v>
      </c>
      <c r="I127" s="504"/>
      <c r="J127" s="546"/>
      <c r="K127" s="648"/>
      <c r="L127" s="644"/>
      <c r="M127" s="647"/>
      <c r="N127" s="646"/>
      <c r="O127" s="504"/>
      <c r="P127" s="546"/>
      <c r="Q127" s="485"/>
      <c r="R127" s="553"/>
    </row>
    <row r="128" spans="1:18" s="317" customFormat="1" ht="28.5" customHeight="1" x14ac:dyDescent="0.15">
      <c r="A128" s="815"/>
      <c r="B128" s="347"/>
      <c r="C128" s="819" t="s">
        <v>335</v>
      </c>
      <c r="D128" s="819"/>
      <c r="E128" s="335"/>
      <c r="F128" s="644">
        <v>2788</v>
      </c>
      <c r="G128" s="647"/>
      <c r="H128" s="646">
        <f>SUM(F128:G128)</f>
        <v>2788</v>
      </c>
      <c r="I128" s="504"/>
      <c r="J128" s="546"/>
      <c r="K128" s="648"/>
      <c r="L128" s="644"/>
      <c r="M128" s="647"/>
      <c r="N128" s="646"/>
      <c r="O128" s="504"/>
      <c r="P128" s="546"/>
      <c r="Q128" s="485"/>
      <c r="R128" s="553"/>
    </row>
    <row r="129" spans="1:18" s="317" customFormat="1" ht="28.5" customHeight="1" x14ac:dyDescent="0.15">
      <c r="A129" s="815"/>
      <c r="B129" s="234"/>
      <c r="C129" s="818" t="s">
        <v>160</v>
      </c>
      <c r="D129" s="819"/>
      <c r="E129" s="335"/>
      <c r="F129" s="644">
        <v>10245</v>
      </c>
      <c r="G129" s="647"/>
      <c r="H129" s="646">
        <f>SUM(F129:G129)</f>
        <v>10245</v>
      </c>
      <c r="I129" s="504"/>
      <c r="J129" s="546"/>
      <c r="K129" s="648"/>
      <c r="L129" s="644"/>
      <c r="M129" s="647"/>
      <c r="N129" s="646"/>
      <c r="O129" s="504"/>
      <c r="P129" s="546"/>
      <c r="Q129" s="485"/>
      <c r="R129" s="553"/>
    </row>
    <row r="130" spans="1:18" s="317" customFormat="1" ht="28.5" customHeight="1" x14ac:dyDescent="0.15">
      <c r="A130" s="815"/>
      <c r="B130" s="232"/>
      <c r="C130" s="427"/>
      <c r="D130" s="230" t="s">
        <v>336</v>
      </c>
      <c r="E130" s="335"/>
      <c r="F130" s="644">
        <v>13559</v>
      </c>
      <c r="G130" s="647"/>
      <c r="H130" s="646">
        <f>SUM(F130:G130)</f>
        <v>13559</v>
      </c>
      <c r="I130" s="504"/>
      <c r="J130" s="546"/>
      <c r="K130" s="648"/>
      <c r="L130" s="644"/>
      <c r="M130" s="647"/>
      <c r="N130" s="646"/>
      <c r="O130" s="504"/>
      <c r="P130" s="546"/>
      <c r="Q130" s="485"/>
      <c r="R130" s="553"/>
    </row>
    <row r="131" spans="1:18" s="317" customFormat="1" ht="28.5" customHeight="1" x14ac:dyDescent="0.15">
      <c r="A131" s="815"/>
      <c r="B131" s="234"/>
      <c r="C131" s="818" t="s">
        <v>221</v>
      </c>
      <c r="D131" s="818"/>
      <c r="E131" s="335"/>
      <c r="F131" s="811">
        <v>30343</v>
      </c>
      <c r="G131" s="827"/>
      <c r="H131" s="828">
        <f>SUM(F131:G136)</f>
        <v>30343</v>
      </c>
      <c r="I131" s="504"/>
      <c r="J131" s="546"/>
      <c r="K131" s="648"/>
      <c r="L131" s="644">
        <v>4679.33</v>
      </c>
      <c r="M131" s="647"/>
      <c r="N131" s="646">
        <f t="shared" ref="N131:N137" si="17">SUM(L131:M131)</f>
        <v>4679.33</v>
      </c>
      <c r="O131" s="504">
        <f t="shared" ref="O131:O140" si="18">I131+L131</f>
        <v>4679.33</v>
      </c>
      <c r="P131" s="546"/>
      <c r="Q131" s="485">
        <f t="shared" ref="Q131:Q140" si="19">SUM(O131:P131)</f>
        <v>4679.33</v>
      </c>
      <c r="R131" s="553"/>
    </row>
    <row r="132" spans="1:18" s="317" customFormat="1" ht="28.5" customHeight="1" x14ac:dyDescent="0.15">
      <c r="A132" s="815"/>
      <c r="B132" s="418"/>
      <c r="C132" s="327"/>
      <c r="D132" s="634" t="s">
        <v>337</v>
      </c>
      <c r="E132" s="335"/>
      <c r="F132" s="811"/>
      <c r="G132" s="827"/>
      <c r="H132" s="828"/>
      <c r="I132" s="504">
        <v>43.74</v>
      </c>
      <c r="J132" s="647"/>
      <c r="K132" s="648">
        <f>SUM(I132:J132)</f>
        <v>43.74</v>
      </c>
      <c r="L132" s="644"/>
      <c r="M132" s="647"/>
      <c r="N132" s="646"/>
      <c r="O132" s="504">
        <f t="shared" si="18"/>
        <v>43.74</v>
      </c>
      <c r="P132" s="222"/>
      <c r="Q132" s="485">
        <f t="shared" si="19"/>
        <v>43.74</v>
      </c>
      <c r="R132" s="553"/>
    </row>
    <row r="133" spans="1:18" s="317" customFormat="1" ht="28.5" customHeight="1" x14ac:dyDescent="0.15">
      <c r="A133" s="815"/>
      <c r="B133" s="418"/>
      <c r="C133" s="327"/>
      <c r="D133" s="634" t="s">
        <v>338</v>
      </c>
      <c r="E133" s="335"/>
      <c r="F133" s="811"/>
      <c r="G133" s="827"/>
      <c r="H133" s="828"/>
      <c r="I133" s="504"/>
      <c r="J133" s="647"/>
      <c r="K133" s="648"/>
      <c r="L133" s="644">
        <v>2.86</v>
      </c>
      <c r="M133" s="647"/>
      <c r="N133" s="646">
        <f t="shared" si="17"/>
        <v>2.86</v>
      </c>
      <c r="O133" s="504">
        <f t="shared" si="18"/>
        <v>2.86</v>
      </c>
      <c r="P133" s="222"/>
      <c r="Q133" s="485">
        <f t="shared" si="19"/>
        <v>2.86</v>
      </c>
      <c r="R133" s="553"/>
    </row>
    <row r="134" spans="1:18" s="317" customFormat="1" ht="28.5" customHeight="1" x14ac:dyDescent="0.15">
      <c r="A134" s="815"/>
      <c r="B134" s="418"/>
      <c r="C134" s="327"/>
      <c r="D134" s="634" t="s">
        <v>339</v>
      </c>
      <c r="E134" s="335"/>
      <c r="F134" s="811"/>
      <c r="G134" s="827"/>
      <c r="H134" s="828"/>
      <c r="I134" s="504">
        <v>12.96</v>
      </c>
      <c r="J134" s="647"/>
      <c r="K134" s="648">
        <f>SUM(I134:J134)</f>
        <v>12.96</v>
      </c>
      <c r="L134" s="644"/>
      <c r="M134" s="647"/>
      <c r="N134" s="646"/>
      <c r="O134" s="504">
        <f t="shared" si="18"/>
        <v>12.96</v>
      </c>
      <c r="P134" s="222"/>
      <c r="Q134" s="485">
        <f t="shared" si="19"/>
        <v>12.96</v>
      </c>
      <c r="R134" s="553"/>
    </row>
    <row r="135" spans="1:18" s="317" customFormat="1" ht="28.5" customHeight="1" x14ac:dyDescent="0.15">
      <c r="A135" s="815"/>
      <c r="B135" s="418"/>
      <c r="C135" s="327"/>
      <c r="D135" s="428" t="s">
        <v>340</v>
      </c>
      <c r="E135" s="335"/>
      <c r="F135" s="811"/>
      <c r="G135" s="827"/>
      <c r="H135" s="828"/>
      <c r="I135" s="504"/>
      <c r="J135" s="546"/>
      <c r="K135" s="648"/>
      <c r="L135" s="644">
        <v>65.7</v>
      </c>
      <c r="M135" s="647"/>
      <c r="N135" s="646">
        <f>SUM(L135:M135)</f>
        <v>65.7</v>
      </c>
      <c r="O135" s="504">
        <f t="shared" si="18"/>
        <v>65.7</v>
      </c>
      <c r="P135" s="546"/>
      <c r="Q135" s="485">
        <f t="shared" si="19"/>
        <v>65.7</v>
      </c>
      <c r="R135" s="553"/>
    </row>
    <row r="136" spans="1:18" s="317" customFormat="1" ht="28.5" customHeight="1" x14ac:dyDescent="0.15">
      <c r="A136" s="815"/>
      <c r="B136" s="417"/>
      <c r="C136" s="328"/>
      <c r="D136" s="429" t="s">
        <v>341</v>
      </c>
      <c r="E136" s="335"/>
      <c r="F136" s="811"/>
      <c r="G136" s="827"/>
      <c r="H136" s="828"/>
      <c r="I136" s="504"/>
      <c r="J136" s="546"/>
      <c r="K136" s="648"/>
      <c r="L136" s="644">
        <v>11.67</v>
      </c>
      <c r="M136" s="647"/>
      <c r="N136" s="646">
        <f t="shared" si="17"/>
        <v>11.67</v>
      </c>
      <c r="O136" s="504">
        <f t="shared" si="18"/>
        <v>11.67</v>
      </c>
      <c r="P136" s="546"/>
      <c r="Q136" s="485">
        <f t="shared" si="19"/>
        <v>11.67</v>
      </c>
      <c r="R136" s="553"/>
    </row>
    <row r="137" spans="1:18" s="317" customFormat="1" ht="28.5" customHeight="1" x14ac:dyDescent="0.15">
      <c r="A137" s="815"/>
      <c r="B137" s="347"/>
      <c r="C137" s="819" t="s">
        <v>167</v>
      </c>
      <c r="D137" s="884"/>
      <c r="E137" s="335"/>
      <c r="F137" s="644">
        <v>1404.78</v>
      </c>
      <c r="G137" s="647"/>
      <c r="H137" s="646">
        <f>SUM(F137:G137)</f>
        <v>1404.78</v>
      </c>
      <c r="I137" s="504"/>
      <c r="J137" s="546"/>
      <c r="K137" s="648"/>
      <c r="L137" s="644">
        <v>241.5</v>
      </c>
      <c r="M137" s="647"/>
      <c r="N137" s="646">
        <f t="shared" si="17"/>
        <v>241.5</v>
      </c>
      <c r="O137" s="504">
        <f t="shared" si="18"/>
        <v>241.5</v>
      </c>
      <c r="P137" s="546"/>
      <c r="Q137" s="485">
        <f t="shared" si="19"/>
        <v>241.5</v>
      </c>
      <c r="R137" s="553"/>
    </row>
    <row r="138" spans="1:18" s="317" customFormat="1" ht="28.5" customHeight="1" x14ac:dyDescent="0.15">
      <c r="A138" s="815"/>
      <c r="B138" s="323"/>
      <c r="C138" s="819" t="s">
        <v>222</v>
      </c>
      <c r="D138" s="884"/>
      <c r="E138" s="332"/>
      <c r="F138" s="496">
        <v>4660.13</v>
      </c>
      <c r="G138" s="556"/>
      <c r="H138" s="646">
        <f>SUM(F138:G138)</f>
        <v>4660.13</v>
      </c>
      <c r="I138" s="504">
        <v>103.68</v>
      </c>
      <c r="J138" s="546"/>
      <c r="K138" s="648">
        <f>SUM(I138:J138)</f>
        <v>103.68</v>
      </c>
      <c r="L138" s="644"/>
      <c r="M138" s="647"/>
      <c r="N138" s="646"/>
      <c r="O138" s="504">
        <f t="shared" si="18"/>
        <v>103.68</v>
      </c>
      <c r="P138" s="546"/>
      <c r="Q138" s="485">
        <f t="shared" si="19"/>
        <v>103.68</v>
      </c>
      <c r="R138" s="553"/>
    </row>
    <row r="139" spans="1:18" s="317" customFormat="1" ht="28.5" customHeight="1" x14ac:dyDescent="0.15">
      <c r="A139" s="815"/>
      <c r="B139" s="324"/>
      <c r="C139" s="819" t="s">
        <v>159</v>
      </c>
      <c r="D139" s="819"/>
      <c r="E139" s="332"/>
      <c r="F139" s="644">
        <v>1471.38</v>
      </c>
      <c r="G139" s="647"/>
      <c r="H139" s="646">
        <f>SUM(F139:G139)</f>
        <v>1471.38</v>
      </c>
      <c r="I139" s="504">
        <v>120.49</v>
      </c>
      <c r="J139" s="546"/>
      <c r="K139" s="648">
        <f>SUM(I139:J139)</f>
        <v>120.49</v>
      </c>
      <c r="L139" s="644"/>
      <c r="M139" s="647"/>
      <c r="N139" s="646"/>
      <c r="O139" s="504">
        <f t="shared" si="18"/>
        <v>120.49</v>
      </c>
      <c r="P139" s="546"/>
      <c r="Q139" s="485">
        <f t="shared" si="19"/>
        <v>120.49</v>
      </c>
      <c r="R139" s="553"/>
    </row>
    <row r="140" spans="1:18" s="317" customFormat="1" ht="28.5" customHeight="1" thickBot="1" x14ac:dyDescent="0.2">
      <c r="A140" s="816"/>
      <c r="B140" s="536"/>
      <c r="C140" s="858" t="s">
        <v>460</v>
      </c>
      <c r="D140" s="858"/>
      <c r="E140" s="535"/>
      <c r="F140" s="649">
        <v>1747.06</v>
      </c>
      <c r="G140" s="591"/>
      <c r="H140" s="528">
        <f>SUM(F140:G140)</f>
        <v>1747.06</v>
      </c>
      <c r="I140" s="532">
        <v>115.63</v>
      </c>
      <c r="J140" s="527"/>
      <c r="K140" s="533">
        <f>SUM(I140:J140)</f>
        <v>115.63</v>
      </c>
      <c r="L140" s="526"/>
      <c r="M140" s="567"/>
      <c r="N140" s="528"/>
      <c r="O140" s="532">
        <f t="shared" si="18"/>
        <v>115.63</v>
      </c>
      <c r="P140" s="527"/>
      <c r="Q140" s="529">
        <f t="shared" si="19"/>
        <v>115.63</v>
      </c>
      <c r="R140" s="553"/>
    </row>
    <row r="141" spans="1:18" s="317" customFormat="1" ht="28.5" customHeight="1" x14ac:dyDescent="0.15">
      <c r="A141" s="331"/>
      <c r="B141" s="331"/>
      <c r="C141" s="331"/>
      <c r="D141" s="592"/>
      <c r="E141" s="331"/>
      <c r="F141" s="331"/>
      <c r="G141" s="331"/>
      <c r="H141" s="331"/>
      <c r="I141" s="331"/>
      <c r="J141" s="331"/>
      <c r="K141" s="331"/>
      <c r="L141" s="331"/>
      <c r="M141" s="331"/>
      <c r="N141" s="331"/>
      <c r="O141" s="331"/>
      <c r="P141" s="331"/>
      <c r="Q141" s="331"/>
      <c r="R141" s="553"/>
    </row>
    <row r="142" spans="1:18" s="317" customFormat="1" ht="28.5" customHeight="1" x14ac:dyDescent="0.15">
      <c r="A142" s="885"/>
      <c r="B142" s="885"/>
      <c r="C142" s="885"/>
      <c r="D142" s="885"/>
      <c r="E142" s="885"/>
      <c r="F142" s="885"/>
      <c r="G142" s="885"/>
      <c r="H142" s="885"/>
      <c r="I142" s="885"/>
      <c r="J142" s="885"/>
      <c r="K142" s="885"/>
      <c r="L142" s="885"/>
      <c r="M142" s="885"/>
      <c r="N142" s="885"/>
      <c r="O142" s="885"/>
      <c r="P142" s="885"/>
      <c r="Q142" s="885"/>
      <c r="R142" s="553"/>
    </row>
    <row r="143" spans="1:18" s="317" customFormat="1" ht="11.25" customHeight="1" x14ac:dyDescent="0.15">
      <c r="A143" s="552"/>
      <c r="B143" s="552"/>
      <c r="C143" s="552"/>
      <c r="D143" s="552"/>
      <c r="E143" s="552"/>
      <c r="F143" s="552"/>
      <c r="G143" s="552"/>
      <c r="H143" s="552"/>
      <c r="I143" s="552"/>
      <c r="J143" s="552"/>
      <c r="K143" s="552"/>
      <c r="L143" s="552"/>
      <c r="M143" s="552"/>
      <c r="N143" s="552"/>
      <c r="O143" s="552"/>
      <c r="P143" s="552"/>
      <c r="Q143" s="552"/>
      <c r="R143" s="553"/>
    </row>
    <row r="144" spans="1:18" s="317" customFormat="1" ht="11.25" customHeight="1" x14ac:dyDescent="0.15">
      <c r="A144" s="552"/>
      <c r="B144" s="552"/>
      <c r="C144" s="552"/>
      <c r="D144" s="552"/>
      <c r="E144" s="552"/>
      <c r="F144" s="552"/>
      <c r="G144" s="552"/>
      <c r="H144" s="552"/>
      <c r="I144" s="552"/>
      <c r="J144" s="552"/>
      <c r="K144" s="552"/>
      <c r="L144" s="552"/>
      <c r="M144" s="552"/>
      <c r="N144" s="552"/>
      <c r="O144" s="552"/>
      <c r="P144" s="552"/>
      <c r="Q144" s="552"/>
      <c r="R144" s="553"/>
    </row>
    <row r="145" spans="1:19" s="317" customFormat="1" ht="28.5" customHeight="1" x14ac:dyDescent="0.15">
      <c r="A145" s="859"/>
      <c r="B145" s="859"/>
      <c r="C145" s="859"/>
      <c r="D145" s="859"/>
      <c r="E145" s="859"/>
      <c r="F145" s="859"/>
      <c r="G145" s="859"/>
      <c r="H145" s="859"/>
      <c r="I145" s="859"/>
      <c r="J145" s="859"/>
      <c r="K145" s="859"/>
      <c r="L145" s="859"/>
      <c r="M145" s="859"/>
      <c r="N145" s="859"/>
      <c r="O145" s="859"/>
      <c r="P145" s="859"/>
      <c r="Q145" s="859"/>
      <c r="R145" s="553"/>
    </row>
    <row r="146" spans="1:19" s="317" customFormat="1" ht="28.5" customHeight="1" x14ac:dyDescent="0.15">
      <c r="R146" s="553"/>
    </row>
    <row r="147" spans="1:19" s="317" customFormat="1" ht="28.5" customHeight="1" thickBot="1" x14ac:dyDescent="0.2">
      <c r="A147" s="834" t="s">
        <v>184</v>
      </c>
      <c r="B147" s="834"/>
      <c r="C147" s="834"/>
      <c r="D147" s="834"/>
      <c r="E147" s="834"/>
      <c r="P147" s="835" t="s">
        <v>185</v>
      </c>
      <c r="Q147" s="835"/>
      <c r="R147" s="553"/>
    </row>
    <row r="148" spans="1:19" s="317" customFormat="1" ht="18" customHeight="1" x14ac:dyDescent="0.15">
      <c r="A148" s="836" t="s">
        <v>186</v>
      </c>
      <c r="B148" s="837"/>
      <c r="C148" s="837"/>
      <c r="D148" s="837"/>
      <c r="E148" s="838"/>
      <c r="F148" s="845" t="s">
        <v>187</v>
      </c>
      <c r="G148" s="837"/>
      <c r="H148" s="838"/>
      <c r="I148" s="837" t="s">
        <v>161</v>
      </c>
      <c r="J148" s="837"/>
      <c r="K148" s="837"/>
      <c r="L148" s="837"/>
      <c r="M148" s="837"/>
      <c r="N148" s="837"/>
      <c r="O148" s="837"/>
      <c r="P148" s="837"/>
      <c r="Q148" s="847"/>
      <c r="R148" s="553"/>
    </row>
    <row r="149" spans="1:19" s="317" customFormat="1" ht="18" customHeight="1" x14ac:dyDescent="0.15">
      <c r="A149" s="839"/>
      <c r="B149" s="840"/>
      <c r="C149" s="840"/>
      <c r="D149" s="840"/>
      <c r="E149" s="841"/>
      <c r="F149" s="846"/>
      <c r="G149" s="843"/>
      <c r="H149" s="844"/>
      <c r="I149" s="848" t="s">
        <v>188</v>
      </c>
      <c r="J149" s="849"/>
      <c r="K149" s="850"/>
      <c r="L149" s="848" t="s">
        <v>162</v>
      </c>
      <c r="M149" s="849"/>
      <c r="N149" s="850"/>
      <c r="O149" s="848" t="s">
        <v>189</v>
      </c>
      <c r="P149" s="849"/>
      <c r="Q149" s="851"/>
      <c r="R149" s="553"/>
    </row>
    <row r="150" spans="1:19" s="317" customFormat="1" ht="45.75" customHeight="1" x14ac:dyDescent="0.15">
      <c r="A150" s="842"/>
      <c r="B150" s="843"/>
      <c r="C150" s="843"/>
      <c r="D150" s="843"/>
      <c r="E150" s="844"/>
      <c r="F150" s="318" t="s">
        <v>190</v>
      </c>
      <c r="G150" s="319" t="s">
        <v>275</v>
      </c>
      <c r="H150" s="320" t="s">
        <v>276</v>
      </c>
      <c r="I150" s="318" t="s">
        <v>190</v>
      </c>
      <c r="J150" s="319" t="s">
        <v>275</v>
      </c>
      <c r="K150" s="320" t="s">
        <v>276</v>
      </c>
      <c r="L150" s="318" t="s">
        <v>190</v>
      </c>
      <c r="M150" s="319" t="s">
        <v>275</v>
      </c>
      <c r="N150" s="320" t="s">
        <v>276</v>
      </c>
      <c r="O150" s="318" t="s">
        <v>190</v>
      </c>
      <c r="P150" s="319" t="s">
        <v>275</v>
      </c>
      <c r="Q150" s="321" t="s">
        <v>276</v>
      </c>
      <c r="R150" s="553"/>
    </row>
    <row r="151" spans="1:19" s="317" customFormat="1" ht="28.5" customHeight="1" x14ac:dyDescent="0.15">
      <c r="A151" s="814" t="s">
        <v>436</v>
      </c>
      <c r="B151" s="234"/>
      <c r="C151" s="818" t="s">
        <v>418</v>
      </c>
      <c r="D151" s="818"/>
      <c r="E151" s="335"/>
      <c r="F151" s="650">
        <v>29792.59</v>
      </c>
      <c r="G151" s="651"/>
      <c r="H151" s="652">
        <f>SUM(F151:G151)</f>
        <v>29792.59</v>
      </c>
      <c r="I151" s="510"/>
      <c r="J151" s="547"/>
      <c r="K151" s="507"/>
      <c r="L151" s="642">
        <v>3658.34</v>
      </c>
      <c r="M151" s="643"/>
      <c r="N151" s="626">
        <f t="shared" ref="N151:N162" si="20">SUM(L151:M151)</f>
        <v>3658.34</v>
      </c>
      <c r="O151" s="506">
        <f t="shared" ref="O151:O169" si="21">I151+L151</f>
        <v>3658.34</v>
      </c>
      <c r="P151" s="549"/>
      <c r="Q151" s="486">
        <f t="shared" ref="Q151:Q169" si="22">SUM(O151:P151)</f>
        <v>3658.34</v>
      </c>
      <c r="R151" s="553"/>
    </row>
    <row r="152" spans="1:19" s="317" customFormat="1" ht="28.5" customHeight="1" x14ac:dyDescent="0.15">
      <c r="A152" s="815"/>
      <c r="B152" s="231"/>
      <c r="C152" s="430"/>
      <c r="D152" s="593" t="s">
        <v>302</v>
      </c>
      <c r="E152" s="335"/>
      <c r="F152" s="887"/>
      <c r="G152" s="889"/>
      <c r="H152" s="890"/>
      <c r="I152" s="511">
        <v>892.83</v>
      </c>
      <c r="J152" s="499"/>
      <c r="K152" s="648">
        <f>SUM(I152:J152)</f>
        <v>892.83</v>
      </c>
      <c r="L152" s="498">
        <v>85.95</v>
      </c>
      <c r="M152" s="564"/>
      <c r="N152" s="646">
        <f t="shared" si="20"/>
        <v>85.95</v>
      </c>
      <c r="O152" s="504">
        <f t="shared" si="21"/>
        <v>978.78000000000009</v>
      </c>
      <c r="P152" s="546"/>
      <c r="Q152" s="485">
        <f t="shared" si="22"/>
        <v>978.78000000000009</v>
      </c>
      <c r="R152" s="553"/>
      <c r="S152" s="553"/>
    </row>
    <row r="153" spans="1:19" s="317" customFormat="1" ht="28.5" customHeight="1" x14ac:dyDescent="0.15">
      <c r="A153" s="815"/>
      <c r="B153" s="322"/>
      <c r="C153" s="333"/>
      <c r="D153" s="633" t="s">
        <v>342</v>
      </c>
      <c r="E153" s="335"/>
      <c r="F153" s="888"/>
      <c r="G153" s="862"/>
      <c r="H153" s="891"/>
      <c r="I153" s="510"/>
      <c r="J153" s="547"/>
      <c r="K153" s="507"/>
      <c r="L153" s="642">
        <v>27</v>
      </c>
      <c r="M153" s="643"/>
      <c r="N153" s="626">
        <f t="shared" si="20"/>
        <v>27</v>
      </c>
      <c r="O153" s="506">
        <f t="shared" si="21"/>
        <v>27</v>
      </c>
      <c r="P153" s="549"/>
      <c r="Q153" s="486">
        <f t="shared" si="22"/>
        <v>27</v>
      </c>
      <c r="R153" s="553"/>
    </row>
    <row r="154" spans="1:19" s="317" customFormat="1" ht="28.5" customHeight="1" x14ac:dyDescent="0.15">
      <c r="A154" s="815"/>
      <c r="B154" s="347"/>
      <c r="C154" s="881" t="s">
        <v>461</v>
      </c>
      <c r="D154" s="881"/>
      <c r="E154" s="332"/>
      <c r="F154" s="644">
        <v>1221</v>
      </c>
      <c r="G154" s="647"/>
      <c r="H154" s="646">
        <f>SUM(F154:G154)</f>
        <v>1221</v>
      </c>
      <c r="I154" s="511"/>
      <c r="J154" s="499"/>
      <c r="K154" s="648"/>
      <c r="L154" s="498">
        <v>513.83000000000004</v>
      </c>
      <c r="M154" s="564"/>
      <c r="N154" s="646">
        <f t="shared" si="20"/>
        <v>513.83000000000004</v>
      </c>
      <c r="O154" s="504">
        <f t="shared" si="21"/>
        <v>513.83000000000004</v>
      </c>
      <c r="P154" s="546"/>
      <c r="Q154" s="485">
        <f t="shared" si="22"/>
        <v>513.83000000000004</v>
      </c>
      <c r="R154" s="553"/>
    </row>
    <row r="155" spans="1:19" s="317" customFormat="1" ht="28.5" customHeight="1" x14ac:dyDescent="0.15">
      <c r="A155" s="815"/>
      <c r="B155" s="347"/>
      <c r="C155" s="881" t="s">
        <v>343</v>
      </c>
      <c r="D155" s="881"/>
      <c r="E155" s="332"/>
      <c r="F155" s="644">
        <v>374</v>
      </c>
      <c r="G155" s="647"/>
      <c r="H155" s="646">
        <f>SUM(F155:G155)</f>
        <v>374</v>
      </c>
      <c r="I155" s="511"/>
      <c r="J155" s="499"/>
      <c r="K155" s="648"/>
      <c r="L155" s="498">
        <v>63.36</v>
      </c>
      <c r="M155" s="564"/>
      <c r="N155" s="646">
        <f t="shared" si="20"/>
        <v>63.36</v>
      </c>
      <c r="O155" s="504">
        <f t="shared" si="21"/>
        <v>63.36</v>
      </c>
      <c r="P155" s="546"/>
      <c r="Q155" s="485">
        <f t="shared" si="22"/>
        <v>63.36</v>
      </c>
      <c r="R155" s="553"/>
    </row>
    <row r="156" spans="1:19" s="317" customFormat="1" ht="28.5" customHeight="1" x14ac:dyDescent="0.15">
      <c r="A156" s="815"/>
      <c r="B156" s="234"/>
      <c r="C156" s="818" t="s">
        <v>158</v>
      </c>
      <c r="D156" s="818"/>
      <c r="E156" s="335"/>
      <c r="F156" s="821">
        <v>10081</v>
      </c>
      <c r="G156" s="861"/>
      <c r="H156" s="829">
        <f>SUM(F156:G156)</f>
        <v>10081</v>
      </c>
      <c r="I156" s="594"/>
      <c r="J156" s="595"/>
      <c r="K156" s="507"/>
      <c r="L156" s="596">
        <v>3923.04</v>
      </c>
      <c r="M156" s="597"/>
      <c r="N156" s="574">
        <f t="shared" si="20"/>
        <v>3923.04</v>
      </c>
      <c r="O156" s="506">
        <f t="shared" si="21"/>
        <v>3923.04</v>
      </c>
      <c r="P156" s="549"/>
      <c r="Q156" s="486">
        <f t="shared" si="22"/>
        <v>3923.04</v>
      </c>
      <c r="R156" s="553"/>
    </row>
    <row r="157" spans="1:19" s="317" customFormat="1" ht="28.5" customHeight="1" x14ac:dyDescent="0.15">
      <c r="A157" s="815"/>
      <c r="B157" s="417"/>
      <c r="C157" s="400"/>
      <c r="D157" s="431" t="s">
        <v>344</v>
      </c>
      <c r="E157" s="229"/>
      <c r="F157" s="860"/>
      <c r="G157" s="862"/>
      <c r="H157" s="832"/>
      <c r="I157" s="432"/>
      <c r="J157" s="499"/>
      <c r="K157" s="646"/>
      <c r="L157" s="433">
        <v>229.87</v>
      </c>
      <c r="M157" s="598"/>
      <c r="N157" s="414">
        <f t="shared" si="20"/>
        <v>229.87</v>
      </c>
      <c r="O157" s="504">
        <f t="shared" si="21"/>
        <v>229.87</v>
      </c>
      <c r="P157" s="546"/>
      <c r="Q157" s="485">
        <f t="shared" si="22"/>
        <v>229.87</v>
      </c>
      <c r="R157" s="553"/>
    </row>
    <row r="158" spans="1:19" s="317" customFormat="1" ht="28.5" customHeight="1" x14ac:dyDescent="0.15">
      <c r="A158" s="815"/>
      <c r="B158" s="415"/>
      <c r="C158" s="818" t="s">
        <v>224</v>
      </c>
      <c r="D158" s="819"/>
      <c r="E158" s="332"/>
      <c r="F158" s="811">
        <v>2968</v>
      </c>
      <c r="G158" s="812"/>
      <c r="H158" s="813">
        <f>SUM(F158:G158)</f>
        <v>2968</v>
      </c>
      <c r="I158" s="432"/>
      <c r="J158" s="499"/>
      <c r="K158" s="646"/>
      <c r="L158" s="433">
        <v>401.89</v>
      </c>
      <c r="M158" s="598"/>
      <c r="N158" s="414">
        <f t="shared" si="20"/>
        <v>401.89</v>
      </c>
      <c r="O158" s="504">
        <f t="shared" si="21"/>
        <v>401.89</v>
      </c>
      <c r="P158" s="546"/>
      <c r="Q158" s="485">
        <f t="shared" si="22"/>
        <v>401.89</v>
      </c>
      <c r="R158" s="553"/>
    </row>
    <row r="159" spans="1:19" s="317" customFormat="1" ht="28.5" customHeight="1" x14ac:dyDescent="0.15">
      <c r="A159" s="815"/>
      <c r="B159" s="417"/>
      <c r="C159" s="333"/>
      <c r="D159" s="637" t="s">
        <v>345</v>
      </c>
      <c r="E159" s="224"/>
      <c r="F159" s="811"/>
      <c r="G159" s="812"/>
      <c r="H159" s="813"/>
      <c r="I159" s="432"/>
      <c r="J159" s="499"/>
      <c r="K159" s="646"/>
      <c r="L159" s="433">
        <v>16.05</v>
      </c>
      <c r="M159" s="598"/>
      <c r="N159" s="414">
        <f t="shared" si="20"/>
        <v>16.05</v>
      </c>
      <c r="O159" s="504">
        <f t="shared" si="21"/>
        <v>16.05</v>
      </c>
      <c r="P159" s="546"/>
      <c r="Q159" s="485">
        <f t="shared" si="22"/>
        <v>16.05</v>
      </c>
      <c r="R159" s="553"/>
    </row>
    <row r="160" spans="1:19" s="317" customFormat="1" ht="28.5" customHeight="1" x14ac:dyDescent="0.15">
      <c r="A160" s="815"/>
      <c r="B160" s="416"/>
      <c r="C160" s="819" t="s">
        <v>225</v>
      </c>
      <c r="D160" s="819"/>
      <c r="E160" s="229"/>
      <c r="F160" s="644">
        <v>2119.61</v>
      </c>
      <c r="G160" s="647"/>
      <c r="H160" s="648">
        <f>SUM(F160:G160)</f>
        <v>2119.61</v>
      </c>
      <c r="I160" s="644">
        <v>592.51</v>
      </c>
      <c r="J160" s="546"/>
      <c r="K160" s="646">
        <f>SUM(I160:J160)</f>
        <v>592.51</v>
      </c>
      <c r="L160" s="434"/>
      <c r="M160" s="436"/>
      <c r="N160" s="414"/>
      <c r="O160" s="504">
        <f>I160+L160</f>
        <v>592.51</v>
      </c>
      <c r="P160" s="546"/>
      <c r="Q160" s="485">
        <f>SUM(O160:P160)</f>
        <v>592.51</v>
      </c>
      <c r="R160" s="553"/>
    </row>
    <row r="161" spans="1:18" s="317" customFormat="1" ht="28.5" customHeight="1" x14ac:dyDescent="0.15">
      <c r="A161" s="815"/>
      <c r="B161" s="416"/>
      <c r="C161" s="819" t="s">
        <v>173</v>
      </c>
      <c r="D161" s="819"/>
      <c r="E161" s="229"/>
      <c r="F161" s="644"/>
      <c r="G161" s="647"/>
      <c r="H161" s="648"/>
      <c r="I161" s="644"/>
      <c r="J161" s="546"/>
      <c r="K161" s="646"/>
      <c r="L161" s="434">
        <v>902.8</v>
      </c>
      <c r="M161" s="436"/>
      <c r="N161" s="414">
        <f>SUM(L161:M161)</f>
        <v>902.8</v>
      </c>
      <c r="O161" s="504">
        <f>I161+L161</f>
        <v>902.8</v>
      </c>
      <c r="P161" s="546"/>
      <c r="Q161" s="485">
        <f>SUM(O161:P161)</f>
        <v>902.8</v>
      </c>
      <c r="R161" s="553"/>
    </row>
    <row r="162" spans="1:18" s="317" customFormat="1" ht="28.5" customHeight="1" x14ac:dyDescent="0.15">
      <c r="A162" s="815"/>
      <c r="B162" s="417"/>
      <c r="C162" s="819" t="s">
        <v>172</v>
      </c>
      <c r="D162" s="819"/>
      <c r="E162" s="224"/>
      <c r="F162" s="644"/>
      <c r="G162" s="647"/>
      <c r="H162" s="648"/>
      <c r="I162" s="644"/>
      <c r="J162" s="546"/>
      <c r="K162" s="646"/>
      <c r="L162" s="434">
        <v>1096.07</v>
      </c>
      <c r="M162" s="436"/>
      <c r="N162" s="414">
        <f t="shared" si="20"/>
        <v>1096.07</v>
      </c>
      <c r="O162" s="504">
        <f t="shared" si="21"/>
        <v>1096.07</v>
      </c>
      <c r="P162" s="546"/>
      <c r="Q162" s="485">
        <f t="shared" si="22"/>
        <v>1096.07</v>
      </c>
      <c r="R162" s="553"/>
    </row>
    <row r="163" spans="1:18" s="317" customFormat="1" ht="28.5" customHeight="1" x14ac:dyDescent="0.15">
      <c r="A163" s="815"/>
      <c r="B163" s="416"/>
      <c r="C163" s="819" t="s">
        <v>419</v>
      </c>
      <c r="D163" s="819"/>
      <c r="E163" s="229"/>
      <c r="F163" s="644"/>
      <c r="G163" s="647"/>
      <c r="H163" s="648"/>
      <c r="I163" s="644"/>
      <c r="J163" s="546"/>
      <c r="K163" s="646"/>
      <c r="L163" s="504">
        <v>1628.84</v>
      </c>
      <c r="M163" s="647"/>
      <c r="N163" s="646">
        <f>SUM(L163:M163)</f>
        <v>1628.84</v>
      </c>
      <c r="O163" s="504">
        <f>I163+L163</f>
        <v>1628.84</v>
      </c>
      <c r="P163" s="546"/>
      <c r="Q163" s="485">
        <f>SUM(O163:P163)</f>
        <v>1628.84</v>
      </c>
      <c r="R163" s="553"/>
    </row>
    <row r="164" spans="1:18" s="317" customFormat="1" ht="28.5" customHeight="1" x14ac:dyDescent="0.15">
      <c r="A164" s="815"/>
      <c r="B164" s="416"/>
      <c r="C164" s="819" t="s">
        <v>346</v>
      </c>
      <c r="D164" s="819"/>
      <c r="E164" s="326"/>
      <c r="F164" s="644"/>
      <c r="G164" s="647"/>
      <c r="H164" s="648"/>
      <c r="I164" s="644"/>
      <c r="J164" s="546"/>
      <c r="K164" s="646"/>
      <c r="L164" s="504">
        <v>1180.3699999999999</v>
      </c>
      <c r="M164" s="647"/>
      <c r="N164" s="646">
        <f>SUM(L164:M164)</f>
        <v>1180.3699999999999</v>
      </c>
      <c r="O164" s="504">
        <f>I164+L164</f>
        <v>1180.3699999999999</v>
      </c>
      <c r="P164" s="546"/>
      <c r="Q164" s="485">
        <f>SUM(O164:P164)</f>
        <v>1180.3699999999999</v>
      </c>
      <c r="R164" s="553"/>
    </row>
    <row r="165" spans="1:18" s="317" customFormat="1" ht="28.5" customHeight="1" x14ac:dyDescent="0.15">
      <c r="A165" s="815"/>
      <c r="B165" s="416"/>
      <c r="C165" s="819" t="s">
        <v>174</v>
      </c>
      <c r="D165" s="819"/>
      <c r="E165" s="229"/>
      <c r="F165" s="644"/>
      <c r="G165" s="647"/>
      <c r="H165" s="648"/>
      <c r="I165" s="644"/>
      <c r="J165" s="546"/>
      <c r="K165" s="646"/>
      <c r="L165" s="504">
        <v>633.80999999999995</v>
      </c>
      <c r="M165" s="647"/>
      <c r="N165" s="646">
        <f>SUM(L165:M165)</f>
        <v>633.80999999999995</v>
      </c>
      <c r="O165" s="504">
        <f t="shared" si="21"/>
        <v>633.80999999999995</v>
      </c>
      <c r="P165" s="546"/>
      <c r="Q165" s="485">
        <f t="shared" si="22"/>
        <v>633.80999999999995</v>
      </c>
      <c r="R165" s="553"/>
    </row>
    <row r="166" spans="1:18" s="317" customFormat="1" ht="28.5" customHeight="1" x14ac:dyDescent="0.15">
      <c r="A166" s="815"/>
      <c r="B166" s="416"/>
      <c r="C166" s="886" t="s">
        <v>347</v>
      </c>
      <c r="D166" s="886"/>
      <c r="E166" s="326"/>
      <c r="F166" s="644"/>
      <c r="G166" s="647"/>
      <c r="H166" s="648"/>
      <c r="I166" s="644"/>
      <c r="J166" s="546"/>
      <c r="K166" s="646"/>
      <c r="L166" s="504">
        <v>675.24</v>
      </c>
      <c r="M166" s="647"/>
      <c r="N166" s="646">
        <f>SUM(L166:M166)</f>
        <v>675.24</v>
      </c>
      <c r="O166" s="504">
        <f t="shared" si="21"/>
        <v>675.24</v>
      </c>
      <c r="P166" s="546"/>
      <c r="Q166" s="485">
        <f t="shared" si="22"/>
        <v>675.24</v>
      </c>
      <c r="R166" s="553"/>
    </row>
    <row r="167" spans="1:18" s="317" customFormat="1" ht="28.5" customHeight="1" x14ac:dyDescent="0.15">
      <c r="A167" s="815"/>
      <c r="B167" s="416"/>
      <c r="C167" s="819" t="s">
        <v>226</v>
      </c>
      <c r="D167" s="819"/>
      <c r="E167" s="326"/>
      <c r="F167" s="644">
        <v>18</v>
      </c>
      <c r="G167" s="647"/>
      <c r="H167" s="648">
        <f t="shared" ref="H167:H168" si="23">SUM(F167:G167)</f>
        <v>18</v>
      </c>
      <c r="I167" s="644"/>
      <c r="J167" s="546"/>
      <c r="K167" s="646"/>
      <c r="L167" s="504">
        <v>7.75</v>
      </c>
      <c r="M167" s="647"/>
      <c r="N167" s="646">
        <f>SUM(L167:M167)</f>
        <v>7.75</v>
      </c>
      <c r="O167" s="504">
        <f t="shared" si="21"/>
        <v>7.75</v>
      </c>
      <c r="P167" s="546"/>
      <c r="Q167" s="485">
        <f t="shared" si="22"/>
        <v>7.75</v>
      </c>
      <c r="R167" s="553"/>
    </row>
    <row r="168" spans="1:18" s="317" customFormat="1" ht="28.5" customHeight="1" x14ac:dyDescent="0.15">
      <c r="A168" s="815"/>
      <c r="B168" s="416"/>
      <c r="C168" s="819" t="s">
        <v>227</v>
      </c>
      <c r="D168" s="819"/>
      <c r="E168" s="326"/>
      <c r="F168" s="644">
        <v>6</v>
      </c>
      <c r="G168" s="647"/>
      <c r="H168" s="648">
        <f t="shared" si="23"/>
        <v>6</v>
      </c>
      <c r="I168" s="644">
        <v>6</v>
      </c>
      <c r="J168" s="546"/>
      <c r="K168" s="646">
        <f>SUM(I168:J168)</f>
        <v>6</v>
      </c>
      <c r="L168" s="504"/>
      <c r="M168" s="647"/>
      <c r="N168" s="646"/>
      <c r="O168" s="504">
        <f t="shared" si="21"/>
        <v>6</v>
      </c>
      <c r="P168" s="546"/>
      <c r="Q168" s="485">
        <f t="shared" si="22"/>
        <v>6</v>
      </c>
      <c r="R168" s="553"/>
    </row>
    <row r="169" spans="1:18" s="317" customFormat="1" ht="28.5" customHeight="1" thickBot="1" x14ac:dyDescent="0.2">
      <c r="A169" s="816"/>
      <c r="B169" s="537"/>
      <c r="C169" s="858" t="s">
        <v>462</v>
      </c>
      <c r="D169" s="858"/>
      <c r="E169" s="535"/>
      <c r="F169" s="526"/>
      <c r="G169" s="567"/>
      <c r="H169" s="533"/>
      <c r="I169" s="526"/>
      <c r="J169" s="527"/>
      <c r="K169" s="528"/>
      <c r="L169" s="532">
        <v>6</v>
      </c>
      <c r="M169" s="567"/>
      <c r="N169" s="528">
        <f>SUM(L169:M169)</f>
        <v>6</v>
      </c>
      <c r="O169" s="532">
        <f t="shared" si="21"/>
        <v>6</v>
      </c>
      <c r="P169" s="527"/>
      <c r="Q169" s="529">
        <f t="shared" si="22"/>
        <v>6</v>
      </c>
      <c r="R169" s="553"/>
    </row>
    <row r="170" spans="1:18" s="317" customFormat="1" ht="28.5" customHeight="1" x14ac:dyDescent="0.15">
      <c r="A170" s="331"/>
      <c r="B170" s="331"/>
      <c r="C170" s="331"/>
      <c r="D170" s="592"/>
      <c r="E170" s="331"/>
      <c r="F170" s="331"/>
      <c r="G170" s="331"/>
      <c r="H170" s="331"/>
      <c r="I170" s="331"/>
      <c r="J170" s="331"/>
      <c r="K170" s="331"/>
      <c r="L170" s="331"/>
      <c r="M170" s="331"/>
      <c r="N170" s="331"/>
      <c r="O170" s="331"/>
      <c r="P170" s="331"/>
      <c r="Q170" s="331"/>
      <c r="R170" s="553"/>
    </row>
    <row r="171" spans="1:18" s="563" customFormat="1" ht="28.5" customHeight="1" x14ac:dyDescent="0.15">
      <c r="A171" s="885"/>
      <c r="B171" s="885"/>
      <c r="C171" s="885"/>
      <c r="D171" s="885"/>
      <c r="E171" s="885"/>
      <c r="F171" s="885"/>
      <c r="G171" s="885"/>
      <c r="H171" s="885"/>
      <c r="I171" s="885"/>
      <c r="J171" s="885"/>
      <c r="K171" s="885"/>
      <c r="L171" s="885"/>
      <c r="M171" s="885"/>
      <c r="N171" s="885"/>
      <c r="O171" s="885"/>
      <c r="P171" s="885"/>
      <c r="Q171" s="885"/>
      <c r="R171" s="562"/>
    </row>
    <row r="172" spans="1:18" s="317" customFormat="1" ht="11.25" customHeight="1" x14ac:dyDescent="0.15">
      <c r="A172" s="552"/>
      <c r="B172" s="552"/>
      <c r="C172" s="552"/>
      <c r="D172" s="552"/>
      <c r="E172" s="552"/>
      <c r="F172" s="552"/>
      <c r="G172" s="552"/>
      <c r="H172" s="552"/>
      <c r="I172" s="552"/>
      <c r="J172" s="552"/>
      <c r="K172" s="552"/>
      <c r="L172" s="552"/>
      <c r="M172" s="552"/>
      <c r="N172" s="552"/>
      <c r="O172" s="552"/>
      <c r="P172" s="552"/>
      <c r="Q172" s="552"/>
      <c r="R172" s="553"/>
    </row>
    <row r="173" spans="1:18" s="317" customFormat="1" ht="11.25" customHeight="1" x14ac:dyDescent="0.15">
      <c r="A173" s="552"/>
      <c r="B173" s="552"/>
      <c r="C173" s="552"/>
      <c r="D173" s="552"/>
      <c r="E173" s="552"/>
      <c r="F173" s="552"/>
      <c r="G173" s="552"/>
      <c r="H173" s="552"/>
      <c r="I173" s="552"/>
      <c r="J173" s="552"/>
      <c r="K173" s="552"/>
      <c r="L173" s="552"/>
      <c r="M173" s="552"/>
      <c r="N173" s="552"/>
      <c r="O173" s="552"/>
      <c r="P173" s="552"/>
      <c r="Q173" s="552"/>
      <c r="R173" s="553"/>
    </row>
    <row r="174" spans="1:18" s="563" customFormat="1" ht="28.5" customHeight="1" x14ac:dyDescent="0.15">
      <c r="A174" s="859"/>
      <c r="B174" s="859"/>
      <c r="C174" s="859"/>
      <c r="D174" s="859"/>
      <c r="E174" s="859"/>
      <c r="F174" s="859"/>
      <c r="G174" s="859"/>
      <c r="H174" s="859"/>
      <c r="I174" s="859"/>
      <c r="J174" s="859"/>
      <c r="K174" s="859"/>
      <c r="L174" s="859"/>
      <c r="M174" s="859"/>
      <c r="N174" s="859"/>
      <c r="O174" s="859"/>
      <c r="P174" s="859"/>
      <c r="Q174" s="859"/>
      <c r="R174" s="562"/>
    </row>
    <row r="175" spans="1:18" s="317" customFormat="1" ht="28.5" customHeight="1" x14ac:dyDescent="0.15">
      <c r="R175" s="553"/>
    </row>
    <row r="176" spans="1:18" s="317" customFormat="1" ht="28.5" customHeight="1" thickBot="1" x14ac:dyDescent="0.2">
      <c r="A176" s="834" t="s">
        <v>184</v>
      </c>
      <c r="B176" s="834"/>
      <c r="C176" s="834"/>
      <c r="D176" s="834"/>
      <c r="E176" s="834"/>
      <c r="P176" s="835" t="s">
        <v>185</v>
      </c>
      <c r="Q176" s="835"/>
      <c r="R176" s="553"/>
    </row>
    <row r="177" spans="1:18" s="317" customFormat="1" ht="18" customHeight="1" x14ac:dyDescent="0.15">
      <c r="A177" s="836" t="s">
        <v>186</v>
      </c>
      <c r="B177" s="837"/>
      <c r="C177" s="837"/>
      <c r="D177" s="837"/>
      <c r="E177" s="838"/>
      <c r="F177" s="845" t="s">
        <v>187</v>
      </c>
      <c r="G177" s="837"/>
      <c r="H177" s="838"/>
      <c r="I177" s="837" t="s">
        <v>161</v>
      </c>
      <c r="J177" s="837"/>
      <c r="K177" s="837"/>
      <c r="L177" s="837"/>
      <c r="M177" s="837"/>
      <c r="N177" s="837"/>
      <c r="O177" s="837"/>
      <c r="P177" s="837"/>
      <c r="Q177" s="847"/>
      <c r="R177" s="553"/>
    </row>
    <row r="178" spans="1:18" s="317" customFormat="1" ht="45.75" customHeight="1" x14ac:dyDescent="0.15">
      <c r="A178" s="839"/>
      <c r="B178" s="840"/>
      <c r="C178" s="840"/>
      <c r="D178" s="840"/>
      <c r="E178" s="841"/>
      <c r="F178" s="846"/>
      <c r="G178" s="843"/>
      <c r="H178" s="844"/>
      <c r="I178" s="848" t="s">
        <v>188</v>
      </c>
      <c r="J178" s="849"/>
      <c r="K178" s="850"/>
      <c r="L178" s="848" t="s">
        <v>162</v>
      </c>
      <c r="M178" s="849"/>
      <c r="N178" s="850"/>
      <c r="O178" s="848" t="s">
        <v>189</v>
      </c>
      <c r="P178" s="849"/>
      <c r="Q178" s="851"/>
      <c r="R178" s="553"/>
    </row>
    <row r="179" spans="1:18" s="317" customFormat="1" ht="28.5" customHeight="1" x14ac:dyDescent="0.15">
      <c r="A179" s="842"/>
      <c r="B179" s="843"/>
      <c r="C179" s="843"/>
      <c r="D179" s="843"/>
      <c r="E179" s="844"/>
      <c r="F179" s="318" t="s">
        <v>190</v>
      </c>
      <c r="G179" s="319" t="s">
        <v>275</v>
      </c>
      <c r="H179" s="320" t="s">
        <v>276</v>
      </c>
      <c r="I179" s="318" t="s">
        <v>190</v>
      </c>
      <c r="J179" s="319" t="s">
        <v>275</v>
      </c>
      <c r="K179" s="320" t="s">
        <v>276</v>
      </c>
      <c r="L179" s="318" t="s">
        <v>190</v>
      </c>
      <c r="M179" s="319" t="s">
        <v>275</v>
      </c>
      <c r="N179" s="320" t="s">
        <v>276</v>
      </c>
      <c r="O179" s="318" t="s">
        <v>190</v>
      </c>
      <c r="P179" s="319" t="s">
        <v>275</v>
      </c>
      <c r="Q179" s="321" t="s">
        <v>276</v>
      </c>
      <c r="R179" s="553"/>
    </row>
    <row r="180" spans="1:18" s="317" customFormat="1" ht="28.5" customHeight="1" x14ac:dyDescent="0.15">
      <c r="A180" s="814" t="s">
        <v>436</v>
      </c>
      <c r="B180" s="599"/>
      <c r="C180" s="892" t="s">
        <v>223</v>
      </c>
      <c r="D180" s="892"/>
      <c r="E180" s="653"/>
      <c r="F180" s="491">
        <v>1819</v>
      </c>
      <c r="G180" s="555"/>
      <c r="H180" s="654">
        <f>SUM(F180:G180)</f>
        <v>1819</v>
      </c>
      <c r="I180" s="491"/>
      <c r="J180" s="492"/>
      <c r="K180" s="493"/>
      <c r="L180" s="655">
        <v>261.24</v>
      </c>
      <c r="M180" s="555"/>
      <c r="N180" s="493">
        <f>SUM(L180:M180)</f>
        <v>261.24</v>
      </c>
      <c r="O180" s="655">
        <f>I180+L180</f>
        <v>261.24</v>
      </c>
      <c r="P180" s="492"/>
      <c r="Q180" s="484">
        <f>SUM(O180:P180)</f>
        <v>261.24</v>
      </c>
      <c r="R180" s="553"/>
    </row>
    <row r="181" spans="1:18" s="317" customFormat="1" ht="28.5" customHeight="1" x14ac:dyDescent="0.15">
      <c r="A181" s="815"/>
      <c r="B181" s="232"/>
      <c r="C181" s="893" t="s">
        <v>348</v>
      </c>
      <c r="D181" s="871"/>
      <c r="E181" s="331"/>
      <c r="F181" s="636"/>
      <c r="G181" s="625"/>
      <c r="H181" s="508"/>
      <c r="I181" s="636"/>
      <c r="J181" s="548"/>
      <c r="K181" s="628"/>
      <c r="L181" s="509">
        <v>38.880000000000003</v>
      </c>
      <c r="M181" s="625"/>
      <c r="N181" s="628">
        <f>SUM(L181:M181)</f>
        <v>38.880000000000003</v>
      </c>
      <c r="O181" s="509">
        <f>I181+L181</f>
        <v>38.880000000000003</v>
      </c>
      <c r="P181" s="548"/>
      <c r="Q181" s="494">
        <f>SUM(O181:P181)</f>
        <v>38.880000000000003</v>
      </c>
      <c r="R181" s="553"/>
    </row>
    <row r="182" spans="1:18" s="317" customFormat="1" ht="28.5" customHeight="1" x14ac:dyDescent="0.15">
      <c r="A182" s="815"/>
      <c r="B182" s="325"/>
      <c r="C182" s="819" t="s">
        <v>194</v>
      </c>
      <c r="D182" s="819"/>
      <c r="E182" s="326"/>
      <c r="F182" s="644">
        <v>62</v>
      </c>
      <c r="G182" s="647"/>
      <c r="H182" s="648">
        <f>SUM(F182:G182)</f>
        <v>62</v>
      </c>
      <c r="I182" s="644"/>
      <c r="J182" s="546"/>
      <c r="K182" s="646"/>
      <c r="L182" s="504"/>
      <c r="M182" s="647"/>
      <c r="N182" s="646"/>
      <c r="O182" s="504"/>
      <c r="P182" s="546"/>
      <c r="Q182" s="485"/>
      <c r="R182" s="553"/>
    </row>
    <row r="183" spans="1:18" s="317" customFormat="1" ht="28.5" customHeight="1" x14ac:dyDescent="0.15">
      <c r="A183" s="815"/>
      <c r="B183" s="234"/>
      <c r="C183" s="819" t="s">
        <v>349</v>
      </c>
      <c r="D183" s="819"/>
      <c r="E183" s="326"/>
      <c r="F183" s="644">
        <v>11454</v>
      </c>
      <c r="G183" s="647"/>
      <c r="H183" s="648">
        <f>SUM(F183:G183)</f>
        <v>11454</v>
      </c>
      <c r="I183" s="410"/>
      <c r="J183" s="421"/>
      <c r="K183" s="646"/>
      <c r="L183" s="420"/>
      <c r="M183" s="584"/>
      <c r="N183" s="646"/>
      <c r="O183" s="504"/>
      <c r="P183" s="546"/>
      <c r="Q183" s="485"/>
      <c r="R183" s="553"/>
    </row>
    <row r="184" spans="1:18" s="317" customFormat="1" ht="28.5" customHeight="1" x14ac:dyDescent="0.15">
      <c r="A184" s="815"/>
      <c r="B184" s="347"/>
      <c r="C184" s="882" t="s">
        <v>350</v>
      </c>
      <c r="D184" s="882"/>
      <c r="E184" s="332"/>
      <c r="F184" s="644">
        <v>7655</v>
      </c>
      <c r="G184" s="647"/>
      <c r="H184" s="648">
        <f>SUM(F184:G184)</f>
        <v>7655</v>
      </c>
      <c r="I184" s="644"/>
      <c r="J184" s="546"/>
      <c r="K184" s="646"/>
      <c r="L184" s="504"/>
      <c r="M184" s="647"/>
      <c r="N184" s="646"/>
      <c r="O184" s="504"/>
      <c r="P184" s="546"/>
      <c r="Q184" s="485"/>
      <c r="R184" s="553"/>
    </row>
    <row r="185" spans="1:18" s="317" customFormat="1" ht="28.5" customHeight="1" x14ac:dyDescent="0.15">
      <c r="A185" s="815"/>
      <c r="B185" s="416"/>
      <c r="C185" s="881" t="s">
        <v>351</v>
      </c>
      <c r="D185" s="881"/>
      <c r="E185" s="332"/>
      <c r="F185" s="496">
        <v>6105</v>
      </c>
      <c r="G185" s="556"/>
      <c r="H185" s="648">
        <f>SUM(F185:G185)</f>
        <v>6105</v>
      </c>
      <c r="I185" s="644"/>
      <c r="J185" s="546"/>
      <c r="K185" s="646"/>
      <c r="L185" s="504"/>
      <c r="M185" s="647"/>
      <c r="N185" s="646"/>
      <c r="O185" s="504"/>
      <c r="P185" s="546"/>
      <c r="Q185" s="485"/>
      <c r="R185" s="553"/>
    </row>
    <row r="186" spans="1:18" s="317" customFormat="1" ht="28.5" customHeight="1" x14ac:dyDescent="0.15">
      <c r="A186" s="815"/>
      <c r="B186" s="415"/>
      <c r="C186" s="882" t="s">
        <v>352</v>
      </c>
      <c r="D186" s="882"/>
      <c r="E186" s="335"/>
      <c r="F186" s="630">
        <v>8573</v>
      </c>
      <c r="G186" s="632"/>
      <c r="H186" s="507">
        <f>SUM(F186:G186)</f>
        <v>8573</v>
      </c>
      <c r="I186" s="635"/>
      <c r="J186" s="549"/>
      <c r="K186" s="626"/>
      <c r="L186" s="506"/>
      <c r="M186" s="623"/>
      <c r="N186" s="626"/>
      <c r="O186" s="506"/>
      <c r="P186" s="549"/>
      <c r="Q186" s="486"/>
      <c r="R186" s="553"/>
    </row>
    <row r="187" spans="1:18" s="317" customFormat="1" ht="28.5" customHeight="1" x14ac:dyDescent="0.15">
      <c r="A187" s="815"/>
      <c r="B187" s="416"/>
      <c r="C187" s="881" t="s">
        <v>353</v>
      </c>
      <c r="D187" s="881"/>
      <c r="E187" s="229"/>
      <c r="F187" s="496">
        <v>74077</v>
      </c>
      <c r="G187" s="556"/>
      <c r="H187" s="648">
        <f t="shared" ref="H187:H193" si="24">SUM(F187:G187)</f>
        <v>74077</v>
      </c>
      <c r="I187" s="644"/>
      <c r="J187" s="546"/>
      <c r="K187" s="646"/>
      <c r="L187" s="504"/>
      <c r="M187" s="647"/>
      <c r="N187" s="646"/>
      <c r="O187" s="504"/>
      <c r="P187" s="546"/>
      <c r="Q187" s="485"/>
      <c r="R187" s="553"/>
    </row>
    <row r="188" spans="1:18" s="317" customFormat="1" ht="28.5" customHeight="1" x14ac:dyDescent="0.15">
      <c r="A188" s="815"/>
      <c r="B188" s="234"/>
      <c r="C188" s="819" t="s">
        <v>209</v>
      </c>
      <c r="D188" s="819"/>
      <c r="E188" s="326"/>
      <c r="F188" s="644">
        <v>440998.92</v>
      </c>
      <c r="G188" s="647">
        <v>-25</v>
      </c>
      <c r="H188" s="648">
        <f t="shared" si="24"/>
        <v>440973.92</v>
      </c>
      <c r="I188" s="410"/>
      <c r="J188" s="421"/>
      <c r="K188" s="648"/>
      <c r="L188" s="410"/>
      <c r="M188" s="584"/>
      <c r="N188" s="646"/>
      <c r="O188" s="504"/>
      <c r="P188" s="546"/>
      <c r="Q188" s="485"/>
      <c r="R188" s="553"/>
    </row>
    <row r="189" spans="1:18" s="317" customFormat="1" ht="28.5" customHeight="1" x14ac:dyDescent="0.15">
      <c r="A189" s="815"/>
      <c r="B189" s="234"/>
      <c r="C189" s="818" t="s">
        <v>210</v>
      </c>
      <c r="D189" s="818"/>
      <c r="E189" s="326"/>
      <c r="F189" s="644">
        <v>818168.59</v>
      </c>
      <c r="G189" s="647"/>
      <c r="H189" s="648">
        <f t="shared" si="24"/>
        <v>818168.59</v>
      </c>
      <c r="I189" s="410"/>
      <c r="J189" s="421"/>
      <c r="K189" s="648"/>
      <c r="L189" s="435"/>
      <c r="M189" s="600"/>
      <c r="N189" s="646"/>
      <c r="O189" s="504"/>
      <c r="P189" s="546"/>
      <c r="Q189" s="485"/>
      <c r="R189" s="553"/>
    </row>
    <row r="190" spans="1:18" s="317" customFormat="1" ht="28.5" customHeight="1" x14ac:dyDescent="0.15">
      <c r="A190" s="815"/>
      <c r="B190" s="347"/>
      <c r="C190" s="819" t="s">
        <v>208</v>
      </c>
      <c r="D190" s="819"/>
      <c r="E190" s="229"/>
      <c r="F190" s="221">
        <v>2003212.4</v>
      </c>
      <c r="G190" s="436">
        <f>4453+4697</f>
        <v>9150</v>
      </c>
      <c r="H190" s="437">
        <f t="shared" si="24"/>
        <v>2012362.4</v>
      </c>
      <c r="I190" s="644"/>
      <c r="J190" s="546"/>
      <c r="K190" s="648"/>
      <c r="L190" s="644"/>
      <c r="M190" s="647"/>
      <c r="N190" s="646"/>
      <c r="O190" s="504"/>
      <c r="P190" s="546"/>
      <c r="Q190" s="485"/>
      <c r="R190" s="553"/>
    </row>
    <row r="191" spans="1:18" s="464" customFormat="1" ht="28.5" customHeight="1" x14ac:dyDescent="0.15">
      <c r="A191" s="815"/>
      <c r="B191" s="416"/>
      <c r="C191" s="819" t="s">
        <v>354</v>
      </c>
      <c r="D191" s="819"/>
      <c r="E191" s="229"/>
      <c r="F191" s="644">
        <f>61825.14</f>
        <v>61825.14</v>
      </c>
      <c r="G191" s="647"/>
      <c r="H191" s="648">
        <f t="shared" si="24"/>
        <v>61825.14</v>
      </c>
      <c r="I191" s="644"/>
      <c r="J191" s="546"/>
      <c r="K191" s="648"/>
      <c r="L191" s="644"/>
      <c r="M191" s="647"/>
      <c r="N191" s="646"/>
      <c r="O191" s="504"/>
      <c r="P191" s="546"/>
      <c r="Q191" s="485"/>
      <c r="R191" s="553"/>
    </row>
    <row r="192" spans="1:18" s="464" customFormat="1" ht="28.5" customHeight="1" x14ac:dyDescent="0.15">
      <c r="A192" s="815"/>
      <c r="B192" s="416"/>
      <c r="C192" s="881" t="s">
        <v>438</v>
      </c>
      <c r="D192" s="819"/>
      <c r="E192" s="229"/>
      <c r="F192" s="644">
        <v>19324</v>
      </c>
      <c r="G192" s="647"/>
      <c r="H192" s="648">
        <f t="shared" si="24"/>
        <v>19324</v>
      </c>
      <c r="I192" s="644"/>
      <c r="J192" s="546"/>
      <c r="K192" s="648"/>
      <c r="L192" s="644"/>
      <c r="M192" s="647"/>
      <c r="N192" s="646"/>
      <c r="O192" s="504"/>
      <c r="P192" s="546"/>
      <c r="Q192" s="485"/>
      <c r="R192" s="553"/>
    </row>
    <row r="193" spans="1:18" s="464" customFormat="1" ht="28.5" customHeight="1" x14ac:dyDescent="0.15">
      <c r="A193" s="815"/>
      <c r="B193" s="416"/>
      <c r="C193" s="819" t="s">
        <v>228</v>
      </c>
      <c r="D193" s="819"/>
      <c r="E193" s="229"/>
      <c r="F193" s="644">
        <v>492063.37</v>
      </c>
      <c r="G193" s="647">
        <v>-163</v>
      </c>
      <c r="H193" s="648">
        <f t="shared" si="24"/>
        <v>491900.37</v>
      </c>
      <c r="I193" s="644"/>
      <c r="J193" s="546"/>
      <c r="K193" s="648"/>
      <c r="L193" s="644"/>
      <c r="M193" s="647"/>
      <c r="N193" s="646"/>
      <c r="O193" s="504"/>
      <c r="P193" s="546"/>
      <c r="Q193" s="485"/>
      <c r="R193" s="553"/>
    </row>
    <row r="194" spans="1:18" s="317" customFormat="1" ht="28.5" customHeight="1" thickBot="1" x14ac:dyDescent="0.2">
      <c r="A194" s="816"/>
      <c r="B194" s="656"/>
      <c r="C194" s="896" t="s">
        <v>72</v>
      </c>
      <c r="D194" s="896"/>
      <c r="E194" s="601"/>
      <c r="F194" s="630">
        <f>SUM(F20:F43,F44:F72,F73:F108,F109:F153,F154:F193)</f>
        <v>4711399.7</v>
      </c>
      <c r="G194" s="632">
        <f>SUM(G20:G43,G44:G72,G73:G108,G109:G153,G154:G193)</f>
        <v>6083.11</v>
      </c>
      <c r="H194" s="657">
        <f>SUM(H20:H43,H44:H72,H73:H108,H109:H153,H154:H193)</f>
        <v>4717482.8099999996</v>
      </c>
      <c r="I194" s="630">
        <f>SUM(I20:I43,I44:I72,I73:I108,I109:I153,I154:I193)</f>
        <v>5245.81</v>
      </c>
      <c r="J194" s="632"/>
      <c r="K194" s="657">
        <f t="shared" ref="K194:Q194" si="25">SUM(K20:K43,K44:K72,K73:K108,K109:K153,K154:K193)</f>
        <v>5245.81</v>
      </c>
      <c r="L194" s="658">
        <f t="shared" si="25"/>
        <v>53242.439999999995</v>
      </c>
      <c r="M194" s="591">
        <f t="shared" si="25"/>
        <v>-1185.9099999999999</v>
      </c>
      <c r="N194" s="659">
        <f t="shared" si="25"/>
        <v>52056.529999999992</v>
      </c>
      <c r="O194" s="660">
        <f t="shared" si="25"/>
        <v>58488.249999999985</v>
      </c>
      <c r="P194" s="602">
        <f t="shared" si="25"/>
        <v>-1185.9099999999999</v>
      </c>
      <c r="Q194" s="661">
        <f t="shared" si="25"/>
        <v>57302.339999999982</v>
      </c>
      <c r="R194" s="553"/>
    </row>
    <row r="195" spans="1:18" s="317" customFormat="1" ht="28.5" customHeight="1" x14ac:dyDescent="0.15">
      <c r="A195" s="817" t="s">
        <v>439</v>
      </c>
      <c r="B195" s="603"/>
      <c r="C195" s="894" t="s">
        <v>229</v>
      </c>
      <c r="D195" s="894"/>
      <c r="E195" s="604"/>
      <c r="F195" s="605">
        <f>315.72+2013.93</f>
        <v>2329.65</v>
      </c>
      <c r="G195" s="606"/>
      <c r="H195" s="607">
        <f>SUM(F195:G195)</f>
        <v>2329.65</v>
      </c>
      <c r="I195" s="608">
        <v>274.09000000000003</v>
      </c>
      <c r="J195" s="609"/>
      <c r="K195" s="610">
        <f>SUM(I195:J195)</f>
        <v>274.09000000000003</v>
      </c>
      <c r="L195" s="611">
        <v>120.5</v>
      </c>
      <c r="M195" s="612"/>
      <c r="N195" s="607">
        <f>SUM(L195:M195)</f>
        <v>120.5</v>
      </c>
      <c r="O195" s="613">
        <f t="shared" ref="O195:O198" si="26">I195+L195</f>
        <v>394.59000000000003</v>
      </c>
      <c r="P195" s="606"/>
      <c r="Q195" s="614">
        <f t="shared" ref="Q195:Q198" si="27">SUM(O195:P195)</f>
        <v>394.59000000000003</v>
      </c>
      <c r="R195" s="553"/>
    </row>
    <row r="196" spans="1:18" s="317" customFormat="1" ht="28.5" customHeight="1" x14ac:dyDescent="0.15">
      <c r="A196" s="815"/>
      <c r="B196" s="415"/>
      <c r="C196" s="818" t="s">
        <v>355</v>
      </c>
      <c r="D196" s="819"/>
      <c r="E196" s="229"/>
      <c r="F196" s="642">
        <v>1584.22</v>
      </c>
      <c r="G196" s="643"/>
      <c r="H196" s="640">
        <f>SUM(F196:G196)</f>
        <v>1584.22</v>
      </c>
      <c r="I196" s="642"/>
      <c r="J196" s="547"/>
      <c r="K196" s="640"/>
      <c r="L196" s="510">
        <v>1020.15</v>
      </c>
      <c r="M196" s="615"/>
      <c r="N196" s="626">
        <f>SUM(L196:M196)</f>
        <v>1020.15</v>
      </c>
      <c r="O196" s="635">
        <f t="shared" si="26"/>
        <v>1020.15</v>
      </c>
      <c r="P196" s="549"/>
      <c r="Q196" s="486">
        <f t="shared" si="27"/>
        <v>1020.15</v>
      </c>
      <c r="R196" s="553"/>
    </row>
    <row r="197" spans="1:18" s="317" customFormat="1" ht="28.5" customHeight="1" x14ac:dyDescent="0.15">
      <c r="A197" s="815"/>
      <c r="B197" s="418"/>
      <c r="C197" s="333"/>
      <c r="D197" s="634" t="s">
        <v>356</v>
      </c>
      <c r="E197" s="229"/>
      <c r="F197" s="498"/>
      <c r="G197" s="564"/>
      <c r="H197" s="502"/>
      <c r="I197" s="498"/>
      <c r="J197" s="499"/>
      <c r="K197" s="502"/>
      <c r="L197" s="511">
        <v>38.880000000000003</v>
      </c>
      <c r="M197" s="565"/>
      <c r="N197" s="646">
        <f>SUM(L197:M197)</f>
        <v>38.880000000000003</v>
      </c>
      <c r="O197" s="644">
        <f t="shared" si="26"/>
        <v>38.880000000000003</v>
      </c>
      <c r="P197" s="546"/>
      <c r="Q197" s="485">
        <f t="shared" si="27"/>
        <v>38.880000000000003</v>
      </c>
      <c r="R197" s="553"/>
    </row>
    <row r="198" spans="1:18" s="317" customFormat="1" ht="28.5" customHeight="1" thickBot="1" x14ac:dyDescent="0.2">
      <c r="A198" s="816"/>
      <c r="B198" s="418"/>
      <c r="C198" s="333"/>
      <c r="D198" s="633" t="s">
        <v>357</v>
      </c>
      <c r="E198" s="326"/>
      <c r="F198" s="642"/>
      <c r="G198" s="643"/>
      <c r="H198" s="640"/>
      <c r="I198" s="642"/>
      <c r="J198" s="547"/>
      <c r="K198" s="640"/>
      <c r="L198" s="510">
        <v>29.06</v>
      </c>
      <c r="M198" s="615"/>
      <c r="N198" s="626">
        <f>SUM(L198:M198)</f>
        <v>29.06</v>
      </c>
      <c r="O198" s="635">
        <f t="shared" si="26"/>
        <v>29.06</v>
      </c>
      <c r="P198" s="549"/>
      <c r="Q198" s="486">
        <f t="shared" si="27"/>
        <v>29.06</v>
      </c>
      <c r="R198" s="553"/>
    </row>
    <row r="199" spans="1:18" s="317" customFormat="1" ht="28.5" customHeight="1" x14ac:dyDescent="0.15">
      <c r="A199" s="895"/>
      <c r="B199" s="895"/>
      <c r="C199" s="895"/>
      <c r="D199" s="895"/>
      <c r="E199" s="895"/>
      <c r="F199" s="895"/>
      <c r="G199" s="895"/>
      <c r="H199" s="895"/>
      <c r="I199" s="895"/>
      <c r="J199" s="895"/>
      <c r="K199" s="895"/>
      <c r="L199" s="895"/>
      <c r="M199" s="895"/>
      <c r="N199" s="895"/>
      <c r="O199" s="895"/>
      <c r="P199" s="895"/>
      <c r="Q199" s="895"/>
      <c r="R199" s="553"/>
    </row>
    <row r="200" spans="1:18" s="317" customFormat="1" ht="11.25" customHeight="1" x14ac:dyDescent="0.15">
      <c r="A200" s="552"/>
      <c r="B200" s="552"/>
      <c r="C200" s="552"/>
      <c r="D200" s="552"/>
      <c r="E200" s="552"/>
      <c r="F200" s="552"/>
      <c r="G200" s="552"/>
      <c r="H200" s="552"/>
      <c r="I200" s="552"/>
      <c r="J200" s="552"/>
      <c r="K200" s="552"/>
      <c r="L200" s="552"/>
      <c r="M200" s="552"/>
      <c r="N200" s="552"/>
      <c r="O200" s="552"/>
      <c r="P200" s="552"/>
      <c r="Q200" s="552"/>
      <c r="R200" s="553"/>
    </row>
    <row r="201" spans="1:18" s="317" customFormat="1" ht="11.25" customHeight="1" x14ac:dyDescent="0.15">
      <c r="A201" s="552"/>
      <c r="B201" s="552"/>
      <c r="C201" s="552"/>
      <c r="D201" s="552"/>
      <c r="E201" s="552"/>
      <c r="F201" s="552"/>
      <c r="G201" s="552"/>
      <c r="H201" s="552"/>
      <c r="I201" s="552"/>
      <c r="J201" s="552"/>
      <c r="K201" s="552"/>
      <c r="L201" s="552"/>
      <c r="M201" s="552"/>
      <c r="N201" s="552"/>
      <c r="O201" s="552"/>
      <c r="P201" s="552"/>
      <c r="Q201" s="552"/>
      <c r="R201" s="553"/>
    </row>
    <row r="202" spans="1:18" s="317" customFormat="1" ht="28.5" customHeight="1" x14ac:dyDescent="0.15">
      <c r="A202" s="859"/>
      <c r="B202" s="859"/>
      <c r="C202" s="859"/>
      <c r="D202" s="859"/>
      <c r="E202" s="859"/>
      <c r="F202" s="859"/>
      <c r="G202" s="859"/>
      <c r="H202" s="859"/>
      <c r="I202" s="859"/>
      <c r="J202" s="859"/>
      <c r="K202" s="859"/>
      <c r="L202" s="859"/>
      <c r="M202" s="859"/>
      <c r="N202" s="859"/>
      <c r="O202" s="859"/>
      <c r="P202" s="859"/>
      <c r="Q202" s="859"/>
      <c r="R202" s="553"/>
    </row>
    <row r="203" spans="1:18" s="317" customFormat="1" ht="28.5" customHeight="1" x14ac:dyDescent="0.15">
      <c r="R203" s="553"/>
    </row>
    <row r="204" spans="1:18" s="317" customFormat="1" ht="28.5" customHeight="1" thickBot="1" x14ac:dyDescent="0.2">
      <c r="A204" s="834" t="s">
        <v>184</v>
      </c>
      <c r="B204" s="834"/>
      <c r="C204" s="834"/>
      <c r="D204" s="834"/>
      <c r="E204" s="834"/>
      <c r="P204" s="835" t="s">
        <v>185</v>
      </c>
      <c r="Q204" s="835"/>
      <c r="R204" s="553"/>
    </row>
    <row r="205" spans="1:18" s="317" customFormat="1" ht="18" customHeight="1" x14ac:dyDescent="0.15">
      <c r="A205" s="836" t="s">
        <v>186</v>
      </c>
      <c r="B205" s="837"/>
      <c r="C205" s="837"/>
      <c r="D205" s="837"/>
      <c r="E205" s="838"/>
      <c r="F205" s="845" t="s">
        <v>187</v>
      </c>
      <c r="G205" s="837"/>
      <c r="H205" s="838"/>
      <c r="I205" s="837" t="s">
        <v>161</v>
      </c>
      <c r="J205" s="837"/>
      <c r="K205" s="837"/>
      <c r="L205" s="837"/>
      <c r="M205" s="837"/>
      <c r="N205" s="837"/>
      <c r="O205" s="837"/>
      <c r="P205" s="837"/>
      <c r="Q205" s="847"/>
      <c r="R205" s="553"/>
    </row>
    <row r="206" spans="1:18" s="317" customFormat="1" ht="18" customHeight="1" x14ac:dyDescent="0.15">
      <c r="A206" s="839"/>
      <c r="B206" s="840"/>
      <c r="C206" s="840"/>
      <c r="D206" s="840"/>
      <c r="E206" s="841"/>
      <c r="F206" s="846"/>
      <c r="G206" s="843"/>
      <c r="H206" s="844"/>
      <c r="I206" s="848" t="s">
        <v>188</v>
      </c>
      <c r="J206" s="849"/>
      <c r="K206" s="850"/>
      <c r="L206" s="848" t="s">
        <v>162</v>
      </c>
      <c r="M206" s="849"/>
      <c r="N206" s="850"/>
      <c r="O206" s="848" t="s">
        <v>189</v>
      </c>
      <c r="P206" s="849"/>
      <c r="Q206" s="851"/>
      <c r="R206" s="553"/>
    </row>
    <row r="207" spans="1:18" s="317" customFormat="1" ht="45.75" customHeight="1" x14ac:dyDescent="0.15">
      <c r="A207" s="842"/>
      <c r="B207" s="843"/>
      <c r="C207" s="843"/>
      <c r="D207" s="843"/>
      <c r="E207" s="844"/>
      <c r="F207" s="318" t="s">
        <v>190</v>
      </c>
      <c r="G207" s="319" t="s">
        <v>275</v>
      </c>
      <c r="H207" s="320" t="s">
        <v>276</v>
      </c>
      <c r="I207" s="318" t="s">
        <v>190</v>
      </c>
      <c r="J207" s="319" t="s">
        <v>275</v>
      </c>
      <c r="K207" s="320" t="s">
        <v>276</v>
      </c>
      <c r="L207" s="318" t="s">
        <v>190</v>
      </c>
      <c r="M207" s="319" t="s">
        <v>275</v>
      </c>
      <c r="N207" s="320" t="s">
        <v>276</v>
      </c>
      <c r="O207" s="318" t="s">
        <v>190</v>
      </c>
      <c r="P207" s="319" t="s">
        <v>275</v>
      </c>
      <c r="Q207" s="321" t="s">
        <v>276</v>
      </c>
      <c r="R207" s="553"/>
    </row>
    <row r="208" spans="1:18" s="317" customFormat="1" ht="28.5" customHeight="1" x14ac:dyDescent="0.15">
      <c r="A208" s="814" t="s">
        <v>463</v>
      </c>
      <c r="B208" s="599"/>
      <c r="C208" s="898" t="s">
        <v>464</v>
      </c>
      <c r="D208" s="898"/>
      <c r="E208" s="662"/>
      <c r="F208" s="491">
        <v>565.52</v>
      </c>
      <c r="G208" s="555"/>
      <c r="H208" s="493">
        <f t="shared" ref="H208:H221" si="28">SUM(F208:G208)</f>
        <v>565.52</v>
      </c>
      <c r="I208" s="491">
        <v>172.24</v>
      </c>
      <c r="J208" s="492"/>
      <c r="K208" s="493">
        <f>SUM(I208:J208)</f>
        <v>172.24</v>
      </c>
      <c r="L208" s="491"/>
      <c r="M208" s="555"/>
      <c r="N208" s="493"/>
      <c r="O208" s="491">
        <f>I208+L208</f>
        <v>172.24</v>
      </c>
      <c r="P208" s="492"/>
      <c r="Q208" s="484">
        <f>SUM(O208:P208)</f>
        <v>172.24</v>
      </c>
      <c r="R208" s="553"/>
    </row>
    <row r="209" spans="1:18" s="317" customFormat="1" ht="28.5" customHeight="1" x14ac:dyDescent="0.15">
      <c r="A209" s="815"/>
      <c r="B209" s="232"/>
      <c r="C209" s="871" t="s">
        <v>358</v>
      </c>
      <c r="D209" s="871"/>
      <c r="E209" s="224"/>
      <c r="F209" s="636">
        <v>1035</v>
      </c>
      <c r="G209" s="625"/>
      <c r="H209" s="628">
        <f t="shared" si="28"/>
        <v>1035</v>
      </c>
      <c r="I209" s="636">
        <v>172.24</v>
      </c>
      <c r="J209" s="548"/>
      <c r="K209" s="628">
        <f>SUM(I209:J209)</f>
        <v>172.24</v>
      </c>
      <c r="L209" s="636"/>
      <c r="M209" s="625"/>
      <c r="N209" s="628"/>
      <c r="O209" s="636">
        <f t="shared" ref="O209" si="29">I209+L209</f>
        <v>172.24</v>
      </c>
      <c r="P209" s="548"/>
      <c r="Q209" s="494">
        <f t="shared" ref="Q209" si="30">SUM(O209:P209)</f>
        <v>172.24</v>
      </c>
      <c r="R209" s="553"/>
    </row>
    <row r="210" spans="1:18" s="317" customFormat="1" ht="28.5" customHeight="1" x14ac:dyDescent="0.15">
      <c r="A210" s="815"/>
      <c r="B210" s="232"/>
      <c r="C210" s="871" t="s">
        <v>359</v>
      </c>
      <c r="D210" s="871"/>
      <c r="E210" s="224"/>
      <c r="F210" s="636">
        <v>9265.57</v>
      </c>
      <c r="G210" s="625"/>
      <c r="H210" s="628">
        <f t="shared" si="28"/>
        <v>9265.57</v>
      </c>
      <c r="I210" s="636"/>
      <c r="J210" s="548"/>
      <c r="K210" s="628"/>
      <c r="L210" s="636">
        <v>109.52</v>
      </c>
      <c r="M210" s="625">
        <v>-109.52</v>
      </c>
      <c r="N210" s="628">
        <f>SUM(L210:M210)</f>
        <v>0</v>
      </c>
      <c r="O210" s="616">
        <f>I210+L210</f>
        <v>109.52</v>
      </c>
      <c r="P210" s="625">
        <f>J210+M210</f>
        <v>-109.52</v>
      </c>
      <c r="Q210" s="494">
        <f>SUM(O210:P210)</f>
        <v>0</v>
      </c>
      <c r="R210" s="553"/>
    </row>
    <row r="211" spans="1:18" s="317" customFormat="1" ht="28.5" customHeight="1" x14ac:dyDescent="0.15">
      <c r="A211" s="815"/>
      <c r="B211" s="232"/>
      <c r="C211" s="871" t="s">
        <v>360</v>
      </c>
      <c r="D211" s="871"/>
      <c r="E211" s="224"/>
      <c r="F211" s="636">
        <v>1642.17</v>
      </c>
      <c r="G211" s="625"/>
      <c r="H211" s="646">
        <f t="shared" si="28"/>
        <v>1642.17</v>
      </c>
      <c r="I211" s="636"/>
      <c r="J211" s="548"/>
      <c r="K211" s="646"/>
      <c r="L211" s="636">
        <v>232.64</v>
      </c>
      <c r="M211" s="625">
        <v>-232.64</v>
      </c>
      <c r="N211" s="646">
        <f>SUM(L211:M211)</f>
        <v>0</v>
      </c>
      <c r="O211" s="644">
        <f>I211+L211</f>
        <v>232.64</v>
      </c>
      <c r="P211" s="647">
        <f t="shared" ref="P211:P217" si="31">J211+M211</f>
        <v>-232.64</v>
      </c>
      <c r="Q211" s="494">
        <f>SUM(O211:P211)</f>
        <v>0</v>
      </c>
      <c r="R211" s="553"/>
    </row>
    <row r="212" spans="1:18" s="317" customFormat="1" ht="28.5" customHeight="1" x14ac:dyDescent="0.15">
      <c r="A212" s="815"/>
      <c r="B212" s="232"/>
      <c r="C212" s="871" t="s">
        <v>361</v>
      </c>
      <c r="D212" s="871"/>
      <c r="E212" s="224"/>
      <c r="F212" s="636">
        <v>991</v>
      </c>
      <c r="G212" s="625"/>
      <c r="H212" s="646">
        <f t="shared" si="28"/>
        <v>991</v>
      </c>
      <c r="I212" s="636">
        <v>121.46</v>
      </c>
      <c r="J212" s="548"/>
      <c r="K212" s="646">
        <f>SUM(I212:J212)</f>
        <v>121.46</v>
      </c>
      <c r="L212" s="636"/>
      <c r="M212" s="625"/>
      <c r="N212" s="646"/>
      <c r="O212" s="644">
        <f>I212+L212</f>
        <v>121.46</v>
      </c>
      <c r="P212" s="647"/>
      <c r="Q212" s="494">
        <f>SUM(O212:P212)</f>
        <v>121.46</v>
      </c>
      <c r="R212" s="553"/>
    </row>
    <row r="213" spans="1:18" s="317" customFormat="1" ht="28.5" customHeight="1" x14ac:dyDescent="0.15">
      <c r="A213" s="815"/>
      <c r="B213" s="232"/>
      <c r="C213" s="871" t="s">
        <v>362</v>
      </c>
      <c r="D213" s="871"/>
      <c r="E213" s="224"/>
      <c r="F213" s="636">
        <v>2436.36</v>
      </c>
      <c r="G213" s="625"/>
      <c r="H213" s="646">
        <f t="shared" si="28"/>
        <v>2436.36</v>
      </c>
      <c r="I213" s="636"/>
      <c r="J213" s="548"/>
      <c r="K213" s="646"/>
      <c r="L213" s="636">
        <v>235.1</v>
      </c>
      <c r="M213" s="625"/>
      <c r="N213" s="646">
        <f>SUM(L213:M213)</f>
        <v>235.1</v>
      </c>
      <c r="O213" s="644">
        <f>I213+L213</f>
        <v>235.1</v>
      </c>
      <c r="P213" s="647"/>
      <c r="Q213" s="494">
        <f>SUM(O213:P213)</f>
        <v>235.1</v>
      </c>
      <c r="R213" s="553"/>
    </row>
    <row r="214" spans="1:18" s="317" customFormat="1" ht="28.5" customHeight="1" x14ac:dyDescent="0.15">
      <c r="A214" s="815"/>
      <c r="B214" s="325"/>
      <c r="C214" s="818" t="s">
        <v>363</v>
      </c>
      <c r="D214" s="819"/>
      <c r="E214" s="326"/>
      <c r="F214" s="821">
        <v>58355</v>
      </c>
      <c r="G214" s="823"/>
      <c r="H214" s="825">
        <f t="shared" si="28"/>
        <v>58355</v>
      </c>
      <c r="I214" s="635"/>
      <c r="J214" s="549"/>
      <c r="K214" s="646"/>
      <c r="L214" s="635"/>
      <c r="M214" s="623"/>
      <c r="N214" s="646"/>
      <c r="O214" s="644"/>
      <c r="P214" s="647"/>
      <c r="Q214" s="485"/>
      <c r="R214" s="553"/>
    </row>
    <row r="215" spans="1:18" s="317" customFormat="1" ht="28.5" customHeight="1" x14ac:dyDescent="0.15">
      <c r="A215" s="815"/>
      <c r="B215" s="231"/>
      <c r="C215" s="438"/>
      <c r="D215" s="633" t="s">
        <v>364</v>
      </c>
      <c r="E215" s="326"/>
      <c r="F215" s="822"/>
      <c r="G215" s="824"/>
      <c r="H215" s="826">
        <f t="shared" si="28"/>
        <v>0</v>
      </c>
      <c r="I215" s="635">
        <v>32.4</v>
      </c>
      <c r="J215" s="549"/>
      <c r="K215" s="626">
        <f>SUM(I215:J215)</f>
        <v>32.4</v>
      </c>
      <c r="L215" s="635"/>
      <c r="M215" s="623"/>
      <c r="N215" s="626"/>
      <c r="O215" s="635">
        <f>I215+L215</f>
        <v>32.4</v>
      </c>
      <c r="P215" s="647"/>
      <c r="Q215" s="486">
        <f>SUM(O215:P215)</f>
        <v>32.4</v>
      </c>
      <c r="R215" s="553"/>
    </row>
    <row r="216" spans="1:18" s="317" customFormat="1" ht="28.5" customHeight="1" x14ac:dyDescent="0.15">
      <c r="A216" s="815"/>
      <c r="B216" s="347"/>
      <c r="C216" s="819" t="s">
        <v>231</v>
      </c>
      <c r="D216" s="819"/>
      <c r="E216" s="229"/>
      <c r="F216" s="644">
        <v>137385.70000000001</v>
      </c>
      <c r="G216" s="647"/>
      <c r="H216" s="646">
        <f t="shared" si="28"/>
        <v>137385.70000000001</v>
      </c>
      <c r="I216" s="644">
        <v>321.57</v>
      </c>
      <c r="J216" s="546"/>
      <c r="K216" s="646">
        <f>SUM(I216:J216)</f>
        <v>321.57</v>
      </c>
      <c r="L216" s="644"/>
      <c r="M216" s="647"/>
      <c r="N216" s="646"/>
      <c r="O216" s="644">
        <f>I216+L216</f>
        <v>321.57</v>
      </c>
      <c r="P216" s="647"/>
      <c r="Q216" s="485">
        <f>SUM(O216:P216)</f>
        <v>321.57</v>
      </c>
      <c r="R216" s="553"/>
    </row>
    <row r="217" spans="1:18" s="317" customFormat="1" ht="28.5" customHeight="1" x14ac:dyDescent="0.15">
      <c r="A217" s="815"/>
      <c r="B217" s="347"/>
      <c r="C217" s="819" t="s">
        <v>365</v>
      </c>
      <c r="D217" s="819"/>
      <c r="E217" s="326"/>
      <c r="F217" s="644">
        <v>3961.76</v>
      </c>
      <c r="G217" s="623"/>
      <c r="H217" s="626">
        <f>SUM(F217:G217)</f>
        <v>3961.76</v>
      </c>
      <c r="I217" s="635"/>
      <c r="J217" s="549"/>
      <c r="K217" s="626"/>
      <c r="L217" s="635">
        <v>1208.6099999999999</v>
      </c>
      <c r="M217" s="623">
        <v>-1208.6099999999999</v>
      </c>
      <c r="N217" s="626">
        <f>SUM(L217:M217)</f>
        <v>0</v>
      </c>
      <c r="O217" s="635">
        <f>I217+L217</f>
        <v>1208.6099999999999</v>
      </c>
      <c r="P217" s="647">
        <f t="shared" si="31"/>
        <v>-1208.6099999999999</v>
      </c>
      <c r="Q217" s="486">
        <f>SUM(O217:P217)</f>
        <v>0</v>
      </c>
      <c r="R217" s="553"/>
    </row>
    <row r="218" spans="1:18" s="317" customFormat="1" ht="28.5" customHeight="1" x14ac:dyDescent="0.15">
      <c r="A218" s="815"/>
      <c r="B218" s="234"/>
      <c r="C218" s="818" t="s">
        <v>455</v>
      </c>
      <c r="D218" s="818"/>
      <c r="E218" s="326"/>
      <c r="F218" s="641">
        <v>0</v>
      </c>
      <c r="G218" s="573">
        <v>1443.24</v>
      </c>
      <c r="H218" s="574">
        <f>SUM(F218:G218)</f>
        <v>1443.24</v>
      </c>
      <c r="I218" s="635"/>
      <c r="J218" s="549"/>
      <c r="K218" s="626"/>
      <c r="L218" s="635">
        <v>0</v>
      </c>
      <c r="M218" s="623">
        <v>757.16</v>
      </c>
      <c r="N218" s="626">
        <f>SUM(L218:M218)</f>
        <v>757.16</v>
      </c>
      <c r="O218" s="575">
        <v>0</v>
      </c>
      <c r="P218" s="546">
        <v>757.16</v>
      </c>
      <c r="Q218" s="486">
        <f>SUM(O218:P218)</f>
        <v>757.16</v>
      </c>
      <c r="R218" s="553"/>
    </row>
    <row r="219" spans="1:18" s="317" customFormat="1" ht="28.5" customHeight="1" x14ac:dyDescent="0.15">
      <c r="A219" s="815"/>
      <c r="B219" s="234"/>
      <c r="C219" s="818" t="s">
        <v>440</v>
      </c>
      <c r="D219" s="818"/>
      <c r="E219" s="326"/>
      <c r="F219" s="641">
        <v>0</v>
      </c>
      <c r="G219" s="573">
        <v>1435.65</v>
      </c>
      <c r="H219" s="574">
        <f>SUM(F219:G219)</f>
        <v>1435.65</v>
      </c>
      <c r="I219" s="635"/>
      <c r="J219" s="549"/>
      <c r="K219" s="626"/>
      <c r="L219" s="635">
        <v>0</v>
      </c>
      <c r="M219" s="623">
        <v>428.75</v>
      </c>
      <c r="N219" s="626">
        <f>SUM(L219:M219)</f>
        <v>428.75</v>
      </c>
      <c r="O219" s="575">
        <f>I219+L219</f>
        <v>0</v>
      </c>
      <c r="P219" s="546">
        <f>J219+M219</f>
        <v>428.75</v>
      </c>
      <c r="Q219" s="486">
        <f>SUM(O219:P219)</f>
        <v>428.75</v>
      </c>
      <c r="R219" s="553"/>
    </row>
    <row r="220" spans="1:18" s="317" customFormat="1" ht="28.5" customHeight="1" x14ac:dyDescent="0.15">
      <c r="A220" s="815"/>
      <c r="B220" s="347"/>
      <c r="C220" s="819" t="s">
        <v>366</v>
      </c>
      <c r="D220" s="819"/>
      <c r="E220" s="326"/>
      <c r="F220" s="644">
        <v>933.4</v>
      </c>
      <c r="G220" s="647"/>
      <c r="H220" s="646">
        <f>SUM(F220:G220)</f>
        <v>933.4</v>
      </c>
      <c r="I220" s="644"/>
      <c r="J220" s="546"/>
      <c r="K220" s="646"/>
      <c r="L220" s="644"/>
      <c r="M220" s="647"/>
      <c r="N220" s="646"/>
      <c r="O220" s="644"/>
      <c r="P220" s="647"/>
      <c r="Q220" s="486"/>
      <c r="R220" s="553"/>
    </row>
    <row r="221" spans="1:18" s="317" customFormat="1" ht="28.5" customHeight="1" x14ac:dyDescent="0.15">
      <c r="A221" s="815"/>
      <c r="B221" s="347"/>
      <c r="C221" s="819" t="s">
        <v>367</v>
      </c>
      <c r="D221" s="819"/>
      <c r="E221" s="326"/>
      <c r="F221" s="644">
        <v>186756.38</v>
      </c>
      <c r="G221" s="647">
        <f>-72333.93-35354.79</f>
        <v>-107688.72</v>
      </c>
      <c r="H221" s="646">
        <f t="shared" si="28"/>
        <v>79067.66</v>
      </c>
      <c r="I221" s="635"/>
      <c r="J221" s="549"/>
      <c r="K221" s="646"/>
      <c r="L221" s="635"/>
      <c r="M221" s="623"/>
      <c r="N221" s="646"/>
      <c r="O221" s="635"/>
      <c r="P221" s="647"/>
      <c r="Q221" s="486"/>
      <c r="R221" s="553"/>
    </row>
    <row r="222" spans="1:18" s="317" customFormat="1" ht="28.5" customHeight="1" x14ac:dyDescent="0.15">
      <c r="A222" s="815"/>
      <c r="B222" s="417"/>
      <c r="C222" s="819" t="s">
        <v>230</v>
      </c>
      <c r="D222" s="819"/>
      <c r="E222" s="229"/>
      <c r="F222" s="636">
        <v>146524.49</v>
      </c>
      <c r="G222" s="647"/>
      <c r="H222" s="646">
        <f>SUM(F222:G222)</f>
        <v>146524.49</v>
      </c>
      <c r="I222" s="411"/>
      <c r="J222" s="413"/>
      <c r="K222" s="646"/>
      <c r="L222" s="420"/>
      <c r="M222" s="566"/>
      <c r="N222" s="646"/>
      <c r="O222" s="644"/>
      <c r="P222" s="647"/>
      <c r="Q222" s="485"/>
      <c r="R222" s="553"/>
    </row>
    <row r="223" spans="1:18" s="317" customFormat="1" ht="28.5" customHeight="1" x14ac:dyDescent="0.15">
      <c r="A223" s="815"/>
      <c r="B223" s="417"/>
      <c r="C223" s="819" t="s">
        <v>228</v>
      </c>
      <c r="D223" s="819"/>
      <c r="E223" s="229"/>
      <c r="F223" s="636">
        <v>114628.25</v>
      </c>
      <c r="G223" s="647"/>
      <c r="H223" s="646">
        <f>SUM(F223:G223)</f>
        <v>114628.25</v>
      </c>
      <c r="I223" s="411"/>
      <c r="J223" s="413"/>
      <c r="K223" s="646"/>
      <c r="L223" s="420"/>
      <c r="M223" s="566"/>
      <c r="N223" s="646"/>
      <c r="O223" s="644"/>
      <c r="P223" s="647"/>
      <c r="Q223" s="485"/>
      <c r="R223" s="553"/>
    </row>
    <row r="224" spans="1:18" s="317" customFormat="1" ht="28.5" customHeight="1" x14ac:dyDescent="0.15">
      <c r="A224" s="820"/>
      <c r="B224" s="439"/>
      <c r="C224" s="897" t="s">
        <v>72</v>
      </c>
      <c r="D224" s="897"/>
      <c r="E224" s="440"/>
      <c r="F224" s="441">
        <f>SUM(F195:F223)</f>
        <v>668394.47</v>
      </c>
      <c r="G224" s="442">
        <f>SUM(G195:G223)</f>
        <v>-104809.83</v>
      </c>
      <c r="H224" s="443">
        <f>SUM(H195:H223)</f>
        <v>563584.64</v>
      </c>
      <c r="I224" s="441">
        <f>SUM(I195:I223)</f>
        <v>1094</v>
      </c>
      <c r="J224" s="442"/>
      <c r="K224" s="443">
        <f t="shared" ref="K224:Q224" si="32">SUM(K195:K223)</f>
        <v>1094</v>
      </c>
      <c r="L224" s="441">
        <f t="shared" si="32"/>
        <v>2994.46</v>
      </c>
      <c r="M224" s="442">
        <f t="shared" si="32"/>
        <v>-364.86</v>
      </c>
      <c r="N224" s="443">
        <f t="shared" si="32"/>
        <v>2629.6</v>
      </c>
      <c r="O224" s="441">
        <f t="shared" si="32"/>
        <v>4088.46</v>
      </c>
      <c r="P224" s="442">
        <f t="shared" si="32"/>
        <v>-364.86</v>
      </c>
      <c r="Q224" s="444">
        <f t="shared" si="32"/>
        <v>3723.6000000000004</v>
      </c>
      <c r="R224" s="553"/>
    </row>
    <row r="225" spans="1:18" s="317" customFormat="1" ht="28.5" hidden="1" customHeight="1" x14ac:dyDescent="0.15">
      <c r="A225" s="445"/>
      <c r="B225" s="232"/>
      <c r="C225" s="819"/>
      <c r="D225" s="819"/>
      <c r="E225" s="229"/>
      <c r="F225" s="446"/>
      <c r="G225" s="447"/>
      <c r="H225" s="448"/>
      <c r="I225" s="227"/>
      <c r="J225" s="222"/>
      <c r="K225" s="225"/>
      <c r="L225" s="226"/>
      <c r="M225" s="223"/>
      <c r="N225" s="225"/>
      <c r="O225" s="227"/>
      <c r="P225" s="222"/>
      <c r="Q225" s="315"/>
      <c r="R225" s="553"/>
    </row>
    <row r="226" spans="1:18" s="317" customFormat="1" ht="28.5" hidden="1" customHeight="1" x14ac:dyDescent="0.15">
      <c r="A226" s="445"/>
      <c r="B226" s="232"/>
      <c r="C226" s="633"/>
      <c r="D226" s="634"/>
      <c r="E226" s="326"/>
      <c r="F226" s="446"/>
      <c r="G226" s="447"/>
      <c r="H226" s="448"/>
      <c r="I226" s="449"/>
      <c r="J226" s="450"/>
      <c r="K226" s="225"/>
      <c r="L226" s="226"/>
      <c r="M226" s="223"/>
      <c r="N226" s="225"/>
      <c r="O226" s="227"/>
      <c r="P226" s="222"/>
      <c r="Q226" s="315"/>
      <c r="R226" s="553"/>
    </row>
    <row r="227" spans="1:18" s="317" customFormat="1" ht="28.5" hidden="1" customHeight="1" x14ac:dyDescent="0.15">
      <c r="A227" s="445"/>
      <c r="B227" s="232"/>
      <c r="C227" s="633"/>
      <c r="D227" s="634"/>
      <c r="E227" s="326"/>
      <c r="F227" s="446"/>
      <c r="G227" s="447"/>
      <c r="H227" s="448"/>
      <c r="I227" s="449"/>
      <c r="J227" s="450"/>
      <c r="K227" s="225"/>
      <c r="L227" s="226"/>
      <c r="M227" s="223"/>
      <c r="N227" s="225"/>
      <c r="O227" s="227"/>
      <c r="P227" s="222"/>
      <c r="Q227" s="315"/>
      <c r="R227" s="553"/>
    </row>
    <row r="228" spans="1:18" s="317" customFormat="1" ht="28.5" hidden="1" customHeight="1" x14ac:dyDescent="0.15">
      <c r="A228" s="445"/>
      <c r="B228" s="232"/>
      <c r="C228" s="633"/>
      <c r="D228" s="634"/>
      <c r="E228" s="326"/>
      <c r="F228" s="446"/>
      <c r="G228" s="447"/>
      <c r="H228" s="448"/>
      <c r="I228" s="449"/>
      <c r="J228" s="450"/>
      <c r="K228" s="225"/>
      <c r="L228" s="226"/>
      <c r="M228" s="223"/>
      <c r="N228" s="225"/>
      <c r="O228" s="227"/>
      <c r="P228" s="222"/>
      <c r="Q228" s="315"/>
      <c r="R228" s="553"/>
    </row>
    <row r="229" spans="1:18" s="317" customFormat="1" ht="28.5" hidden="1" customHeight="1" x14ac:dyDescent="0.15">
      <c r="A229" s="445"/>
      <c r="B229" s="232"/>
      <c r="C229" s="633"/>
      <c r="D229" s="634"/>
      <c r="E229" s="326"/>
      <c r="F229" s="446"/>
      <c r="G229" s="447"/>
      <c r="H229" s="448"/>
      <c r="I229" s="449"/>
      <c r="J229" s="450"/>
      <c r="K229" s="225"/>
      <c r="L229" s="226"/>
      <c r="M229" s="223"/>
      <c r="N229" s="225"/>
      <c r="O229" s="227"/>
      <c r="P229" s="222"/>
      <c r="Q229" s="315"/>
      <c r="R229" s="553"/>
    </row>
    <row r="230" spans="1:18" s="317" customFormat="1" ht="28.5" hidden="1" customHeight="1" x14ac:dyDescent="0.15">
      <c r="A230" s="445"/>
      <c r="B230" s="232"/>
      <c r="C230" s="633"/>
      <c r="D230" s="634"/>
      <c r="E230" s="326"/>
      <c r="F230" s="446"/>
      <c r="G230" s="447"/>
      <c r="H230" s="448"/>
      <c r="I230" s="449"/>
      <c r="J230" s="450"/>
      <c r="K230" s="225"/>
      <c r="L230" s="226"/>
      <c r="M230" s="223"/>
      <c r="N230" s="225"/>
      <c r="O230" s="227"/>
      <c r="P230" s="222"/>
      <c r="Q230" s="315"/>
      <c r="R230" s="553"/>
    </row>
    <row r="231" spans="1:18" s="317" customFormat="1" ht="28.5" hidden="1" customHeight="1" x14ac:dyDescent="0.15">
      <c r="A231" s="445"/>
      <c r="B231" s="232"/>
      <c r="C231" s="633"/>
      <c r="D231" s="634"/>
      <c r="E231" s="326"/>
      <c r="F231" s="446"/>
      <c r="G231" s="447"/>
      <c r="H231" s="448"/>
      <c r="I231" s="449"/>
      <c r="J231" s="450"/>
      <c r="K231" s="225"/>
      <c r="L231" s="226"/>
      <c r="M231" s="223"/>
      <c r="N231" s="225"/>
      <c r="O231" s="227"/>
      <c r="P231" s="222"/>
      <c r="Q231" s="315"/>
      <c r="R231" s="553"/>
    </row>
    <row r="232" spans="1:18" s="317" customFormat="1" ht="28.5" hidden="1" customHeight="1" x14ac:dyDescent="0.15">
      <c r="A232" s="445"/>
      <c r="B232" s="232"/>
      <c r="C232" s="633"/>
      <c r="D232" s="634"/>
      <c r="E232" s="326"/>
      <c r="F232" s="446"/>
      <c r="G232" s="447"/>
      <c r="H232" s="448"/>
      <c r="I232" s="449"/>
      <c r="J232" s="450"/>
      <c r="K232" s="225"/>
      <c r="L232" s="227"/>
      <c r="M232" s="222"/>
      <c r="N232" s="225"/>
      <c r="O232" s="227"/>
      <c r="P232" s="222"/>
      <c r="Q232" s="315"/>
      <c r="R232" s="553"/>
    </row>
    <row r="233" spans="1:18" s="317" customFormat="1" ht="28.5" hidden="1" customHeight="1" x14ac:dyDescent="0.15">
      <c r="A233" s="445"/>
      <c r="B233" s="232"/>
      <c r="C233" s="633"/>
      <c r="D233" s="634"/>
      <c r="E233" s="326"/>
      <c r="F233" s="446"/>
      <c r="G233" s="447"/>
      <c r="H233" s="448"/>
      <c r="I233" s="449"/>
      <c r="J233" s="450"/>
      <c r="K233" s="225"/>
      <c r="L233" s="227"/>
      <c r="M233" s="222"/>
      <c r="N233" s="225"/>
      <c r="O233" s="227"/>
      <c r="P233" s="222"/>
      <c r="Q233" s="315"/>
      <c r="R233" s="553"/>
    </row>
    <row r="234" spans="1:18" ht="28.5" hidden="1" customHeight="1" x14ac:dyDescent="0.15">
      <c r="A234" s="445"/>
      <c r="B234" s="347"/>
      <c r="C234" s="633"/>
      <c r="D234" s="634"/>
      <c r="E234" s="326"/>
      <c r="F234" s="227"/>
      <c r="G234" s="222"/>
      <c r="H234" s="228"/>
      <c r="I234" s="449"/>
      <c r="J234" s="450"/>
      <c r="K234" s="225"/>
      <c r="L234" s="227"/>
      <c r="M234" s="222"/>
      <c r="N234" s="225"/>
      <c r="O234" s="227"/>
      <c r="P234" s="222"/>
      <c r="Q234" s="315"/>
    </row>
    <row r="235" spans="1:18" ht="28.5" hidden="1" customHeight="1" thickBot="1" x14ac:dyDescent="0.2">
      <c r="A235" s="451"/>
      <c r="B235" s="439"/>
      <c r="C235" s="899"/>
      <c r="D235" s="899"/>
      <c r="E235" s="330"/>
      <c r="F235" s="452"/>
      <c r="G235" s="453"/>
      <c r="H235" s="454"/>
      <c r="I235" s="455"/>
      <c r="J235" s="456"/>
      <c r="K235" s="454"/>
      <c r="L235" s="455"/>
      <c r="M235" s="456"/>
      <c r="N235" s="454"/>
      <c r="O235" s="452"/>
      <c r="P235" s="453"/>
      <c r="Q235" s="457"/>
    </row>
    <row r="236" spans="1:18" ht="28.5" customHeight="1" thickBot="1" x14ac:dyDescent="0.2">
      <c r="A236" s="808" t="s">
        <v>232</v>
      </c>
      <c r="B236" s="809"/>
      <c r="C236" s="809"/>
      <c r="D236" s="809"/>
      <c r="E236" s="810"/>
      <c r="F236" s="458">
        <f>SUM(F224,F194,F19)</f>
        <v>5413134.7299999995</v>
      </c>
      <c r="G236" s="459">
        <f>SUM(G224,G194,G19)</f>
        <v>-98726.720000000001</v>
      </c>
      <c r="H236" s="460">
        <f>SUM(H224,H194,H19)</f>
        <v>5314408.0099999988</v>
      </c>
      <c r="I236" s="458">
        <f>SUM(I224,I194,I19)</f>
        <v>6434.06</v>
      </c>
      <c r="J236" s="459"/>
      <c r="K236" s="460">
        <f t="shared" ref="K236:Q236" si="33">SUM(K224,K194,K19)</f>
        <v>6434.06</v>
      </c>
      <c r="L236" s="461">
        <f t="shared" si="33"/>
        <v>62023.549999999996</v>
      </c>
      <c r="M236" s="459">
        <f t="shared" si="33"/>
        <v>-1550.77</v>
      </c>
      <c r="N236" s="460">
        <f t="shared" si="33"/>
        <v>60472.779999999992</v>
      </c>
      <c r="O236" s="458">
        <f t="shared" si="33"/>
        <v>68457.609999999986</v>
      </c>
      <c r="P236" s="459">
        <f t="shared" si="33"/>
        <v>-1550.77</v>
      </c>
      <c r="Q236" s="462">
        <f t="shared" si="33"/>
        <v>66906.839999999982</v>
      </c>
    </row>
    <row r="237" spans="1:18" ht="28.5" customHeight="1" x14ac:dyDescent="0.15">
      <c r="A237" s="317"/>
      <c r="B237" s="317"/>
      <c r="C237" s="317"/>
      <c r="D237" s="317"/>
      <c r="E237" s="317"/>
      <c r="F237" s="317"/>
      <c r="G237" s="317"/>
      <c r="H237" s="317"/>
      <c r="I237" s="317"/>
      <c r="J237" s="317"/>
      <c r="K237" s="317"/>
      <c r="L237" s="317"/>
      <c r="M237" s="317"/>
      <c r="N237" s="317"/>
      <c r="O237" s="317"/>
      <c r="P237" s="317"/>
      <c r="Q237" s="317"/>
    </row>
    <row r="238" spans="1:18" ht="28.5" customHeight="1" x14ac:dyDescent="0.15">
      <c r="A238" s="317"/>
      <c r="B238" s="317"/>
      <c r="C238" s="317"/>
      <c r="D238" s="463"/>
      <c r="E238" s="317"/>
      <c r="F238" s="317"/>
      <c r="G238" s="317"/>
      <c r="H238" s="317"/>
      <c r="I238" s="317"/>
      <c r="J238" s="317"/>
      <c r="K238" s="317"/>
      <c r="L238" s="317"/>
      <c r="M238" s="317"/>
      <c r="N238" s="317"/>
      <c r="O238" s="317"/>
      <c r="P238" s="317"/>
      <c r="Q238" s="317"/>
    </row>
    <row r="239" spans="1:18" ht="28.5" customHeight="1" x14ac:dyDescent="0.15">
      <c r="A239" s="317"/>
      <c r="B239" s="317"/>
      <c r="C239" s="317"/>
      <c r="D239" s="317"/>
      <c r="E239" s="317"/>
      <c r="F239" s="317"/>
      <c r="G239" s="317"/>
      <c r="H239" s="317"/>
      <c r="I239" s="317"/>
      <c r="J239" s="317"/>
      <c r="K239" s="317"/>
      <c r="L239" s="317"/>
      <c r="M239" s="317"/>
      <c r="N239" s="317"/>
      <c r="O239" s="317"/>
      <c r="P239" s="317"/>
      <c r="Q239" s="317"/>
    </row>
    <row r="240" spans="1:18" ht="28.5" customHeight="1" x14ac:dyDescent="0.15">
      <c r="A240" s="552"/>
      <c r="B240" s="552"/>
      <c r="C240" s="552"/>
      <c r="D240" s="552"/>
      <c r="E240" s="552"/>
      <c r="F240" s="552"/>
      <c r="G240" s="552"/>
      <c r="H240" s="552"/>
      <c r="I240" s="552"/>
      <c r="J240" s="552"/>
      <c r="K240" s="552"/>
      <c r="L240" s="552"/>
      <c r="M240" s="552"/>
      <c r="N240" s="552"/>
      <c r="O240" s="552"/>
      <c r="P240" s="552"/>
      <c r="Q240" s="552"/>
    </row>
  </sheetData>
  <mergeCells count="259">
    <mergeCell ref="F109:F112"/>
    <mergeCell ref="G109:G112"/>
    <mergeCell ref="H109:H112"/>
    <mergeCell ref="A205:E207"/>
    <mergeCell ref="F205:H206"/>
    <mergeCell ref="C189:D189"/>
    <mergeCell ref="C190:D190"/>
    <mergeCell ref="C191:D191"/>
    <mergeCell ref="C192:D192"/>
    <mergeCell ref="C193:D193"/>
    <mergeCell ref="C225:D225"/>
    <mergeCell ref="C235:D235"/>
    <mergeCell ref="A117:Q117"/>
    <mergeCell ref="A119:E119"/>
    <mergeCell ref="P119:Q119"/>
    <mergeCell ref="A120:E122"/>
    <mergeCell ref="F120:H121"/>
    <mergeCell ref="I120:Q120"/>
    <mergeCell ref="I121:K121"/>
    <mergeCell ref="L121:N121"/>
    <mergeCell ref="O121:Q121"/>
    <mergeCell ref="C221:D221"/>
    <mergeCell ref="C222:D222"/>
    <mergeCell ref="C223:D223"/>
    <mergeCell ref="C224:D224"/>
    <mergeCell ref="C216:D216"/>
    <mergeCell ref="C217:D217"/>
    <mergeCell ref="C218:D218"/>
    <mergeCell ref="C208:D208"/>
    <mergeCell ref="C209:D209"/>
    <mergeCell ref="C210:D210"/>
    <mergeCell ref="C211:D211"/>
    <mergeCell ref="C212:D212"/>
    <mergeCell ref="C213:D213"/>
    <mergeCell ref="C219:D219"/>
    <mergeCell ref="C220:D220"/>
    <mergeCell ref="C187:D187"/>
    <mergeCell ref="C188:D188"/>
    <mergeCell ref="I205:Q205"/>
    <mergeCell ref="I206:K206"/>
    <mergeCell ref="L206:N206"/>
    <mergeCell ref="O206:Q206"/>
    <mergeCell ref="C195:D195"/>
    <mergeCell ref="A199:Q199"/>
    <mergeCell ref="A202:Q202"/>
    <mergeCell ref="A204:E204"/>
    <mergeCell ref="P204:Q204"/>
    <mergeCell ref="C194:D194"/>
    <mergeCell ref="L178:N178"/>
    <mergeCell ref="O178:Q178"/>
    <mergeCell ref="C180:D180"/>
    <mergeCell ref="C181:D181"/>
    <mergeCell ref="C182:D182"/>
    <mergeCell ref="C183:D183"/>
    <mergeCell ref="C184:D184"/>
    <mergeCell ref="C185:D185"/>
    <mergeCell ref="C186:D186"/>
    <mergeCell ref="F152:F153"/>
    <mergeCell ref="G152:G153"/>
    <mergeCell ref="H152:H153"/>
    <mergeCell ref="C154:D154"/>
    <mergeCell ref="C156:D156"/>
    <mergeCell ref="F156:F157"/>
    <mergeCell ref="G156:G157"/>
    <mergeCell ref="H156:H157"/>
    <mergeCell ref="C158:D158"/>
    <mergeCell ref="C151:D151"/>
    <mergeCell ref="C155:D155"/>
    <mergeCell ref="C160:D160"/>
    <mergeCell ref="C161:D161"/>
    <mergeCell ref="C162:D162"/>
    <mergeCell ref="C163:D163"/>
    <mergeCell ref="C164:D164"/>
    <mergeCell ref="C165:D165"/>
    <mergeCell ref="A151:A169"/>
    <mergeCell ref="A142:Q142"/>
    <mergeCell ref="A145:Q145"/>
    <mergeCell ref="A147:E147"/>
    <mergeCell ref="P147:Q147"/>
    <mergeCell ref="A148:E150"/>
    <mergeCell ref="F148:H149"/>
    <mergeCell ref="I148:Q148"/>
    <mergeCell ref="I149:K149"/>
    <mergeCell ref="L149:N149"/>
    <mergeCell ref="O149:Q149"/>
    <mergeCell ref="C137:D137"/>
    <mergeCell ref="C138:D138"/>
    <mergeCell ref="C139:D139"/>
    <mergeCell ref="A123:A140"/>
    <mergeCell ref="C123:D123"/>
    <mergeCell ref="F123:F125"/>
    <mergeCell ref="G123:G125"/>
    <mergeCell ref="H123:H125"/>
    <mergeCell ref="C126:D126"/>
    <mergeCell ref="C127:D127"/>
    <mergeCell ref="C128:D128"/>
    <mergeCell ref="C140:D140"/>
    <mergeCell ref="C104:D104"/>
    <mergeCell ref="C105:D105"/>
    <mergeCell ref="C106:D106"/>
    <mergeCell ref="A95:A112"/>
    <mergeCell ref="C95:D95"/>
    <mergeCell ref="C96:D96"/>
    <mergeCell ref="C97:D97"/>
    <mergeCell ref="C98:D98"/>
    <mergeCell ref="C99:D99"/>
    <mergeCell ref="C100:D100"/>
    <mergeCell ref="C101:D101"/>
    <mergeCell ref="C107:D107"/>
    <mergeCell ref="C108:D108"/>
    <mergeCell ref="C109:D109"/>
    <mergeCell ref="A66:A84"/>
    <mergeCell ref="C66:D66"/>
    <mergeCell ref="C67:D67"/>
    <mergeCell ref="C68:D68"/>
    <mergeCell ref="C69:D69"/>
    <mergeCell ref="C70:D70"/>
    <mergeCell ref="C71:D71"/>
    <mergeCell ref="C72:D72"/>
    <mergeCell ref="C73:D73"/>
    <mergeCell ref="C74:D74"/>
    <mergeCell ref="C79:D79"/>
    <mergeCell ref="C80:D80"/>
    <mergeCell ref="C81:D81"/>
    <mergeCell ref="C82:D82"/>
    <mergeCell ref="C83:D83"/>
    <mergeCell ref="C84:D84"/>
    <mergeCell ref="C75:D75"/>
    <mergeCell ref="C76:D76"/>
    <mergeCell ref="A63:E65"/>
    <mergeCell ref="F63:H64"/>
    <mergeCell ref="I63:Q63"/>
    <mergeCell ref="I64:K64"/>
    <mergeCell ref="L64:N64"/>
    <mergeCell ref="O64:Q64"/>
    <mergeCell ref="C53:D53"/>
    <mergeCell ref="C54:D54"/>
    <mergeCell ref="C55:D55"/>
    <mergeCell ref="A57:Q57"/>
    <mergeCell ref="A60:Q60"/>
    <mergeCell ref="A62:E62"/>
    <mergeCell ref="P62:Q62"/>
    <mergeCell ref="A37:A55"/>
    <mergeCell ref="C37:D37"/>
    <mergeCell ref="C38:D38"/>
    <mergeCell ref="F38:F39"/>
    <mergeCell ref="G38:G39"/>
    <mergeCell ref="H38:H39"/>
    <mergeCell ref="C40:D40"/>
    <mergeCell ref="C49:D49"/>
    <mergeCell ref="F49:F50"/>
    <mergeCell ref="G49:G50"/>
    <mergeCell ref="H49:H50"/>
    <mergeCell ref="C51:D51"/>
    <mergeCell ref="C52:D52"/>
    <mergeCell ref="H41:H43"/>
    <mergeCell ref="C44:D44"/>
    <mergeCell ref="F44:F46"/>
    <mergeCell ref="G44:G46"/>
    <mergeCell ref="H44:H46"/>
    <mergeCell ref="C47:D47"/>
    <mergeCell ref="F47:F48"/>
    <mergeCell ref="G47:G48"/>
    <mergeCell ref="H47:H48"/>
    <mergeCell ref="C41:D41"/>
    <mergeCell ref="F41:F43"/>
    <mergeCell ref="G41:G43"/>
    <mergeCell ref="A31:Q31"/>
    <mergeCell ref="A33:E33"/>
    <mergeCell ref="P33:Q33"/>
    <mergeCell ref="A34:E36"/>
    <mergeCell ref="F34:H35"/>
    <mergeCell ref="I34:Q34"/>
    <mergeCell ref="I35:K35"/>
    <mergeCell ref="L35:N35"/>
    <mergeCell ref="O35:Q35"/>
    <mergeCell ref="C24:D24"/>
    <mergeCell ref="F24:F25"/>
    <mergeCell ref="G24:G25"/>
    <mergeCell ref="H24:H25"/>
    <mergeCell ref="C26:D26"/>
    <mergeCell ref="A28:Q28"/>
    <mergeCell ref="C17:D17"/>
    <mergeCell ref="F17:F18"/>
    <mergeCell ref="G17:G18"/>
    <mergeCell ref="H17:H18"/>
    <mergeCell ref="A20:A26"/>
    <mergeCell ref="C20:D20"/>
    <mergeCell ref="F20:F22"/>
    <mergeCell ref="G20:G22"/>
    <mergeCell ref="H20:H22"/>
    <mergeCell ref="C23:D23"/>
    <mergeCell ref="A8:A19"/>
    <mergeCell ref="C8:D8"/>
    <mergeCell ref="F8:F11"/>
    <mergeCell ref="G8:G11"/>
    <mergeCell ref="H8:H11"/>
    <mergeCell ref="C12:D12"/>
    <mergeCell ref="C14:D14"/>
    <mergeCell ref="F14:F16"/>
    <mergeCell ref="G14:G16"/>
    <mergeCell ref="H14:H16"/>
    <mergeCell ref="A2:Q2"/>
    <mergeCell ref="A4:E4"/>
    <mergeCell ref="P4:Q4"/>
    <mergeCell ref="A5:E7"/>
    <mergeCell ref="F5:H6"/>
    <mergeCell ref="I5:Q5"/>
    <mergeCell ref="I6:K6"/>
    <mergeCell ref="L6:N6"/>
    <mergeCell ref="O6:Q6"/>
    <mergeCell ref="F76:F77"/>
    <mergeCell ref="G76:G77"/>
    <mergeCell ref="H76:H77"/>
    <mergeCell ref="C102:D102"/>
    <mergeCell ref="F102:F103"/>
    <mergeCell ref="G102:G103"/>
    <mergeCell ref="H102:H103"/>
    <mergeCell ref="C129:D129"/>
    <mergeCell ref="C131:D131"/>
    <mergeCell ref="F131:F136"/>
    <mergeCell ref="G131:G136"/>
    <mergeCell ref="H131:H136"/>
    <mergeCell ref="C78:D78"/>
    <mergeCell ref="A86:Q86"/>
    <mergeCell ref="A89:Q89"/>
    <mergeCell ref="A91:E91"/>
    <mergeCell ref="P91:Q91"/>
    <mergeCell ref="A92:E94"/>
    <mergeCell ref="F92:H93"/>
    <mergeCell ref="I92:Q92"/>
    <mergeCell ref="I93:K93"/>
    <mergeCell ref="L93:N93"/>
    <mergeCell ref="O93:Q93"/>
    <mergeCell ref="A114:Q114"/>
    <mergeCell ref="A236:E236"/>
    <mergeCell ref="F158:F159"/>
    <mergeCell ref="G158:G159"/>
    <mergeCell ref="H158:H159"/>
    <mergeCell ref="A180:A194"/>
    <mergeCell ref="A195:A198"/>
    <mergeCell ref="C196:D196"/>
    <mergeCell ref="A208:A224"/>
    <mergeCell ref="C214:D214"/>
    <mergeCell ref="F214:F215"/>
    <mergeCell ref="G214:G215"/>
    <mergeCell ref="H214:H215"/>
    <mergeCell ref="C166:D166"/>
    <mergeCell ref="C167:D167"/>
    <mergeCell ref="C168:D168"/>
    <mergeCell ref="C169:D169"/>
    <mergeCell ref="A171:Q171"/>
    <mergeCell ref="A174:Q174"/>
    <mergeCell ref="A176:E176"/>
    <mergeCell ref="P176:Q176"/>
    <mergeCell ref="A177:E179"/>
    <mergeCell ref="F177:H178"/>
    <mergeCell ref="I177:Q177"/>
    <mergeCell ref="I178:K178"/>
  </mergeCells>
  <phoneticPr fontId="5"/>
  <pageMargins left="0.86614173228346458" right="0.78740157480314965" top="0.19685039370078741" bottom="0.19685039370078741" header="0.51181102362204722" footer="0.51181102362204722"/>
  <pageSetup paperSize="9" scale="77" orientation="landscape" r:id="rId1"/>
  <headerFooter alignWithMargins="0"/>
  <rowBreaks count="7" manualBreakCount="7">
    <brk id="29" min="3" max="16" man="1"/>
    <brk id="58" min="3" max="16" man="1"/>
    <brk id="87" min="3" max="16" man="1"/>
    <brk id="115" min="3" max="16" man="1"/>
    <brk id="143" min="3" max="16" man="1"/>
    <brk id="172" min="3" max="16" man="1"/>
    <brk id="200" min="3"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S68"/>
  <sheetViews>
    <sheetView view="pageBreakPreview" zoomScale="85" zoomScaleNormal="100" zoomScaleSheetLayoutView="85" workbookViewId="0"/>
  </sheetViews>
  <sheetFormatPr defaultRowHeight="13.5" x14ac:dyDescent="0.15"/>
  <cols>
    <col min="1" max="2" width="2.625" customWidth="1"/>
    <col min="3" max="3" width="0.875" customWidth="1"/>
    <col min="4" max="4" width="38.125" customWidth="1"/>
    <col min="5" max="5" width="11.625" customWidth="1"/>
    <col min="6" max="6" width="0.875" customWidth="1"/>
    <col min="7" max="7" width="14.625" customWidth="1"/>
    <col min="8" max="8" width="0.875" customWidth="1"/>
    <col min="9" max="9" width="15.25" customWidth="1"/>
    <col min="10" max="10" width="0.875" customWidth="1"/>
    <col min="11" max="11" width="14.625" customWidth="1"/>
    <col min="12" max="12" width="0.875" customWidth="1"/>
    <col min="13" max="13" width="14.625" customWidth="1"/>
    <col min="14" max="14" width="0.875" customWidth="1"/>
    <col min="15" max="15" width="2.625" customWidth="1"/>
  </cols>
  <sheetData>
    <row r="1" spans="1:16" ht="23.25" customHeight="1" x14ac:dyDescent="0.15"/>
    <row r="2" spans="1:16" s="482" customFormat="1" ht="24" customHeight="1" x14ac:dyDescent="0.15">
      <c r="A2" s="294"/>
      <c r="B2" s="180"/>
      <c r="C2" s="181"/>
      <c r="D2" s="185" t="s">
        <v>248</v>
      </c>
      <c r="E2" s="185"/>
      <c r="F2" s="182"/>
      <c r="G2" s="182"/>
      <c r="H2" s="182"/>
      <c r="I2" s="182"/>
      <c r="J2" s="182"/>
      <c r="K2" s="182"/>
      <c r="L2" s="182"/>
      <c r="M2" s="182"/>
      <c r="N2" s="182"/>
      <c r="O2" s="181"/>
    </row>
    <row r="3" spans="1:16" s="482" customFormat="1" ht="33.75" customHeight="1" thickBot="1" x14ac:dyDescent="0.2">
      <c r="A3" s="475"/>
      <c r="B3" s="183"/>
      <c r="C3" s="181"/>
      <c r="D3" s="181"/>
      <c r="E3" s="181"/>
      <c r="F3" s="181"/>
      <c r="G3" s="181"/>
      <c r="H3" s="181"/>
      <c r="I3" s="181"/>
      <c r="J3" s="181"/>
      <c r="K3" s="916" t="s">
        <v>249</v>
      </c>
      <c r="L3" s="916"/>
      <c r="M3" s="175"/>
      <c r="N3" s="175"/>
      <c r="O3" s="181"/>
    </row>
    <row r="4" spans="1:16" s="235" customFormat="1" ht="18.75" customHeight="1" x14ac:dyDescent="0.15">
      <c r="A4" s="475"/>
      <c r="B4" s="183"/>
      <c r="C4" s="172"/>
      <c r="D4" s="917" t="s">
        <v>250</v>
      </c>
      <c r="E4" s="917"/>
      <c r="F4" s="173"/>
      <c r="G4" s="909" t="s">
        <v>373</v>
      </c>
      <c r="H4" s="919"/>
      <c r="I4" s="909" t="s">
        <v>407</v>
      </c>
      <c r="J4" s="920"/>
      <c r="K4" s="900" t="s">
        <v>411</v>
      </c>
      <c r="L4" s="921"/>
      <c r="M4" s="212"/>
      <c r="N4" s="214"/>
      <c r="O4" s="175"/>
    </row>
    <row r="5" spans="1:16" s="235" customFormat="1" ht="18.75" customHeight="1" x14ac:dyDescent="0.15">
      <c r="A5" s="475"/>
      <c r="B5" s="186"/>
      <c r="C5" s="178"/>
      <c r="D5" s="918"/>
      <c r="E5" s="918"/>
      <c r="F5" s="179"/>
      <c r="G5" s="902" t="s">
        <v>374</v>
      </c>
      <c r="H5" s="922"/>
      <c r="I5" s="902" t="s">
        <v>375</v>
      </c>
      <c r="J5" s="922"/>
      <c r="K5" s="902" t="s">
        <v>376</v>
      </c>
      <c r="L5" s="923"/>
      <c r="M5" s="215"/>
      <c r="N5" s="214"/>
      <c r="O5" s="175"/>
    </row>
    <row r="6" spans="1:16" s="235" customFormat="1" ht="24.95" customHeight="1" x14ac:dyDescent="0.2">
      <c r="A6" s="475"/>
      <c r="B6" s="183"/>
      <c r="C6" s="204"/>
      <c r="D6" s="915" t="s">
        <v>377</v>
      </c>
      <c r="E6" s="915"/>
      <c r="F6" s="176"/>
      <c r="G6" s="194">
        <v>28900</v>
      </c>
      <c r="H6" s="195"/>
      <c r="I6" s="196"/>
      <c r="J6" s="196"/>
      <c r="K6" s="194">
        <f>SUM(G6:J6)</f>
        <v>28900</v>
      </c>
      <c r="L6" s="208"/>
      <c r="M6" s="200"/>
      <c r="N6" s="175"/>
      <c r="O6" s="175"/>
      <c r="P6" s="316"/>
    </row>
    <row r="7" spans="1:16" s="235" customFormat="1" ht="24.95" customHeight="1" x14ac:dyDescent="0.15">
      <c r="A7" s="475"/>
      <c r="B7" s="183"/>
      <c r="C7" s="204"/>
      <c r="D7" s="924" t="s">
        <v>378</v>
      </c>
      <c r="E7" s="924"/>
      <c r="F7" s="176"/>
      <c r="G7" s="194">
        <v>100000</v>
      </c>
      <c r="H7" s="195"/>
      <c r="I7" s="196"/>
      <c r="J7" s="196"/>
      <c r="K7" s="194">
        <f>SUM(G7:J7)</f>
        <v>100000</v>
      </c>
      <c r="L7" s="208"/>
      <c r="M7" s="200"/>
      <c r="N7" s="175"/>
      <c r="O7" s="175"/>
      <c r="P7"/>
    </row>
    <row r="8" spans="1:16" s="235" customFormat="1" ht="24.95" customHeight="1" x14ac:dyDescent="0.15">
      <c r="A8" s="475"/>
      <c r="B8" s="183"/>
      <c r="C8" s="204"/>
      <c r="D8" s="925" t="s">
        <v>379</v>
      </c>
      <c r="E8" s="925"/>
      <c r="F8" s="176"/>
      <c r="G8" s="194">
        <v>8500</v>
      </c>
      <c r="H8" s="195"/>
      <c r="I8" s="196"/>
      <c r="J8" s="196"/>
      <c r="K8" s="194">
        <f>SUM(G8:J8)</f>
        <v>8500</v>
      </c>
      <c r="L8" s="208"/>
      <c r="M8" s="200"/>
      <c r="N8" s="175"/>
      <c r="O8" s="175"/>
      <c r="P8"/>
    </row>
    <row r="9" spans="1:16" s="235" customFormat="1" ht="24.95" customHeight="1" x14ac:dyDescent="0.2">
      <c r="A9" s="475"/>
      <c r="B9" s="183"/>
      <c r="C9" s="187"/>
      <c r="D9" s="926" t="s">
        <v>251</v>
      </c>
      <c r="E9" s="926"/>
      <c r="F9" s="188"/>
      <c r="G9" s="197">
        <v>50</v>
      </c>
      <c r="H9" s="198"/>
      <c r="I9" s="199"/>
      <c r="J9" s="199"/>
      <c r="K9" s="194">
        <f>SUM(G9:I9)</f>
        <v>50</v>
      </c>
      <c r="L9" s="213"/>
      <c r="M9" s="200"/>
      <c r="N9" s="175"/>
      <c r="O9" s="175"/>
      <c r="P9" s="219"/>
    </row>
    <row r="10" spans="1:16" s="235" customFormat="1" ht="24.95" customHeight="1" thickBot="1" x14ac:dyDescent="0.2">
      <c r="A10" s="475"/>
      <c r="B10" s="183"/>
      <c r="C10" s="205"/>
      <c r="D10" s="171" t="s">
        <v>245</v>
      </c>
      <c r="E10" s="171"/>
      <c r="F10" s="206"/>
      <c r="G10" s="209">
        <f>SUM(G6:G9)</f>
        <v>137450</v>
      </c>
      <c r="H10" s="210"/>
      <c r="I10" s="209">
        <f>SUM(I6:I9)</f>
        <v>0</v>
      </c>
      <c r="J10" s="211"/>
      <c r="K10" s="209">
        <f>SUM(K6:K9)</f>
        <v>137450</v>
      </c>
      <c r="L10" s="216"/>
      <c r="M10" s="200"/>
      <c r="N10" s="175"/>
      <c r="O10" s="175"/>
      <c r="P10"/>
    </row>
    <row r="11" spans="1:16" s="235" customFormat="1" ht="24.95" customHeight="1" x14ac:dyDescent="0.15">
      <c r="A11" s="475"/>
      <c r="B11" s="183"/>
      <c r="C11" s="175"/>
      <c r="D11" s="174"/>
      <c r="E11" s="174"/>
      <c r="F11" s="175"/>
      <c r="G11" s="200"/>
      <c r="H11" s="200"/>
      <c r="I11" s="200"/>
      <c r="J11" s="200"/>
      <c r="K11" s="200"/>
      <c r="L11" s="200"/>
      <c r="M11" s="200"/>
      <c r="N11" s="175"/>
      <c r="O11" s="175"/>
      <c r="P11"/>
    </row>
    <row r="12" spans="1:16" s="235" customFormat="1" ht="24.95" customHeight="1" x14ac:dyDescent="0.15">
      <c r="A12" s="475"/>
      <c r="B12" s="183"/>
      <c r="C12" s="175"/>
      <c r="D12" s="174"/>
      <c r="E12" s="174"/>
      <c r="F12" s="175"/>
      <c r="G12" s="200"/>
      <c r="H12" s="200"/>
      <c r="I12" s="200"/>
      <c r="J12" s="200"/>
      <c r="K12" s="200"/>
      <c r="L12" s="200"/>
      <c r="M12" s="200"/>
      <c r="N12" s="175"/>
      <c r="O12" s="175"/>
      <c r="P12"/>
    </row>
    <row r="13" spans="1:16" s="175" customFormat="1" ht="24" customHeight="1" x14ac:dyDescent="0.15">
      <c r="A13" s="475"/>
      <c r="B13" s="183"/>
      <c r="D13" s="185" t="s">
        <v>252</v>
      </c>
      <c r="E13" s="185"/>
      <c r="G13" s="184"/>
      <c r="I13" s="184"/>
      <c r="K13" s="184"/>
      <c r="M13" s="184"/>
      <c r="P13"/>
    </row>
    <row r="14" spans="1:16" s="175" customFormat="1" ht="33" customHeight="1" thickBot="1" x14ac:dyDescent="0.2">
      <c r="A14" s="475"/>
      <c r="B14" s="183"/>
      <c r="D14" s="181"/>
      <c r="E14" s="181"/>
      <c r="F14" s="181"/>
      <c r="G14" s="181"/>
      <c r="H14" s="181"/>
      <c r="I14" s="181"/>
      <c r="J14" s="181"/>
      <c r="K14" s="181"/>
      <c r="L14" s="181"/>
      <c r="M14" s="468" t="s">
        <v>249</v>
      </c>
      <c r="N14" s="469"/>
      <c r="P14"/>
    </row>
    <row r="15" spans="1:16" s="235" customFormat="1" ht="24" customHeight="1" x14ac:dyDescent="0.15">
      <c r="A15" s="475"/>
      <c r="B15" s="183"/>
      <c r="C15" s="172"/>
      <c r="D15" s="917" t="s">
        <v>250</v>
      </c>
      <c r="E15" s="917"/>
      <c r="F15" s="173"/>
      <c r="G15" s="909" t="s">
        <v>253</v>
      </c>
      <c r="H15" s="910"/>
      <c r="I15" s="905" t="s">
        <v>408</v>
      </c>
      <c r="J15" s="906"/>
      <c r="K15" s="909" t="s">
        <v>409</v>
      </c>
      <c r="L15" s="910"/>
      <c r="M15" s="900" t="s">
        <v>411</v>
      </c>
      <c r="N15" s="901"/>
      <c r="O15" s="175"/>
      <c r="P15"/>
    </row>
    <row r="16" spans="1:16" s="235" customFormat="1" ht="19.5" customHeight="1" x14ac:dyDescent="0.15">
      <c r="A16" s="475"/>
      <c r="B16" s="183"/>
      <c r="C16" s="178"/>
      <c r="D16" s="918"/>
      <c r="E16" s="918"/>
      <c r="F16" s="179"/>
      <c r="G16" s="902" t="s">
        <v>374</v>
      </c>
      <c r="H16" s="911"/>
      <c r="I16" s="907"/>
      <c r="J16" s="908"/>
      <c r="K16" s="902" t="s">
        <v>410</v>
      </c>
      <c r="L16" s="911"/>
      <c r="M16" s="912" t="s">
        <v>380</v>
      </c>
      <c r="N16" s="913"/>
      <c r="O16" s="175"/>
      <c r="P16"/>
    </row>
    <row r="17" spans="1:16" s="235" customFormat="1" ht="24.75" customHeight="1" x14ac:dyDescent="0.2">
      <c r="A17" s="475"/>
      <c r="B17" s="183"/>
      <c r="C17" s="204"/>
      <c r="D17" s="190" t="s">
        <v>381</v>
      </c>
      <c r="E17" s="476" t="s">
        <v>382</v>
      </c>
      <c r="F17" s="176"/>
      <c r="G17" s="197">
        <v>39147</v>
      </c>
      <c r="H17" s="195"/>
      <c r="I17" s="199"/>
      <c r="J17" s="196"/>
      <c r="K17" s="194"/>
      <c r="L17" s="195"/>
      <c r="M17" s="196">
        <f>G17+I17-K17</f>
        <v>39147</v>
      </c>
      <c r="N17" s="177"/>
      <c r="O17" s="175"/>
      <c r="P17" s="316"/>
    </row>
    <row r="18" spans="1:16" s="235" customFormat="1" ht="24.95" customHeight="1" x14ac:dyDescent="0.15">
      <c r="A18" s="475"/>
      <c r="B18" s="183"/>
      <c r="C18" s="187"/>
      <c r="D18" s="190" t="s">
        <v>383</v>
      </c>
      <c r="E18" s="477" t="s">
        <v>384</v>
      </c>
      <c r="F18" s="188"/>
      <c r="G18" s="197">
        <v>1000</v>
      </c>
      <c r="H18" s="198"/>
      <c r="I18" s="199"/>
      <c r="J18" s="199"/>
      <c r="K18" s="194"/>
      <c r="L18" s="198"/>
      <c r="M18" s="196">
        <f>G18+I18-K18</f>
        <v>1000</v>
      </c>
      <c r="N18" s="189"/>
      <c r="O18" s="175"/>
      <c r="P18"/>
    </row>
    <row r="19" spans="1:16" s="235" customFormat="1" ht="24.95" customHeight="1" x14ac:dyDescent="0.2">
      <c r="A19" s="475"/>
      <c r="B19" s="183"/>
      <c r="C19" s="187"/>
      <c r="D19" s="190" t="s">
        <v>385</v>
      </c>
      <c r="E19" s="477" t="s">
        <v>384</v>
      </c>
      <c r="F19" s="188"/>
      <c r="G19" s="197">
        <v>1000</v>
      </c>
      <c r="H19" s="198"/>
      <c r="I19" s="199"/>
      <c r="J19" s="199"/>
      <c r="K19" s="194"/>
      <c r="L19" s="198"/>
      <c r="M19" s="196">
        <f t="shared" ref="M19:M31" si="0">G19+I19-K19</f>
        <v>1000</v>
      </c>
      <c r="N19" s="189"/>
      <c r="O19" s="175"/>
      <c r="P19" s="219"/>
    </row>
    <row r="20" spans="1:16" s="235" customFormat="1" ht="24.95" customHeight="1" x14ac:dyDescent="0.15">
      <c r="A20" s="475"/>
      <c r="B20" s="183"/>
      <c r="C20" s="187"/>
      <c r="D20" s="190" t="s">
        <v>386</v>
      </c>
      <c r="E20" s="477" t="s">
        <v>384</v>
      </c>
      <c r="F20" s="188"/>
      <c r="G20" s="197">
        <v>1000</v>
      </c>
      <c r="H20" s="198"/>
      <c r="I20" s="199"/>
      <c r="J20" s="199"/>
      <c r="K20" s="194"/>
      <c r="L20" s="198"/>
      <c r="M20" s="196">
        <f t="shared" si="0"/>
        <v>1000</v>
      </c>
      <c r="N20" s="189"/>
      <c r="O20" s="175"/>
    </row>
    <row r="21" spans="1:16" s="235" customFormat="1" ht="24.95" customHeight="1" x14ac:dyDescent="0.15">
      <c r="A21" s="475"/>
      <c r="B21" s="183"/>
      <c r="C21" s="187"/>
      <c r="D21" s="190" t="s">
        <v>387</v>
      </c>
      <c r="E21" s="477" t="s">
        <v>384</v>
      </c>
      <c r="F21" s="188"/>
      <c r="G21" s="197">
        <v>150</v>
      </c>
      <c r="H21" s="198"/>
      <c r="I21" s="199"/>
      <c r="J21" s="199"/>
      <c r="K21" s="194"/>
      <c r="L21" s="198"/>
      <c r="M21" s="196">
        <f t="shared" si="0"/>
        <v>150</v>
      </c>
      <c r="N21" s="189"/>
      <c r="O21" s="175"/>
    </row>
    <row r="22" spans="1:16" s="235" customFormat="1" ht="24.95" customHeight="1" x14ac:dyDescent="0.15">
      <c r="A22" s="475"/>
      <c r="B22" s="183"/>
      <c r="C22" s="187"/>
      <c r="D22" s="190" t="s">
        <v>388</v>
      </c>
      <c r="E22" s="477" t="s">
        <v>384</v>
      </c>
      <c r="F22" s="188"/>
      <c r="G22" s="197">
        <v>140</v>
      </c>
      <c r="H22" s="198"/>
      <c r="I22" s="199"/>
      <c r="J22" s="199"/>
      <c r="K22" s="194"/>
      <c r="L22" s="198"/>
      <c r="M22" s="196">
        <f t="shared" si="0"/>
        <v>140</v>
      </c>
      <c r="N22" s="189"/>
      <c r="O22" s="175"/>
    </row>
    <row r="23" spans="1:16" s="235" customFormat="1" ht="24.95" customHeight="1" x14ac:dyDescent="0.15">
      <c r="A23" s="475"/>
      <c r="B23" s="183"/>
      <c r="C23" s="187"/>
      <c r="D23" s="190" t="s">
        <v>389</v>
      </c>
      <c r="E23" s="477" t="s">
        <v>384</v>
      </c>
      <c r="F23" s="188"/>
      <c r="G23" s="197">
        <v>75</v>
      </c>
      <c r="H23" s="198"/>
      <c r="I23" s="199"/>
      <c r="J23" s="199"/>
      <c r="K23" s="194"/>
      <c r="L23" s="198"/>
      <c r="M23" s="196">
        <f t="shared" si="0"/>
        <v>75</v>
      </c>
      <c r="N23" s="189"/>
      <c r="O23" s="175"/>
    </row>
    <row r="24" spans="1:16" s="235" customFormat="1" ht="24.95" hidden="1" customHeight="1" x14ac:dyDescent="0.15">
      <c r="A24" s="475"/>
      <c r="B24" s="183"/>
      <c r="C24" s="187"/>
      <c r="D24" s="190" t="s">
        <v>390</v>
      </c>
      <c r="E24" s="477" t="s">
        <v>384</v>
      </c>
      <c r="F24" s="188"/>
      <c r="G24" s="197">
        <v>0</v>
      </c>
      <c r="H24" s="198"/>
      <c r="I24" s="199"/>
      <c r="J24" s="199"/>
      <c r="K24" s="194"/>
      <c r="L24" s="198"/>
      <c r="M24" s="196">
        <f t="shared" si="0"/>
        <v>0</v>
      </c>
      <c r="N24" s="189"/>
      <c r="O24" s="175"/>
    </row>
    <row r="25" spans="1:16" s="235" customFormat="1" ht="24.95" customHeight="1" x14ac:dyDescent="0.15">
      <c r="A25" s="475"/>
      <c r="B25" s="183"/>
      <c r="C25" s="201"/>
      <c r="D25" s="174" t="s">
        <v>391</v>
      </c>
      <c r="E25" s="478" t="s">
        <v>384</v>
      </c>
      <c r="F25" s="175"/>
      <c r="G25" s="341">
        <v>20</v>
      </c>
      <c r="H25" s="342"/>
      <c r="I25" s="200"/>
      <c r="J25" s="200"/>
      <c r="K25" s="194"/>
      <c r="L25" s="200"/>
      <c r="M25" s="197">
        <f t="shared" si="0"/>
        <v>20</v>
      </c>
      <c r="N25" s="189"/>
      <c r="O25" s="175"/>
    </row>
    <row r="26" spans="1:16" s="235" customFormat="1" ht="24.95" customHeight="1" x14ac:dyDescent="0.15">
      <c r="A26" s="475"/>
      <c r="B26" s="183"/>
      <c r="C26" s="187"/>
      <c r="D26" s="190" t="s">
        <v>392</v>
      </c>
      <c r="E26" s="477" t="s">
        <v>393</v>
      </c>
      <c r="F26" s="188"/>
      <c r="G26" s="197">
        <v>3120</v>
      </c>
      <c r="H26" s="198"/>
      <c r="I26" s="199"/>
      <c r="J26" s="199"/>
      <c r="K26" s="194"/>
      <c r="L26" s="198"/>
      <c r="M26" s="196">
        <f t="shared" si="0"/>
        <v>3120</v>
      </c>
      <c r="N26" s="189"/>
      <c r="O26" s="175"/>
    </row>
    <row r="27" spans="1:16" s="235" customFormat="1" ht="24.95" customHeight="1" x14ac:dyDescent="0.15">
      <c r="A27" s="475"/>
      <c r="B27" s="183"/>
      <c r="C27" s="187"/>
      <c r="D27" s="190" t="s">
        <v>394</v>
      </c>
      <c r="E27" s="477" t="s">
        <v>395</v>
      </c>
      <c r="F27" s="188"/>
      <c r="G27" s="197">
        <v>2000</v>
      </c>
      <c r="H27" s="198"/>
      <c r="I27" s="199"/>
      <c r="J27" s="199"/>
      <c r="K27" s="194"/>
      <c r="L27" s="198"/>
      <c r="M27" s="196">
        <f t="shared" si="0"/>
        <v>2000</v>
      </c>
      <c r="N27" s="189"/>
      <c r="O27" s="175"/>
    </row>
    <row r="28" spans="1:16" s="235" customFormat="1" ht="24.95" customHeight="1" x14ac:dyDescent="0.15">
      <c r="A28" s="475"/>
      <c r="B28" s="183"/>
      <c r="C28" s="187"/>
      <c r="D28" s="190" t="s">
        <v>396</v>
      </c>
      <c r="E28" s="477" t="s">
        <v>395</v>
      </c>
      <c r="F28" s="188"/>
      <c r="G28" s="197">
        <v>600</v>
      </c>
      <c r="H28" s="198"/>
      <c r="I28" s="199"/>
      <c r="J28" s="199"/>
      <c r="K28" s="194"/>
      <c r="L28" s="198"/>
      <c r="M28" s="196">
        <f t="shared" si="0"/>
        <v>600</v>
      </c>
      <c r="N28" s="189"/>
      <c r="O28" s="175"/>
    </row>
    <row r="29" spans="1:16" s="235" customFormat="1" ht="24.95" customHeight="1" x14ac:dyDescent="0.15">
      <c r="A29" s="475"/>
      <c r="B29" s="183"/>
      <c r="C29" s="187"/>
      <c r="D29" s="190" t="s">
        <v>397</v>
      </c>
      <c r="E29" s="477" t="s">
        <v>395</v>
      </c>
      <c r="F29" s="188"/>
      <c r="G29" s="197">
        <v>300</v>
      </c>
      <c r="H29" s="198"/>
      <c r="I29" s="199"/>
      <c r="J29" s="199"/>
      <c r="K29" s="194"/>
      <c r="L29" s="198"/>
      <c r="M29" s="196">
        <f t="shared" si="0"/>
        <v>300</v>
      </c>
      <c r="N29" s="189"/>
      <c r="O29" s="175"/>
    </row>
    <row r="30" spans="1:16" s="235" customFormat="1" ht="24.95" customHeight="1" x14ac:dyDescent="0.15">
      <c r="A30" s="475"/>
      <c r="B30" s="183"/>
      <c r="C30" s="187"/>
      <c r="D30" s="190" t="s">
        <v>398</v>
      </c>
      <c r="E30" s="477" t="s">
        <v>395</v>
      </c>
      <c r="F30" s="188"/>
      <c r="G30" s="197">
        <v>176</v>
      </c>
      <c r="H30" s="198"/>
      <c r="I30" s="199"/>
      <c r="J30" s="199"/>
      <c r="K30" s="194"/>
      <c r="L30" s="198"/>
      <c r="M30" s="196">
        <f t="shared" si="0"/>
        <v>176</v>
      </c>
      <c r="N30" s="189"/>
      <c r="O30" s="175"/>
    </row>
    <row r="31" spans="1:16" s="235" customFormat="1" ht="24.95" customHeight="1" x14ac:dyDescent="0.15">
      <c r="A31" s="475"/>
      <c r="B31" s="183"/>
      <c r="C31" s="187"/>
      <c r="D31" s="191" t="s">
        <v>399</v>
      </c>
      <c r="E31" s="476" t="s">
        <v>395</v>
      </c>
      <c r="F31" s="188"/>
      <c r="G31" s="194">
        <v>100</v>
      </c>
      <c r="H31" s="198"/>
      <c r="I31" s="196"/>
      <c r="J31" s="199"/>
      <c r="K31" s="197"/>
      <c r="L31" s="198"/>
      <c r="M31" s="196">
        <f t="shared" si="0"/>
        <v>100</v>
      </c>
      <c r="N31" s="189"/>
      <c r="O31" s="175"/>
    </row>
    <row r="32" spans="1:16" s="235" customFormat="1" ht="24.95" customHeight="1" x14ac:dyDescent="0.15">
      <c r="A32" s="475"/>
      <c r="B32" s="183"/>
      <c r="C32" s="201"/>
      <c r="D32" s="190" t="s">
        <v>400</v>
      </c>
      <c r="E32" s="478" t="s">
        <v>401</v>
      </c>
      <c r="F32" s="175"/>
      <c r="G32" s="197">
        <v>439154</v>
      </c>
      <c r="H32" s="342"/>
      <c r="I32" s="199">
        <v>1956</v>
      </c>
      <c r="J32" s="200"/>
      <c r="K32" s="341"/>
      <c r="L32" s="342"/>
      <c r="M32" s="200">
        <f>G32+I32-K32</f>
        <v>441110</v>
      </c>
      <c r="N32" s="217"/>
      <c r="O32" s="175"/>
    </row>
    <row r="33" spans="1:19" s="235" customFormat="1" ht="24.95" customHeight="1" thickBot="1" x14ac:dyDescent="0.2">
      <c r="A33" s="475"/>
      <c r="B33" s="183"/>
      <c r="C33" s="205"/>
      <c r="D33" s="171" t="s">
        <v>245</v>
      </c>
      <c r="E33" s="171"/>
      <c r="F33" s="206"/>
      <c r="G33" s="209">
        <f>SUM(G17:G32)</f>
        <v>487982</v>
      </c>
      <c r="H33" s="210"/>
      <c r="I33" s="209">
        <f>SUM(I17:I32)</f>
        <v>1956</v>
      </c>
      <c r="J33" s="211"/>
      <c r="K33" s="209">
        <f>SUM(K17:K32)</f>
        <v>0</v>
      </c>
      <c r="L33" s="210"/>
      <c r="M33" s="209">
        <f>SUM(M17:M32)</f>
        <v>489938</v>
      </c>
      <c r="N33" s="207"/>
      <c r="O33" s="175"/>
    </row>
    <row r="34" spans="1:19" s="235" customFormat="1" ht="24.95" customHeight="1" x14ac:dyDescent="0.15">
      <c r="A34" s="475"/>
      <c r="B34" s="183"/>
      <c r="C34" s="175"/>
      <c r="D34" s="174"/>
      <c r="E34" s="174"/>
      <c r="F34" s="175"/>
      <c r="G34" s="200"/>
      <c r="H34" s="200"/>
      <c r="I34" s="200"/>
      <c r="J34" s="200"/>
      <c r="K34" s="200"/>
      <c r="L34" s="200"/>
      <c r="M34" s="200"/>
      <c r="N34" s="175"/>
      <c r="O34" s="175"/>
    </row>
    <row r="35" spans="1:19" s="235" customFormat="1" ht="24.95" customHeight="1" x14ac:dyDescent="0.15">
      <c r="A35" s="475"/>
      <c r="B35" s="180"/>
      <c r="C35" s="175"/>
      <c r="D35" s="174"/>
      <c r="E35" s="174"/>
      <c r="F35" s="175"/>
      <c r="G35" s="200"/>
      <c r="H35" s="200"/>
      <c r="I35" s="200"/>
      <c r="J35" s="200"/>
      <c r="K35" s="200"/>
      <c r="L35" s="200"/>
      <c r="M35" s="200"/>
      <c r="N35" s="175"/>
      <c r="O35" s="175"/>
    </row>
    <row r="36" spans="1:19" s="235" customFormat="1" ht="24" customHeight="1" x14ac:dyDescent="0.15">
      <c r="A36" s="475"/>
      <c r="B36" s="183"/>
      <c r="C36" s="181"/>
      <c r="D36" s="185" t="s">
        <v>247</v>
      </c>
      <c r="E36" s="185"/>
      <c r="F36" s="185"/>
      <c r="G36" s="185"/>
      <c r="H36" s="185"/>
      <c r="I36" s="182"/>
      <c r="J36" s="182"/>
      <c r="K36" s="182"/>
      <c r="L36" s="182"/>
      <c r="M36" s="182"/>
      <c r="N36" s="182"/>
      <c r="O36" s="182"/>
    </row>
    <row r="37" spans="1:19" s="482" customFormat="1" ht="24" customHeight="1" thickBot="1" x14ac:dyDescent="0.2">
      <c r="A37" s="479"/>
      <c r="B37" s="183"/>
      <c r="C37" s="181"/>
      <c r="D37" s="181"/>
      <c r="E37" s="181"/>
      <c r="F37" s="181"/>
      <c r="G37" s="181"/>
      <c r="H37" s="181"/>
      <c r="I37" s="181"/>
      <c r="J37" s="181"/>
      <c r="K37" s="181"/>
      <c r="L37" s="181"/>
      <c r="M37" s="468" t="s">
        <v>249</v>
      </c>
      <c r="N37" s="469"/>
      <c r="O37" s="181"/>
      <c r="P37" s="182"/>
      <c r="Q37" s="181"/>
      <c r="R37" s="235"/>
      <c r="S37" s="483"/>
    </row>
    <row r="38" spans="1:19" s="482" customFormat="1" ht="24" customHeight="1" x14ac:dyDescent="0.15">
      <c r="A38" s="480"/>
      <c r="B38" s="186"/>
      <c r="C38" s="172"/>
      <c r="D38" s="917" t="s">
        <v>235</v>
      </c>
      <c r="E38" s="917"/>
      <c r="F38" s="173"/>
      <c r="G38" s="909" t="s">
        <v>236</v>
      </c>
      <c r="H38" s="910"/>
      <c r="I38" s="909" t="s">
        <v>402</v>
      </c>
      <c r="J38" s="910"/>
      <c r="K38" s="909" t="s">
        <v>403</v>
      </c>
      <c r="L38" s="910"/>
      <c r="M38" s="900" t="s">
        <v>412</v>
      </c>
      <c r="N38" s="901"/>
      <c r="O38" s="235"/>
      <c r="P38" s="240"/>
      <c r="Q38" s="181"/>
      <c r="R38" s="235"/>
      <c r="S38" s="483"/>
    </row>
    <row r="39" spans="1:19" s="235" customFormat="1" ht="19.5" customHeight="1" x14ac:dyDescent="0.15">
      <c r="A39" s="480"/>
      <c r="B39" s="183"/>
      <c r="C39" s="178"/>
      <c r="D39" s="918"/>
      <c r="E39" s="918"/>
      <c r="F39" s="179"/>
      <c r="G39" s="902" t="s">
        <v>237</v>
      </c>
      <c r="H39" s="911"/>
      <c r="I39" s="902" t="s">
        <v>404</v>
      </c>
      <c r="J39" s="911"/>
      <c r="K39" s="902" t="s">
        <v>405</v>
      </c>
      <c r="L39" s="911"/>
      <c r="M39" s="902" t="s">
        <v>406</v>
      </c>
      <c r="N39" s="903"/>
      <c r="P39"/>
    </row>
    <row r="40" spans="1:19" s="235" customFormat="1" ht="19.5" customHeight="1" x14ac:dyDescent="0.15">
      <c r="A40" s="480"/>
      <c r="B40" s="183"/>
      <c r="C40" s="241"/>
      <c r="D40" s="914" t="s">
        <v>261</v>
      </c>
      <c r="E40" s="914"/>
      <c r="F40" s="242"/>
      <c r="G40" s="243">
        <v>22670</v>
      </c>
      <c r="H40" s="244"/>
      <c r="I40" s="245"/>
      <c r="J40" s="245"/>
      <c r="K40" s="277">
        <v>2666</v>
      </c>
      <c r="L40" s="244"/>
      <c r="M40" s="245">
        <f>G40+I40-K40</f>
        <v>20004</v>
      </c>
      <c r="N40" s="481"/>
      <c r="P40"/>
    </row>
    <row r="41" spans="1:19" s="235" customFormat="1" ht="19.5" customHeight="1" thickBot="1" x14ac:dyDescent="0.2">
      <c r="A41" s="480"/>
      <c r="B41" s="183"/>
      <c r="C41" s="236"/>
      <c r="D41" s="904" t="s">
        <v>0</v>
      </c>
      <c r="E41" s="904"/>
      <c r="F41" s="206"/>
      <c r="G41" s="237">
        <f>SUM(G40:G40)</f>
        <v>22670</v>
      </c>
      <c r="H41" s="238"/>
      <c r="I41" s="237">
        <f>SUM(I40:I40)</f>
        <v>0</v>
      </c>
      <c r="J41" s="239"/>
      <c r="K41" s="237">
        <f>SUM(K40:K40)</f>
        <v>2666</v>
      </c>
      <c r="L41" s="238"/>
      <c r="M41" s="237">
        <f>SUM(M40:M40)</f>
        <v>20004</v>
      </c>
      <c r="N41" s="248"/>
      <c r="P41"/>
    </row>
    <row r="42" spans="1:19" s="235" customFormat="1" ht="24.95" customHeight="1" x14ac:dyDescent="0.15">
      <c r="A42" s="480"/>
      <c r="C42" s="175"/>
      <c r="D42" s="212"/>
      <c r="E42" s="212"/>
      <c r="F42" s="175"/>
      <c r="G42" s="200"/>
      <c r="H42" s="200"/>
      <c r="I42" s="200"/>
      <c r="J42" s="200"/>
      <c r="K42" s="200"/>
      <c r="L42" s="200"/>
      <c r="M42" s="200"/>
      <c r="N42" s="175"/>
    </row>
    <row r="43" spans="1:19" s="235" customFormat="1" ht="30" customHeight="1" x14ac:dyDescent="0.15">
      <c r="A43" s="480"/>
      <c r="B43" s="183"/>
      <c r="O43" s="175"/>
    </row>
    <row r="44" spans="1:19" s="235" customFormat="1" ht="30" customHeight="1" x14ac:dyDescent="0.15">
      <c r="A44" s="480"/>
      <c r="B44" s="183"/>
      <c r="C44" s="175"/>
      <c r="D44" s="174"/>
      <c r="E44" s="174"/>
      <c r="F44" s="175"/>
      <c r="G44" s="184"/>
      <c r="H44" s="175"/>
      <c r="I44" s="184"/>
      <c r="J44" s="175"/>
      <c r="K44" s="184"/>
      <c r="L44" s="175"/>
      <c r="M44" s="184"/>
      <c r="N44" s="175"/>
      <c r="O44" s="175"/>
    </row>
    <row r="45" spans="1:19" s="235" customFormat="1" ht="30" customHeight="1" x14ac:dyDescent="0.15">
      <c r="A45" s="480"/>
      <c r="B45" s="183"/>
      <c r="C45" s="175"/>
      <c r="D45" s="174"/>
      <c r="E45" s="174"/>
      <c r="F45" s="175"/>
      <c r="G45" s="184"/>
      <c r="H45" s="175"/>
      <c r="I45" s="184"/>
      <c r="J45" s="175"/>
      <c r="K45" s="184"/>
      <c r="L45" s="175"/>
      <c r="M45" s="184"/>
      <c r="N45" s="175"/>
      <c r="O45" s="175"/>
    </row>
    <row r="46" spans="1:19" s="235" customFormat="1" ht="30" customHeight="1" x14ac:dyDescent="0.15">
      <c r="A46" s="480"/>
      <c r="B46" s="183"/>
      <c r="C46" s="175"/>
      <c r="D46" s="174"/>
      <c r="E46" s="174"/>
      <c r="F46" s="175"/>
      <c r="G46" s="184"/>
      <c r="H46" s="175"/>
      <c r="I46" s="184"/>
      <c r="J46" s="175"/>
      <c r="K46" s="184"/>
      <c r="L46" s="175"/>
      <c r="M46" s="184"/>
      <c r="N46" s="175"/>
      <c r="O46" s="175"/>
    </row>
    <row r="47" spans="1:19" s="235" customFormat="1" ht="30" customHeight="1" x14ac:dyDescent="0.15">
      <c r="A47" s="480"/>
      <c r="B47" s="183"/>
      <c r="C47" s="175"/>
      <c r="D47" s="174"/>
      <c r="E47" s="174"/>
      <c r="F47" s="175"/>
      <c r="G47" s="184"/>
      <c r="H47" s="175"/>
      <c r="I47" s="184"/>
      <c r="J47" s="175"/>
      <c r="K47" s="184"/>
      <c r="L47" s="175"/>
      <c r="M47" s="184"/>
      <c r="N47" s="175"/>
      <c r="O47" s="175"/>
    </row>
    <row r="48" spans="1:19" s="235" customFormat="1" ht="30" customHeight="1" x14ac:dyDescent="0.15">
      <c r="A48" s="480"/>
      <c r="B48" s="183"/>
      <c r="C48" s="175"/>
      <c r="D48" s="174"/>
      <c r="E48" s="174"/>
      <c r="F48" s="175"/>
      <c r="G48" s="184"/>
      <c r="H48" s="175"/>
      <c r="I48" s="184"/>
      <c r="J48" s="175"/>
      <c r="K48" s="184"/>
      <c r="L48" s="175"/>
      <c r="M48" s="184"/>
      <c r="N48" s="175"/>
      <c r="O48" s="175"/>
    </row>
    <row r="49" spans="1:15" s="235" customFormat="1" ht="30" customHeight="1" x14ac:dyDescent="0.15">
      <c r="A49" s="480"/>
      <c r="B49" s="183"/>
      <c r="C49" s="175"/>
      <c r="D49" s="174"/>
      <c r="E49" s="174"/>
      <c r="F49" s="175"/>
      <c r="G49" s="184"/>
      <c r="H49" s="175"/>
      <c r="I49" s="184"/>
      <c r="J49" s="175"/>
      <c r="K49" s="184"/>
      <c r="L49" s="175"/>
      <c r="M49" s="184"/>
      <c r="N49" s="175"/>
      <c r="O49" s="175"/>
    </row>
    <row r="50" spans="1:15" s="235" customFormat="1" ht="30" customHeight="1" x14ac:dyDescent="0.15">
      <c r="A50" s="480"/>
      <c r="B50" s="183"/>
      <c r="C50" s="175"/>
      <c r="D50" s="174"/>
      <c r="E50" s="174"/>
      <c r="F50" s="175"/>
      <c r="G50" s="184"/>
      <c r="H50" s="175"/>
      <c r="I50" s="184"/>
      <c r="J50" s="175"/>
      <c r="K50" s="184"/>
      <c r="L50" s="175"/>
      <c r="M50" s="184"/>
      <c r="N50" s="175"/>
      <c r="O50" s="175"/>
    </row>
    <row r="51" spans="1:15" s="235" customFormat="1" ht="30" customHeight="1" x14ac:dyDescent="0.15">
      <c r="A51" s="480"/>
      <c r="B51" s="183"/>
      <c r="C51" s="175"/>
      <c r="D51" s="174"/>
      <c r="E51" s="174"/>
      <c r="F51" s="175"/>
      <c r="G51" s="184"/>
      <c r="H51" s="175"/>
      <c r="I51" s="184"/>
      <c r="J51" s="175"/>
      <c r="K51" s="184"/>
      <c r="L51" s="175"/>
      <c r="M51" s="184"/>
      <c r="N51" s="175"/>
      <c r="O51" s="175"/>
    </row>
    <row r="52" spans="1:15" s="235" customFormat="1" ht="30" customHeight="1" x14ac:dyDescent="0.15">
      <c r="A52" s="480"/>
      <c r="B52" s="183"/>
      <c r="C52" s="175"/>
      <c r="D52" s="174"/>
      <c r="E52" s="174"/>
      <c r="F52" s="175"/>
      <c r="G52" s="184"/>
      <c r="H52" s="175"/>
      <c r="I52" s="184"/>
      <c r="J52" s="175"/>
      <c r="K52" s="184"/>
      <c r="L52" s="175"/>
      <c r="M52" s="184"/>
      <c r="N52" s="175"/>
      <c r="O52" s="175"/>
    </row>
    <row r="53" spans="1:15" s="235" customFormat="1" ht="30" customHeight="1" x14ac:dyDescent="0.15">
      <c r="A53" s="480"/>
      <c r="B53" s="183"/>
      <c r="C53" s="175"/>
      <c r="D53" s="174"/>
      <c r="E53" s="174"/>
      <c r="F53" s="175"/>
      <c r="G53" s="184"/>
      <c r="H53" s="175"/>
      <c r="I53" s="184"/>
      <c r="J53" s="175"/>
      <c r="K53" s="184"/>
      <c r="L53" s="175"/>
      <c r="M53" s="184"/>
      <c r="N53" s="175"/>
      <c r="O53" s="175"/>
    </row>
    <row r="54" spans="1:15" s="235" customFormat="1" ht="30" customHeight="1" x14ac:dyDescent="0.15">
      <c r="A54" s="480"/>
      <c r="B54" s="183"/>
      <c r="C54" s="175"/>
      <c r="D54" s="174"/>
      <c r="E54" s="174"/>
      <c r="F54" s="175"/>
      <c r="G54" s="184"/>
      <c r="H54" s="175"/>
      <c r="I54" s="184"/>
      <c r="J54" s="175"/>
      <c r="K54" s="184"/>
      <c r="L54" s="175"/>
      <c r="M54" s="184"/>
      <c r="N54" s="175"/>
      <c r="O54" s="175"/>
    </row>
    <row r="55" spans="1:15" s="235" customFormat="1" ht="30" customHeight="1" x14ac:dyDescent="0.15">
      <c r="A55" s="480"/>
      <c r="B55" s="183"/>
      <c r="C55" s="175"/>
      <c r="D55" s="174"/>
      <c r="E55" s="174"/>
      <c r="F55" s="175"/>
      <c r="G55" s="184"/>
      <c r="H55" s="175"/>
      <c r="I55" s="184"/>
      <c r="J55" s="175"/>
      <c r="K55" s="184"/>
      <c r="L55" s="175"/>
      <c r="M55" s="184"/>
      <c r="N55" s="175"/>
      <c r="O55" s="175"/>
    </row>
    <row r="56" spans="1:15" s="235" customFormat="1" ht="30" customHeight="1" x14ac:dyDescent="0.15">
      <c r="A56" s="480"/>
      <c r="B56" s="183"/>
      <c r="C56" s="175"/>
      <c r="D56" s="174"/>
      <c r="E56" s="174"/>
      <c r="F56" s="175"/>
      <c r="G56" s="184"/>
      <c r="H56" s="175"/>
      <c r="I56" s="184"/>
      <c r="J56" s="175"/>
      <c r="K56" s="184"/>
      <c r="L56" s="175"/>
      <c r="M56" s="184"/>
      <c r="N56" s="175"/>
      <c r="O56" s="175"/>
    </row>
    <row r="57" spans="1:15" s="235" customFormat="1" ht="30" customHeight="1" x14ac:dyDescent="0.15">
      <c r="A57" s="480"/>
      <c r="B57" s="183"/>
      <c r="C57" s="175"/>
      <c r="D57" s="174"/>
      <c r="E57" s="174"/>
      <c r="F57" s="175"/>
      <c r="G57" s="184"/>
      <c r="H57" s="175"/>
      <c r="I57" s="184"/>
      <c r="J57" s="175"/>
      <c r="K57" s="184"/>
      <c r="L57" s="175"/>
      <c r="M57" s="184"/>
      <c r="N57" s="175"/>
      <c r="O57" s="175"/>
    </row>
    <row r="58" spans="1:15" s="235" customFormat="1" ht="30" customHeight="1" x14ac:dyDescent="0.15">
      <c r="A58" s="480"/>
      <c r="B58" s="183"/>
      <c r="C58" s="175"/>
      <c r="D58" s="174"/>
      <c r="E58" s="174"/>
      <c r="F58" s="175"/>
      <c r="G58" s="184"/>
      <c r="H58" s="175"/>
      <c r="I58" s="184"/>
      <c r="J58" s="175"/>
      <c r="K58" s="184"/>
      <c r="L58" s="175"/>
      <c r="M58" s="184"/>
      <c r="N58" s="175"/>
      <c r="O58" s="175"/>
    </row>
    <row r="59" spans="1:15" s="235" customFormat="1" ht="30" customHeight="1" x14ac:dyDescent="0.15">
      <c r="A59" s="480"/>
      <c r="B59" s="183"/>
      <c r="C59" s="175"/>
      <c r="D59" s="174"/>
      <c r="E59" s="174"/>
      <c r="F59" s="175"/>
      <c r="G59" s="184"/>
      <c r="H59" s="175"/>
      <c r="I59" s="184"/>
      <c r="J59" s="175"/>
      <c r="K59" s="184"/>
      <c r="L59" s="175"/>
      <c r="M59" s="184"/>
      <c r="N59" s="175"/>
      <c r="O59" s="175"/>
    </row>
    <row r="60" spans="1:15" s="235" customFormat="1" ht="30" customHeight="1" x14ac:dyDescent="0.15">
      <c r="A60" s="480"/>
      <c r="B60" s="183"/>
      <c r="C60" s="175"/>
      <c r="D60" s="174"/>
      <c r="E60" s="174"/>
      <c r="F60" s="175"/>
      <c r="G60" s="184"/>
      <c r="H60" s="175"/>
      <c r="I60" s="184"/>
      <c r="J60" s="175"/>
      <c r="K60" s="184"/>
      <c r="L60" s="175"/>
      <c r="M60" s="184"/>
      <c r="N60" s="175"/>
      <c r="O60" s="175"/>
    </row>
    <row r="61" spans="1:15" s="235" customFormat="1" ht="30" customHeight="1" x14ac:dyDescent="0.15">
      <c r="A61" s="480"/>
      <c r="B61" s="183"/>
      <c r="C61" s="175"/>
      <c r="D61" s="174"/>
      <c r="E61" s="174"/>
      <c r="F61" s="175"/>
      <c r="G61" s="184"/>
      <c r="H61" s="175"/>
      <c r="I61" s="184"/>
      <c r="J61" s="175"/>
      <c r="K61" s="184"/>
      <c r="L61" s="175"/>
      <c r="M61" s="184"/>
      <c r="N61" s="175"/>
      <c r="O61" s="175"/>
    </row>
    <row r="62" spans="1:15" s="235" customFormat="1" ht="30" customHeight="1" x14ac:dyDescent="0.15">
      <c r="A62" s="480"/>
      <c r="B62" s="183"/>
      <c r="C62" s="175"/>
      <c r="D62" s="174"/>
      <c r="E62" s="174"/>
      <c r="F62" s="175"/>
      <c r="G62" s="184"/>
      <c r="H62" s="175"/>
      <c r="I62" s="184"/>
      <c r="J62" s="175"/>
      <c r="K62" s="184"/>
      <c r="L62" s="175"/>
      <c r="M62" s="184"/>
      <c r="N62" s="175"/>
      <c r="O62" s="175"/>
    </row>
    <row r="63" spans="1:15" s="235" customFormat="1" ht="30" customHeight="1" x14ac:dyDescent="0.15">
      <c r="A63" s="480"/>
      <c r="B63" s="183"/>
      <c r="C63" s="175"/>
      <c r="D63" s="174"/>
      <c r="E63" s="174"/>
      <c r="F63" s="175"/>
      <c r="G63" s="184"/>
      <c r="H63" s="175"/>
      <c r="I63" s="184"/>
      <c r="J63" s="175"/>
      <c r="K63" s="184"/>
      <c r="L63" s="175"/>
      <c r="M63" s="184"/>
      <c r="N63" s="175"/>
      <c r="O63" s="175"/>
    </row>
    <row r="64" spans="1:15" s="235" customFormat="1" ht="30" customHeight="1" x14ac:dyDescent="0.15">
      <c r="A64" s="480"/>
      <c r="B64" s="183"/>
      <c r="C64" s="175"/>
      <c r="D64" s="174"/>
      <c r="E64" s="174"/>
      <c r="F64" s="175"/>
      <c r="G64" s="184"/>
      <c r="H64" s="175"/>
      <c r="I64" s="184"/>
      <c r="J64" s="175"/>
      <c r="K64" s="184"/>
      <c r="L64" s="175"/>
      <c r="M64" s="184"/>
      <c r="N64" s="175"/>
      <c r="O64" s="175"/>
    </row>
    <row r="65" spans="1:15" s="235" customFormat="1" ht="30" customHeight="1" x14ac:dyDescent="0.15">
      <c r="A65" s="480"/>
      <c r="B65" s="183"/>
      <c r="C65" s="175"/>
      <c r="D65" s="174"/>
      <c r="E65" s="174"/>
      <c r="F65" s="175"/>
      <c r="G65" s="184"/>
      <c r="H65" s="175"/>
      <c r="I65" s="184"/>
      <c r="J65" s="175"/>
      <c r="K65" s="184"/>
      <c r="L65" s="175"/>
      <c r="M65" s="184"/>
      <c r="N65" s="175"/>
      <c r="O65" s="175"/>
    </row>
    <row r="66" spans="1:15" s="235" customFormat="1" ht="30" customHeight="1" x14ac:dyDescent="0.15">
      <c r="A66" s="480"/>
      <c r="B66" s="183"/>
      <c r="C66" s="175"/>
      <c r="D66" s="174"/>
      <c r="E66" s="174"/>
      <c r="F66" s="175"/>
      <c r="G66" s="184"/>
      <c r="H66" s="175"/>
      <c r="I66" s="184"/>
      <c r="J66" s="175"/>
      <c r="K66" s="184"/>
      <c r="L66" s="175"/>
      <c r="M66" s="184"/>
      <c r="N66" s="175"/>
      <c r="O66" s="175"/>
    </row>
    <row r="67" spans="1:15" s="235" customFormat="1" ht="30" customHeight="1" x14ac:dyDescent="0.15">
      <c r="A67" s="480"/>
      <c r="B67" s="183"/>
      <c r="C67" s="175"/>
      <c r="D67" s="174"/>
      <c r="E67" s="174"/>
      <c r="F67" s="175"/>
      <c r="G67" s="184"/>
      <c r="H67" s="175"/>
      <c r="I67" s="184"/>
      <c r="J67" s="175"/>
      <c r="K67" s="184"/>
      <c r="L67" s="175"/>
      <c r="M67" s="184"/>
      <c r="N67" s="175"/>
      <c r="O67" s="175"/>
    </row>
    <row r="68" spans="1:15" ht="14.25" x14ac:dyDescent="0.15">
      <c r="C68" s="175"/>
      <c r="D68" s="174"/>
      <c r="E68" s="174"/>
      <c r="F68" s="175"/>
      <c r="G68" s="184"/>
      <c r="H68" s="175"/>
      <c r="I68" s="184"/>
      <c r="J68" s="175"/>
      <c r="K68" s="184"/>
      <c r="L68" s="175"/>
      <c r="M68" s="184"/>
      <c r="N68" s="175"/>
    </row>
  </sheetData>
  <mergeCells count="31">
    <mergeCell ref="K39:L39"/>
    <mergeCell ref="D6:E6"/>
    <mergeCell ref="K3:L3"/>
    <mergeCell ref="D4:E5"/>
    <mergeCell ref="G4:H4"/>
    <mergeCell ref="I4:J4"/>
    <mergeCell ref="K4:L4"/>
    <mergeCell ref="G5:H5"/>
    <mergeCell ref="I5:J5"/>
    <mergeCell ref="K5:L5"/>
    <mergeCell ref="D7:E7"/>
    <mergeCell ref="D8:E8"/>
    <mergeCell ref="D9:E9"/>
    <mergeCell ref="D15:E16"/>
    <mergeCell ref="D38:E39"/>
    <mergeCell ref="M38:N38"/>
    <mergeCell ref="M39:N39"/>
    <mergeCell ref="D41:E41"/>
    <mergeCell ref="I15:J16"/>
    <mergeCell ref="K15:L15"/>
    <mergeCell ref="K16:L16"/>
    <mergeCell ref="M15:N15"/>
    <mergeCell ref="M16:N16"/>
    <mergeCell ref="G15:H15"/>
    <mergeCell ref="G16:H16"/>
    <mergeCell ref="G38:H38"/>
    <mergeCell ref="D40:E40"/>
    <mergeCell ref="G39:H39"/>
    <mergeCell ref="I38:J38"/>
    <mergeCell ref="I39:J39"/>
    <mergeCell ref="K38:L38"/>
  </mergeCells>
  <phoneticPr fontId="5"/>
  <pageMargins left="0.39370078740157483" right="0.39370078740157483" top="0.78740157480314965" bottom="0.78740157480314965" header="0.51181102362204722" footer="0.51181102362204722"/>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26"/>
  <sheetViews>
    <sheetView view="pageBreakPreview" zoomScale="80" zoomScaleNormal="100" zoomScaleSheetLayoutView="80" workbookViewId="0"/>
  </sheetViews>
  <sheetFormatPr defaultRowHeight="13.5" x14ac:dyDescent="0.15"/>
  <cols>
    <col min="1" max="1" width="2.875" customWidth="1"/>
    <col min="2" max="2" width="0.875" customWidth="1"/>
    <col min="3" max="3" width="17.625" customWidth="1"/>
    <col min="4" max="5" width="0.875" customWidth="1"/>
    <col min="6" max="6" width="8.625" customWidth="1"/>
    <col min="7" max="7" width="0.875" customWidth="1"/>
    <col min="8" max="8" width="11.625" customWidth="1"/>
    <col min="9" max="9" width="0.875" customWidth="1"/>
    <col min="10" max="10" width="11.625" customWidth="1"/>
    <col min="11" max="11" width="0.875" customWidth="1"/>
    <col min="12" max="12" width="11.625" customWidth="1"/>
    <col min="13" max="13" width="0.875" customWidth="1"/>
    <col min="14" max="14" width="11.625" customWidth="1"/>
    <col min="15" max="15" width="0.875" customWidth="1"/>
    <col min="16" max="16" width="11.625" customWidth="1"/>
    <col min="17" max="17" width="1" customWidth="1"/>
    <col min="18" max="18" width="11.625" customWidth="1"/>
    <col min="19" max="19" width="1" customWidth="1"/>
    <col min="20" max="20" width="11.625" customWidth="1"/>
    <col min="21" max="21" width="1" customWidth="1"/>
    <col min="23" max="23" width="13.25" bestFit="1" customWidth="1"/>
  </cols>
  <sheetData>
    <row r="1" spans="1:24" ht="14.25" x14ac:dyDescent="0.15">
      <c r="A1" s="183"/>
      <c r="B1" s="175"/>
      <c r="C1" s="202"/>
      <c r="D1" s="174"/>
      <c r="E1" s="174"/>
      <c r="F1" s="174"/>
      <c r="G1" s="175"/>
      <c r="H1" s="184"/>
      <c r="I1" s="175"/>
      <c r="J1" s="184"/>
      <c r="K1" s="175"/>
      <c r="L1" s="184"/>
      <c r="M1" s="175"/>
      <c r="N1" s="184"/>
      <c r="O1" s="175"/>
      <c r="P1" s="175"/>
      <c r="Q1" s="203"/>
    </row>
    <row r="2" spans="1:24" ht="21" x14ac:dyDescent="0.15">
      <c r="A2" s="183"/>
      <c r="B2" s="175"/>
      <c r="C2" s="185" t="s">
        <v>233</v>
      </c>
      <c r="D2" s="185"/>
      <c r="E2" s="185"/>
      <c r="F2" s="185"/>
      <c r="G2" s="175"/>
      <c r="H2" s="184"/>
      <c r="I2" s="175"/>
      <c r="J2" s="184"/>
      <c r="K2" s="175"/>
      <c r="L2" s="184"/>
      <c r="M2" s="175"/>
      <c r="N2" s="184"/>
      <c r="O2" s="175"/>
      <c r="P2" s="175"/>
      <c r="Q2" s="203"/>
    </row>
    <row r="3" spans="1:24" ht="15" thickBot="1" x14ac:dyDescent="0.2">
      <c r="A3" s="183"/>
      <c r="B3" s="175"/>
      <c r="C3" s="181"/>
      <c r="D3" s="181"/>
      <c r="E3" s="181"/>
      <c r="F3" s="181"/>
      <c r="G3" s="181"/>
      <c r="H3" s="181"/>
      <c r="I3" s="181"/>
      <c r="J3" s="181"/>
      <c r="K3" s="181"/>
      <c r="L3" s="181"/>
      <c r="M3" s="181"/>
      <c r="N3" s="929" t="s">
        <v>234</v>
      </c>
      <c r="O3" s="929"/>
      <c r="P3" s="929"/>
      <c r="Q3" s="929"/>
      <c r="R3" s="929"/>
      <c r="S3" s="929"/>
      <c r="T3" s="929"/>
      <c r="U3" s="929"/>
    </row>
    <row r="4" spans="1:24" ht="37.5" customHeight="1" x14ac:dyDescent="0.2">
      <c r="A4" s="183"/>
      <c r="B4" s="172"/>
      <c r="C4" s="917" t="s">
        <v>235</v>
      </c>
      <c r="D4" s="934"/>
      <c r="E4" s="934"/>
      <c r="F4" s="934"/>
      <c r="G4" s="173"/>
      <c r="H4" s="905" t="s">
        <v>262</v>
      </c>
      <c r="I4" s="920"/>
      <c r="J4" s="905" t="s">
        <v>293</v>
      </c>
      <c r="K4" s="920"/>
      <c r="L4" s="905" t="s">
        <v>294</v>
      </c>
      <c r="M4" s="920"/>
      <c r="N4" s="905" t="s">
        <v>295</v>
      </c>
      <c r="O4" s="936"/>
      <c r="P4" s="927" t="s">
        <v>263</v>
      </c>
      <c r="Q4" s="928"/>
      <c r="R4" s="928"/>
      <c r="S4" s="928"/>
      <c r="T4" s="928"/>
      <c r="U4" s="928"/>
      <c r="W4" s="316"/>
    </row>
    <row r="5" spans="1:24" ht="37.5" customHeight="1" x14ac:dyDescent="0.15">
      <c r="A5" s="183"/>
      <c r="B5" s="178"/>
      <c r="C5" s="935"/>
      <c r="D5" s="935"/>
      <c r="E5" s="935"/>
      <c r="F5" s="935"/>
      <c r="G5" s="179"/>
      <c r="H5" s="902" t="s">
        <v>237</v>
      </c>
      <c r="I5" s="922"/>
      <c r="J5" s="902" t="s">
        <v>238</v>
      </c>
      <c r="K5" s="922"/>
      <c r="L5" s="902" t="s">
        <v>239</v>
      </c>
      <c r="M5" s="922"/>
      <c r="N5" s="902" t="s">
        <v>240</v>
      </c>
      <c r="O5" s="937"/>
      <c r="P5" s="927" t="s">
        <v>264</v>
      </c>
      <c r="Q5" s="928"/>
      <c r="R5" s="932" t="s">
        <v>265</v>
      </c>
      <c r="S5" s="932"/>
      <c r="T5" s="933" t="s">
        <v>266</v>
      </c>
      <c r="U5" s="933"/>
    </row>
    <row r="6" spans="1:24" ht="50.1" customHeight="1" x14ac:dyDescent="0.15">
      <c r="A6" s="183"/>
      <c r="B6" s="254"/>
      <c r="C6" s="220" t="s">
        <v>241</v>
      </c>
      <c r="D6" s="255"/>
      <c r="E6" s="191"/>
      <c r="F6" s="191" t="s">
        <v>242</v>
      </c>
      <c r="G6" s="176"/>
      <c r="H6" s="194">
        <v>813114</v>
      </c>
      <c r="I6" s="195"/>
      <c r="J6" s="196">
        <v>87</v>
      </c>
      <c r="K6" s="196"/>
      <c r="L6" s="194"/>
      <c r="M6" s="195"/>
      <c r="N6" s="196">
        <f>H6+J6-L6</f>
        <v>813201</v>
      </c>
      <c r="O6" s="177"/>
      <c r="P6" s="300"/>
      <c r="Q6" s="301"/>
      <c r="R6" s="302"/>
      <c r="S6" s="301"/>
      <c r="T6" s="302"/>
      <c r="U6" s="299"/>
      <c r="V6" s="302"/>
    </row>
    <row r="7" spans="1:24" ht="50.1" customHeight="1" x14ac:dyDescent="0.15">
      <c r="A7" s="183"/>
      <c r="B7" s="253"/>
      <c r="C7" s="192" t="s">
        <v>243</v>
      </c>
      <c r="D7" s="256"/>
      <c r="E7" s="190"/>
      <c r="F7" s="190" t="s">
        <v>242</v>
      </c>
      <c r="G7" s="188"/>
      <c r="H7" s="197">
        <v>299632</v>
      </c>
      <c r="I7" s="198"/>
      <c r="J7" s="199">
        <v>63</v>
      </c>
      <c r="K7" s="199"/>
      <c r="L7" s="197"/>
      <c r="M7" s="198"/>
      <c r="N7" s="196">
        <f t="shared" ref="N7:N15" si="0">H7+J7-L7</f>
        <v>299695</v>
      </c>
      <c r="O7" s="189"/>
      <c r="P7" s="306"/>
      <c r="Q7" s="307"/>
      <c r="R7" s="308"/>
      <c r="S7" s="307"/>
      <c r="T7" s="308"/>
      <c r="U7" s="309"/>
    </row>
    <row r="8" spans="1:24" ht="50.1" customHeight="1" x14ac:dyDescent="0.15">
      <c r="A8" s="183"/>
      <c r="B8" s="253"/>
      <c r="C8" s="192" t="s">
        <v>244</v>
      </c>
      <c r="D8" s="256"/>
      <c r="E8" s="190"/>
      <c r="F8" s="190" t="s">
        <v>242</v>
      </c>
      <c r="G8" s="188"/>
      <c r="H8" s="197">
        <v>3223</v>
      </c>
      <c r="I8" s="198"/>
      <c r="J8" s="199"/>
      <c r="K8" s="199"/>
      <c r="L8" s="197"/>
      <c r="M8" s="198"/>
      <c r="N8" s="196">
        <f t="shared" si="0"/>
        <v>3223</v>
      </c>
      <c r="O8" s="189"/>
      <c r="P8" s="306"/>
      <c r="Q8" s="307"/>
      <c r="R8" s="308"/>
      <c r="S8" s="307"/>
      <c r="T8" s="308"/>
      <c r="U8" s="309"/>
    </row>
    <row r="9" spans="1:24" ht="50.1" customHeight="1" x14ac:dyDescent="0.15">
      <c r="A9" s="183"/>
      <c r="B9" s="253"/>
      <c r="C9" s="304" t="s">
        <v>372</v>
      </c>
      <c r="D9" s="265"/>
      <c r="E9" s="266"/>
      <c r="F9" s="266" t="s">
        <v>242</v>
      </c>
      <c r="G9" s="267"/>
      <c r="H9" s="268">
        <v>116522</v>
      </c>
      <c r="I9" s="269"/>
      <c r="J9" s="270">
        <v>5</v>
      </c>
      <c r="K9" s="270"/>
      <c r="L9" s="268"/>
      <c r="M9" s="269"/>
      <c r="N9" s="271">
        <f t="shared" si="0"/>
        <v>116527</v>
      </c>
      <c r="O9" s="189"/>
      <c r="P9" s="306"/>
      <c r="Q9" s="307"/>
      <c r="R9" s="308"/>
      <c r="S9" s="307"/>
      <c r="T9" s="308"/>
      <c r="U9" s="309"/>
      <c r="V9" s="467"/>
      <c r="W9" s="466"/>
      <c r="X9" s="240"/>
    </row>
    <row r="10" spans="1:24" ht="50.1" customHeight="1" x14ac:dyDescent="0.15">
      <c r="A10" s="183"/>
      <c r="B10" s="253"/>
      <c r="C10" s="295" t="s">
        <v>267</v>
      </c>
      <c r="D10" s="256"/>
      <c r="E10" s="190"/>
      <c r="F10" s="190" t="s">
        <v>242</v>
      </c>
      <c r="G10" s="188"/>
      <c r="H10" s="197">
        <v>13313</v>
      </c>
      <c r="I10" s="198"/>
      <c r="J10" s="199">
        <v>1</v>
      </c>
      <c r="K10" s="199"/>
      <c r="L10" s="197"/>
      <c r="M10" s="198"/>
      <c r="N10" s="196">
        <f t="shared" si="0"/>
        <v>13314</v>
      </c>
      <c r="O10" s="189"/>
      <c r="P10" s="306"/>
      <c r="Q10" s="307"/>
      <c r="R10" s="308"/>
      <c r="S10" s="307"/>
      <c r="T10" s="308"/>
      <c r="U10" s="309"/>
    </row>
    <row r="11" spans="1:24" ht="50.1" customHeight="1" x14ac:dyDescent="0.15">
      <c r="A11" s="183"/>
      <c r="B11" s="187"/>
      <c r="C11" s="295" t="s">
        <v>268</v>
      </c>
      <c r="D11" s="264"/>
      <c r="E11" s="190"/>
      <c r="F11" s="190" t="s">
        <v>242</v>
      </c>
      <c r="G11" s="188"/>
      <c r="H11" s="197">
        <v>43914</v>
      </c>
      <c r="I11" s="198"/>
      <c r="J11" s="199">
        <v>6</v>
      </c>
      <c r="K11" s="199"/>
      <c r="L11" s="197"/>
      <c r="M11" s="198"/>
      <c r="N11" s="196">
        <f t="shared" si="0"/>
        <v>43920</v>
      </c>
      <c r="O11" s="189"/>
      <c r="P11" s="306"/>
      <c r="Q11" s="307"/>
      <c r="R11" s="308"/>
      <c r="S11" s="307"/>
      <c r="T11" s="308"/>
      <c r="U11" s="309"/>
    </row>
    <row r="12" spans="1:24" ht="50.1" customHeight="1" x14ac:dyDescent="0.15">
      <c r="A12" s="183"/>
      <c r="B12" s="201"/>
      <c r="C12" s="295" t="s">
        <v>269</v>
      </c>
      <c r="D12" s="261"/>
      <c r="E12" s="190"/>
      <c r="F12" s="190" t="s">
        <v>242</v>
      </c>
      <c r="G12" s="188"/>
      <c r="H12" s="197">
        <v>10668</v>
      </c>
      <c r="I12" s="198"/>
      <c r="J12" s="199">
        <v>1</v>
      </c>
      <c r="K12" s="199"/>
      <c r="L12" s="197"/>
      <c r="M12" s="198"/>
      <c r="N12" s="262">
        <f t="shared" si="0"/>
        <v>10669</v>
      </c>
      <c r="O12" s="189"/>
      <c r="P12" s="306"/>
      <c r="Q12" s="307"/>
      <c r="R12" s="308"/>
      <c r="S12" s="307"/>
      <c r="T12" s="308"/>
      <c r="U12" s="309"/>
    </row>
    <row r="13" spans="1:24" ht="50.1" customHeight="1" x14ac:dyDescent="0.15">
      <c r="A13" s="183"/>
      <c r="B13" s="187"/>
      <c r="C13" s="304" t="s">
        <v>270</v>
      </c>
      <c r="D13" s="272"/>
      <c r="E13" s="266"/>
      <c r="F13" s="266" t="s">
        <v>242</v>
      </c>
      <c r="G13" s="267"/>
      <c r="H13" s="268">
        <v>23947</v>
      </c>
      <c r="I13" s="269"/>
      <c r="J13" s="270">
        <v>1</v>
      </c>
      <c r="K13" s="270"/>
      <c r="L13" s="268"/>
      <c r="M13" s="269"/>
      <c r="N13" s="273">
        <f t="shared" si="0"/>
        <v>23948</v>
      </c>
      <c r="O13" s="189"/>
      <c r="P13" s="306"/>
      <c r="Q13" s="307"/>
      <c r="R13" s="308"/>
      <c r="S13" s="307"/>
      <c r="T13" s="308"/>
      <c r="U13" s="309"/>
      <c r="V13" s="467"/>
      <c r="W13" s="466"/>
      <c r="X13" s="240"/>
    </row>
    <row r="14" spans="1:24" ht="50.1" customHeight="1" x14ac:dyDescent="0.15">
      <c r="A14" s="183"/>
      <c r="B14" s="253"/>
      <c r="C14" s="305" t="s">
        <v>271</v>
      </c>
      <c r="D14" s="256"/>
      <c r="E14" s="192"/>
      <c r="F14" s="192" t="s">
        <v>242</v>
      </c>
      <c r="G14" s="188"/>
      <c r="H14" s="197">
        <v>872</v>
      </c>
      <c r="I14" s="198"/>
      <c r="J14" s="199">
        <v>1</v>
      </c>
      <c r="K14" s="199"/>
      <c r="L14" s="197"/>
      <c r="M14" s="198"/>
      <c r="N14" s="273">
        <f t="shared" si="0"/>
        <v>873</v>
      </c>
      <c r="O14" s="189"/>
      <c r="P14" s="306"/>
      <c r="Q14" s="307"/>
      <c r="R14" s="308"/>
      <c r="S14" s="307"/>
      <c r="T14" s="308"/>
      <c r="U14" s="309"/>
    </row>
    <row r="15" spans="1:24" ht="50.1" customHeight="1" x14ac:dyDescent="0.15">
      <c r="A15" s="183"/>
      <c r="B15" s="201"/>
      <c r="C15" s="274" t="s">
        <v>272</v>
      </c>
      <c r="D15" s="264"/>
      <c r="E15" s="190"/>
      <c r="F15" s="190" t="s">
        <v>242</v>
      </c>
      <c r="G15" s="278"/>
      <c r="H15" s="279">
        <v>82947</v>
      </c>
      <c r="I15" s="280"/>
      <c r="J15" s="281">
        <v>10</v>
      </c>
      <c r="K15" s="281"/>
      <c r="L15" s="279"/>
      <c r="M15" s="282"/>
      <c r="N15" s="273">
        <f t="shared" si="0"/>
        <v>82957</v>
      </c>
      <c r="O15" s="283"/>
      <c r="P15" s="306"/>
      <c r="Q15" s="307"/>
      <c r="R15" s="308"/>
      <c r="S15" s="307"/>
      <c r="T15" s="308"/>
      <c r="U15" s="309"/>
    </row>
    <row r="16" spans="1:24" ht="50.1" customHeight="1" x14ac:dyDescent="0.15">
      <c r="A16" s="183"/>
      <c r="B16" s="241"/>
      <c r="C16" s="290"/>
      <c r="D16" s="291"/>
      <c r="E16" s="246"/>
      <c r="F16" s="246"/>
      <c r="G16" s="242"/>
      <c r="H16" s="277"/>
      <c r="I16" s="292"/>
      <c r="J16" s="245"/>
      <c r="K16" s="245"/>
      <c r="L16" s="277"/>
      <c r="M16" s="244"/>
      <c r="N16" s="293"/>
      <c r="O16" s="247"/>
      <c r="P16" s="310"/>
      <c r="Q16" s="311"/>
      <c r="R16" s="312"/>
      <c r="S16" s="311"/>
      <c r="T16" s="312"/>
      <c r="U16" s="313"/>
    </row>
    <row r="17" spans="1:21" ht="50.1" customHeight="1" x14ac:dyDescent="0.15">
      <c r="A17" s="183"/>
      <c r="B17" s="254"/>
      <c r="C17" s="930" t="s">
        <v>245</v>
      </c>
      <c r="D17" s="255"/>
      <c r="E17" s="193"/>
      <c r="F17" s="193" t="s">
        <v>242</v>
      </c>
      <c r="G17" s="284"/>
      <c r="H17" s="285">
        <f>SUM(H6:H16)</f>
        <v>1408152</v>
      </c>
      <c r="I17" s="286"/>
      <c r="J17" s="285">
        <f t="shared" ref="J17:T17" si="1">SUM(J6:J16)</f>
        <v>175</v>
      </c>
      <c r="K17" s="287">
        <f t="shared" si="1"/>
        <v>0</v>
      </c>
      <c r="L17" s="285">
        <f t="shared" si="1"/>
        <v>0</v>
      </c>
      <c r="M17" s="286">
        <f t="shared" si="1"/>
        <v>0</v>
      </c>
      <c r="N17" s="288">
        <f t="shared" si="1"/>
        <v>1408327</v>
      </c>
      <c r="O17" s="289">
        <f t="shared" si="1"/>
        <v>0</v>
      </c>
      <c r="P17" s="300">
        <f t="shared" si="1"/>
        <v>0</v>
      </c>
      <c r="Q17" s="301">
        <f t="shared" si="1"/>
        <v>0</v>
      </c>
      <c r="R17" s="302">
        <f t="shared" si="1"/>
        <v>0</v>
      </c>
      <c r="S17" s="301">
        <f t="shared" si="1"/>
        <v>0</v>
      </c>
      <c r="T17" s="303">
        <f t="shared" si="1"/>
        <v>0</v>
      </c>
      <c r="U17" s="299"/>
    </row>
    <row r="18" spans="1:21" ht="50.1" customHeight="1" thickBot="1" x14ac:dyDescent="0.2">
      <c r="A18" s="183"/>
      <c r="B18" s="236"/>
      <c r="C18" s="931"/>
      <c r="D18" s="257"/>
      <c r="E18" s="252"/>
      <c r="F18" s="252" t="s">
        <v>246</v>
      </c>
      <c r="G18" s="250"/>
      <c r="H18" s="263"/>
      <c r="I18" s="259"/>
      <c r="J18" s="263"/>
      <c r="K18" s="260"/>
      <c r="L18" s="258"/>
      <c r="M18" s="259"/>
      <c r="N18" s="276"/>
      <c r="O18" s="251"/>
      <c r="P18" s="179"/>
      <c r="Q18" s="297"/>
      <c r="R18" s="298"/>
      <c r="S18" s="297"/>
      <c r="T18" s="298"/>
      <c r="U18" s="297"/>
    </row>
    <row r="19" spans="1:21" ht="26.1" customHeight="1" x14ac:dyDescent="0.15">
      <c r="A19" s="183"/>
      <c r="B19" s="175"/>
      <c r="C19" s="296" t="s">
        <v>432</v>
      </c>
      <c r="D19" s="174"/>
      <c r="E19" s="174"/>
      <c r="F19" s="174"/>
      <c r="G19" s="175"/>
      <c r="H19" s="275"/>
      <c r="I19" s="200"/>
      <c r="J19" s="275"/>
      <c r="K19" s="200"/>
      <c r="L19" s="200"/>
      <c r="M19" s="200"/>
      <c r="N19" s="275"/>
      <c r="O19" s="175"/>
      <c r="P19" s="175"/>
      <c r="Q19" s="175"/>
      <c r="R19" s="294"/>
      <c r="S19" s="294"/>
      <c r="T19" s="240"/>
      <c r="U19" s="240"/>
    </row>
    <row r="20" spans="1:21" ht="26.1" customHeight="1" x14ac:dyDescent="0.15">
      <c r="A20" s="183"/>
      <c r="B20" s="175"/>
      <c r="C20" s="296"/>
      <c r="D20" s="174"/>
      <c r="E20" s="174"/>
      <c r="F20" s="174"/>
      <c r="G20" s="175"/>
      <c r="H20" s="184"/>
      <c r="I20" s="175"/>
      <c r="J20" s="184"/>
      <c r="K20" s="175"/>
      <c r="L20" s="184"/>
      <c r="M20" s="175"/>
      <c r="N20" s="184"/>
      <c r="O20" s="175"/>
      <c r="P20" s="175"/>
      <c r="Q20" s="175"/>
      <c r="R20" s="249"/>
      <c r="S20" s="249"/>
      <c r="T20" s="240"/>
      <c r="U20" s="240"/>
    </row>
    <row r="25" spans="1:21" ht="14.25" x14ac:dyDescent="0.15">
      <c r="C25" s="296"/>
    </row>
    <row r="26" spans="1:21" ht="14.25" x14ac:dyDescent="0.15">
      <c r="C26" s="296"/>
    </row>
  </sheetData>
  <mergeCells count="15">
    <mergeCell ref="P4:U4"/>
    <mergeCell ref="N3:U3"/>
    <mergeCell ref="C17:C18"/>
    <mergeCell ref="P5:Q5"/>
    <mergeCell ref="R5:S5"/>
    <mergeCell ref="T5:U5"/>
    <mergeCell ref="C4:F5"/>
    <mergeCell ref="H4:I4"/>
    <mergeCell ref="J4:K4"/>
    <mergeCell ref="L4:M4"/>
    <mergeCell ref="N4:O4"/>
    <mergeCell ref="H5:I5"/>
    <mergeCell ref="J5:K5"/>
    <mergeCell ref="L5:M5"/>
    <mergeCell ref="N5:O5"/>
  </mergeCells>
  <phoneticPr fontId="5"/>
  <pageMargins left="0.51181102362204722" right="0.70866141732283472"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表紙</vt:lpstr>
      <vt:lpstr>予算執行状況</vt:lpstr>
      <vt:lpstr>特別会計</vt:lpstr>
      <vt:lpstr>病院会計</vt:lpstr>
      <vt:lpstr>病院会計資料</vt:lpstr>
      <vt:lpstr>住民負担の状況</vt:lpstr>
      <vt:lpstr>公有財産</vt:lpstr>
      <vt:lpstr>有価・出資・債権</vt:lpstr>
      <vt:lpstr>基金</vt:lpstr>
      <vt:lpstr>物品</vt:lpstr>
      <vt:lpstr>基金!Print_Area</vt:lpstr>
      <vt:lpstr>公有財産!Print_Area</vt:lpstr>
      <vt:lpstr>住民負担の状況!Print_Area</vt:lpstr>
      <vt:lpstr>特別会計!Print_Area</vt:lpstr>
      <vt:lpstr>表紙!Print_Area</vt:lpstr>
      <vt:lpstr>病院会計!Print_Area</vt:lpstr>
      <vt:lpstr>病院会計資料!Print_Area</vt:lpstr>
      <vt:lpstr>物品!Print_Area</vt:lpstr>
      <vt:lpstr>有価・出資・債権!Print_Area</vt:lpstr>
      <vt:lpstr>予算執行状況!Print_Area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 </cp:lastModifiedBy>
  <cp:lastPrinted>2020-05-29T04:44:20Z</cp:lastPrinted>
  <dcterms:created xsi:type="dcterms:W3CDTF">2000-02-04T01:18:46Z</dcterms:created>
  <dcterms:modified xsi:type="dcterms:W3CDTF">2020-06-01T00:16:31Z</dcterms:modified>
</cp:coreProperties>
</file>