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H25～ 財政状況の公表\財政状況の公表\R01\"/>
    </mc:Choice>
  </mc:AlternateContent>
  <bookViews>
    <workbookView xWindow="915" yWindow="135" windowWidth="8250" windowHeight="11640" tabRatio="923"/>
  </bookViews>
  <sheets>
    <sheet name="表紙" sheetId="18" r:id="rId1"/>
    <sheet name="予算執行状況" sheetId="5" r:id="rId2"/>
    <sheet name="特別会計" sheetId="7" r:id="rId3"/>
    <sheet name="病院会計" sheetId="8" r:id="rId4"/>
    <sheet name="病院会計資料" sheetId="9" r:id="rId5"/>
    <sheet name="住民負担の状況" sheetId="10" r:id="rId6"/>
    <sheet name="公有財産" sheetId="23" r:id="rId7"/>
    <sheet name="有価・出資・債権" sheetId="20" r:id="rId8"/>
    <sheet name="基金" sheetId="14" r:id="rId9"/>
    <sheet name="物品" sheetId="22" r:id="rId10"/>
  </sheets>
  <definedNames>
    <definedName name="_xlnm.Print_Area" localSheetId="8">基金!$A$1:$U$20</definedName>
    <definedName name="_xlnm.Print_Area" localSheetId="6">公有財産!$A$1:$Q$236</definedName>
    <definedName name="_xlnm.Print_Area" localSheetId="5">住民負担の状況!$A$1:$I$47</definedName>
    <definedName name="_xlnm.Print_Area" localSheetId="2">特別会計!$A$1:$H$125</definedName>
    <definedName name="_xlnm.Print_Area" localSheetId="0">表紙!$A$1:$K$45</definedName>
    <definedName name="_xlnm.Print_Area" localSheetId="3">病院会計!$A$1:$H$55</definedName>
    <definedName name="_xlnm.Print_Area" localSheetId="4">病院会計資料!$A$1:$H$39</definedName>
    <definedName name="_xlnm.Print_Area" localSheetId="9">物品!$A$1:$P$28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62913"/>
</workbook>
</file>

<file path=xl/calcChain.xml><?xml version="1.0" encoding="utf-8"?>
<calcChain xmlns="http://schemas.openxmlformats.org/spreadsheetml/2006/main">
  <c r="M223" i="23" l="1"/>
  <c r="L223" i="23"/>
  <c r="I223" i="23"/>
  <c r="G223" i="23"/>
  <c r="H222" i="23"/>
  <c r="H221" i="23"/>
  <c r="H220" i="23"/>
  <c r="H219" i="23"/>
  <c r="P218" i="23"/>
  <c r="O218" i="23"/>
  <c r="Q218" i="23" s="1"/>
  <c r="N218" i="23"/>
  <c r="H218" i="23"/>
  <c r="P217" i="23"/>
  <c r="Q217" i="23" s="1"/>
  <c r="O217" i="23"/>
  <c r="N217" i="23"/>
  <c r="H217" i="23"/>
  <c r="O216" i="23"/>
  <c r="Q216" i="23" s="1"/>
  <c r="K216" i="23"/>
  <c r="H216" i="23"/>
  <c r="O215" i="23"/>
  <c r="Q215" i="23" s="1"/>
  <c r="K215" i="23"/>
  <c r="H215" i="23"/>
  <c r="H214" i="23"/>
  <c r="O213" i="23"/>
  <c r="Q213" i="23" s="1"/>
  <c r="N213" i="23"/>
  <c r="H213" i="23"/>
  <c r="O212" i="23"/>
  <c r="Q212" i="23" s="1"/>
  <c r="K212" i="23"/>
  <c r="H212" i="23"/>
  <c r="P211" i="23"/>
  <c r="O211" i="23"/>
  <c r="Q211" i="23" s="1"/>
  <c r="N211" i="23"/>
  <c r="H211" i="23"/>
  <c r="P210" i="23"/>
  <c r="P223" i="23" s="1"/>
  <c r="O210" i="23"/>
  <c r="Q210" i="23" s="1"/>
  <c r="N210" i="23"/>
  <c r="H210" i="23"/>
  <c r="Q209" i="23"/>
  <c r="O209" i="23"/>
  <c r="K209" i="23"/>
  <c r="H209" i="23"/>
  <c r="Q208" i="23"/>
  <c r="O208" i="23"/>
  <c r="K208" i="23"/>
  <c r="H208" i="23"/>
  <c r="Q198" i="23"/>
  <c r="O198" i="23"/>
  <c r="N198" i="23"/>
  <c r="O197" i="23"/>
  <c r="Q197" i="23" s="1"/>
  <c r="N197" i="23"/>
  <c r="O196" i="23"/>
  <c r="Q196" i="23" s="1"/>
  <c r="N196" i="23"/>
  <c r="H196" i="23"/>
  <c r="O195" i="23"/>
  <c r="N195" i="23"/>
  <c r="K195" i="23"/>
  <c r="F195" i="23"/>
  <c r="F223" i="23" s="1"/>
  <c r="M194" i="23"/>
  <c r="L194" i="23"/>
  <c r="I194" i="23"/>
  <c r="G194" i="23"/>
  <c r="H193" i="23"/>
  <c r="H192" i="23"/>
  <c r="F191" i="23"/>
  <c r="F194" i="23" s="1"/>
  <c r="H190" i="23"/>
  <c r="H189" i="23"/>
  <c r="H188" i="23"/>
  <c r="H187" i="23"/>
  <c r="H186" i="23"/>
  <c r="H185" i="23"/>
  <c r="H184" i="23"/>
  <c r="H183" i="23"/>
  <c r="H182" i="23"/>
  <c r="O181" i="23"/>
  <c r="Q181" i="23" s="1"/>
  <c r="N181" i="23"/>
  <c r="Q180" i="23"/>
  <c r="O180" i="23"/>
  <c r="N180" i="23"/>
  <c r="H180" i="23"/>
  <c r="Q169" i="23"/>
  <c r="O169" i="23"/>
  <c r="N169" i="23"/>
  <c r="O168" i="23"/>
  <c r="Q168" i="23" s="1"/>
  <c r="K168" i="23"/>
  <c r="H168" i="23"/>
  <c r="O167" i="23"/>
  <c r="Q167" i="23" s="1"/>
  <c r="N167" i="23"/>
  <c r="H167" i="23"/>
  <c r="O166" i="23"/>
  <c r="Q166" i="23" s="1"/>
  <c r="N166" i="23"/>
  <c r="O165" i="23"/>
  <c r="Q165" i="23" s="1"/>
  <c r="N165" i="23"/>
  <c r="O164" i="23"/>
  <c r="Q164" i="23" s="1"/>
  <c r="N164" i="23"/>
  <c r="Q163" i="23"/>
  <c r="O163" i="23"/>
  <c r="N163" i="23"/>
  <c r="O162" i="23"/>
  <c r="Q162" i="23" s="1"/>
  <c r="N162" i="23"/>
  <c r="O161" i="23"/>
  <c r="Q161" i="23" s="1"/>
  <c r="N161" i="23"/>
  <c r="O160" i="23"/>
  <c r="Q160" i="23" s="1"/>
  <c r="K160" i="23"/>
  <c r="H160" i="23"/>
  <c r="O159" i="23"/>
  <c r="Q159" i="23" s="1"/>
  <c r="N159" i="23"/>
  <c r="O158" i="23"/>
  <c r="Q158" i="23" s="1"/>
  <c r="N158" i="23"/>
  <c r="H158" i="23"/>
  <c r="O157" i="23"/>
  <c r="Q157" i="23" s="1"/>
  <c r="N157" i="23"/>
  <c r="O156" i="23"/>
  <c r="Q156" i="23" s="1"/>
  <c r="N156" i="23"/>
  <c r="H156" i="23"/>
  <c r="O155" i="23"/>
  <c r="Q155" i="23" s="1"/>
  <c r="N155" i="23"/>
  <c r="H155" i="23"/>
  <c r="O154" i="23"/>
  <c r="Q154" i="23" s="1"/>
  <c r="N154" i="23"/>
  <c r="H154" i="23"/>
  <c r="O153" i="23"/>
  <c r="Q153" i="23" s="1"/>
  <c r="N153" i="23"/>
  <c r="O152" i="23"/>
  <c r="Q152" i="23" s="1"/>
  <c r="N152" i="23"/>
  <c r="K152" i="23"/>
  <c r="O151" i="23"/>
  <c r="Q151" i="23" s="1"/>
  <c r="N151" i="23"/>
  <c r="H151" i="23"/>
  <c r="O140" i="23"/>
  <c r="Q140" i="23" s="1"/>
  <c r="K140" i="23"/>
  <c r="H140" i="23"/>
  <c r="O139" i="23"/>
  <c r="Q139" i="23" s="1"/>
  <c r="K139" i="23"/>
  <c r="H139" i="23"/>
  <c r="O138" i="23"/>
  <c r="Q138" i="23" s="1"/>
  <c r="K138" i="23"/>
  <c r="H138" i="23"/>
  <c r="O137" i="23"/>
  <c r="Q137" i="23" s="1"/>
  <c r="N137" i="23"/>
  <c r="H137" i="23"/>
  <c r="O136" i="23"/>
  <c r="Q136" i="23" s="1"/>
  <c r="N136" i="23"/>
  <c r="O135" i="23"/>
  <c r="Q135" i="23" s="1"/>
  <c r="N135" i="23"/>
  <c r="Q134" i="23"/>
  <c r="O134" i="23"/>
  <c r="K134" i="23"/>
  <c r="O133" i="23"/>
  <c r="Q133" i="23" s="1"/>
  <c r="N133" i="23"/>
  <c r="O132" i="23"/>
  <c r="Q132" i="23" s="1"/>
  <c r="K132" i="23"/>
  <c r="O131" i="23"/>
  <c r="Q131" i="23" s="1"/>
  <c r="N131" i="23"/>
  <c r="H131" i="23"/>
  <c r="H130" i="23"/>
  <c r="H129" i="23"/>
  <c r="H128" i="23"/>
  <c r="H127" i="23"/>
  <c r="H126" i="23"/>
  <c r="Q125" i="23"/>
  <c r="O125" i="23"/>
  <c r="K125" i="23"/>
  <c r="O124" i="23"/>
  <c r="Q124" i="23" s="1"/>
  <c r="N124" i="23"/>
  <c r="H123" i="23"/>
  <c r="O111" i="23"/>
  <c r="Q111" i="23" s="1"/>
  <c r="N111" i="23"/>
  <c r="K111" i="23"/>
  <c r="O110" i="23"/>
  <c r="Q110" i="23" s="1"/>
  <c r="K110" i="23"/>
  <c r="H109" i="23"/>
  <c r="H108" i="23"/>
  <c r="H107" i="23"/>
  <c r="H106" i="23"/>
  <c r="H105" i="23"/>
  <c r="H104" i="23"/>
  <c r="O103" i="23"/>
  <c r="Q103" i="23" s="1"/>
  <c r="K103" i="23"/>
  <c r="H102" i="23"/>
  <c r="O101" i="23"/>
  <c r="Q101" i="23" s="1"/>
  <c r="N101" i="23"/>
  <c r="H100" i="23"/>
  <c r="H99" i="23"/>
  <c r="H98" i="23"/>
  <c r="H97" i="23"/>
  <c r="H96" i="23"/>
  <c r="H95" i="23"/>
  <c r="H84" i="23"/>
  <c r="H83" i="23"/>
  <c r="H82" i="23"/>
  <c r="H81" i="23"/>
  <c r="H80" i="23"/>
  <c r="O79" i="23"/>
  <c r="Q79" i="23" s="1"/>
  <c r="K79" i="23"/>
  <c r="H79" i="23"/>
  <c r="O78" i="23"/>
  <c r="Q78" i="23" s="1"/>
  <c r="K78" i="23"/>
  <c r="H78" i="23"/>
  <c r="O77" i="23"/>
  <c r="Q77" i="23" s="1"/>
  <c r="K77" i="23"/>
  <c r="H76" i="23"/>
  <c r="O75" i="23"/>
  <c r="Q75" i="23" s="1"/>
  <c r="K75" i="23"/>
  <c r="H75" i="23"/>
  <c r="O74" i="23"/>
  <c r="Q74" i="23" s="1"/>
  <c r="N74" i="23"/>
  <c r="H74" i="23"/>
  <c r="O73" i="23"/>
  <c r="Q73" i="23" s="1"/>
  <c r="N73" i="23"/>
  <c r="O72" i="23"/>
  <c r="Q72" i="23" s="1"/>
  <c r="N72" i="23"/>
  <c r="H72" i="23"/>
  <c r="H71" i="23"/>
  <c r="Q70" i="23"/>
  <c r="O70" i="23"/>
  <c r="N70" i="23"/>
  <c r="H70" i="23"/>
  <c r="Q69" i="23"/>
  <c r="O69" i="23"/>
  <c r="N69" i="23"/>
  <c r="O68" i="23"/>
  <c r="Q68" i="23" s="1"/>
  <c r="N68" i="23"/>
  <c r="K68" i="23"/>
  <c r="P67" i="23"/>
  <c r="P194" i="23" s="1"/>
  <c r="O67" i="23"/>
  <c r="N67" i="23"/>
  <c r="H67" i="23"/>
  <c r="Q66" i="23"/>
  <c r="O66" i="23"/>
  <c r="N66" i="23"/>
  <c r="H66" i="23"/>
  <c r="Q55" i="23"/>
  <c r="O55" i="23"/>
  <c r="K55" i="23"/>
  <c r="H55" i="23"/>
  <c r="Q54" i="23"/>
  <c r="O54" i="23"/>
  <c r="K54" i="23"/>
  <c r="H54" i="23"/>
  <c r="Q53" i="23"/>
  <c r="O53" i="23"/>
  <c r="K53" i="23"/>
  <c r="H53" i="23"/>
  <c r="Q52" i="23"/>
  <c r="O52" i="23"/>
  <c r="K52" i="23"/>
  <c r="H52" i="23"/>
  <c r="Q51" i="23"/>
  <c r="O51" i="23"/>
  <c r="N51" i="23"/>
  <c r="H51" i="23"/>
  <c r="Q50" i="23"/>
  <c r="O50" i="23"/>
  <c r="N50" i="23"/>
  <c r="O49" i="23"/>
  <c r="Q49" i="23" s="1"/>
  <c r="N49" i="23"/>
  <c r="H49" i="23"/>
  <c r="O48" i="23"/>
  <c r="Q48" i="23" s="1"/>
  <c r="N48" i="23"/>
  <c r="Q47" i="23"/>
  <c r="O47" i="23"/>
  <c r="N47" i="23"/>
  <c r="H47" i="23"/>
  <c r="O46" i="23"/>
  <c r="Q46" i="23" s="1"/>
  <c r="N46" i="23"/>
  <c r="O45" i="23"/>
  <c r="Q45" i="23" s="1"/>
  <c r="N45" i="23"/>
  <c r="Q44" i="23"/>
  <c r="O44" i="23"/>
  <c r="N44" i="23"/>
  <c r="H44" i="23"/>
  <c r="Q43" i="23"/>
  <c r="O43" i="23"/>
  <c r="N43" i="23"/>
  <c r="O42" i="23"/>
  <c r="Q42" i="23" s="1"/>
  <c r="N42" i="23"/>
  <c r="O41" i="23"/>
  <c r="Q41" i="23" s="1"/>
  <c r="N41" i="23"/>
  <c r="H41" i="23"/>
  <c r="H40" i="23"/>
  <c r="O39" i="23"/>
  <c r="Q39" i="23" s="1"/>
  <c r="N39" i="23"/>
  <c r="H38" i="23"/>
  <c r="H37" i="23"/>
  <c r="O26" i="23"/>
  <c r="Q26" i="23" s="1"/>
  <c r="N26" i="23"/>
  <c r="H26" i="23"/>
  <c r="O25" i="23"/>
  <c r="Q25" i="23" s="1"/>
  <c r="N25" i="23"/>
  <c r="O24" i="23"/>
  <c r="Q24" i="23" s="1"/>
  <c r="N24" i="23"/>
  <c r="H24" i="23"/>
  <c r="O23" i="23"/>
  <c r="Q23" i="23" s="1"/>
  <c r="N23" i="23"/>
  <c r="H23" i="23"/>
  <c r="O22" i="23"/>
  <c r="Q22" i="23" s="1"/>
  <c r="N22" i="23"/>
  <c r="O21" i="23"/>
  <c r="Q21" i="23" s="1"/>
  <c r="N21" i="23"/>
  <c r="O20" i="23"/>
  <c r="Q20" i="23" s="1"/>
  <c r="N20" i="23"/>
  <c r="H20" i="23"/>
  <c r="L19" i="23"/>
  <c r="N19" i="23" s="1"/>
  <c r="I19" i="23"/>
  <c r="O19" i="23" s="1"/>
  <c r="Q19" i="23" s="1"/>
  <c r="F19" i="23"/>
  <c r="O18" i="23"/>
  <c r="Q18" i="23" s="1"/>
  <c r="N18" i="23"/>
  <c r="Q17" i="23"/>
  <c r="O17" i="23"/>
  <c r="N17" i="23"/>
  <c r="H17" i="23"/>
  <c r="Q16" i="23"/>
  <c r="O16" i="23"/>
  <c r="N16" i="23"/>
  <c r="O15" i="23"/>
  <c r="Q15" i="23" s="1"/>
  <c r="N15" i="23"/>
  <c r="O14" i="23"/>
  <c r="Q14" i="23" s="1"/>
  <c r="N14" i="23"/>
  <c r="H14" i="23"/>
  <c r="H13" i="23"/>
  <c r="H12" i="23"/>
  <c r="O11" i="23"/>
  <c r="Q11" i="23" s="1"/>
  <c r="N11" i="23"/>
  <c r="K11" i="23"/>
  <c r="O10" i="23"/>
  <c r="Q10" i="23" s="1"/>
  <c r="K10" i="23"/>
  <c r="O9" i="23"/>
  <c r="Q9" i="23" s="1"/>
  <c r="N9" i="23"/>
  <c r="Q8" i="23"/>
  <c r="O8" i="23"/>
  <c r="N8" i="23"/>
  <c r="H8" i="23"/>
  <c r="K19" i="23" l="1"/>
  <c r="H191" i="23"/>
  <c r="H194" i="23" s="1"/>
  <c r="K223" i="23"/>
  <c r="K194" i="23"/>
  <c r="N223" i="23"/>
  <c r="N235" i="23" s="1"/>
  <c r="H19" i="23"/>
  <c r="N194" i="23"/>
  <c r="O223" i="23"/>
  <c r="I235" i="23"/>
  <c r="M235" i="23"/>
  <c r="G235" i="23"/>
  <c r="L235" i="23"/>
  <c r="K235" i="23"/>
  <c r="F235" i="23"/>
  <c r="P235" i="23"/>
  <c r="Q67" i="23"/>
  <c r="Q194" i="23" s="1"/>
  <c r="O194" i="23"/>
  <c r="O235" i="23" s="1"/>
  <c r="H195" i="23"/>
  <c r="H223" i="23" s="1"/>
  <c r="Q195" i="23"/>
  <c r="Q223" i="23" s="1"/>
  <c r="E18" i="10"/>
  <c r="H235" i="23" l="1"/>
  <c r="Q235" i="23"/>
  <c r="G110" i="7"/>
  <c r="G13" i="5"/>
  <c r="K27" i="22" l="1"/>
  <c r="M27" i="22" l="1"/>
  <c r="I27" i="22"/>
  <c r="K41" i="20" l="1"/>
  <c r="I41" i="20"/>
  <c r="G41" i="20"/>
  <c r="M40" i="20"/>
  <c r="M41" i="20" s="1"/>
  <c r="K33" i="20"/>
  <c r="I33" i="20"/>
  <c r="G33" i="20"/>
  <c r="M32" i="20"/>
  <c r="M31" i="20"/>
  <c r="M30" i="20"/>
  <c r="M29" i="20"/>
  <c r="M28" i="20"/>
  <c r="M27" i="20"/>
  <c r="M26" i="20"/>
  <c r="M25" i="20"/>
  <c r="M24" i="20"/>
  <c r="M23" i="20"/>
  <c r="M22" i="20"/>
  <c r="M21" i="20"/>
  <c r="M20" i="20"/>
  <c r="M19" i="20"/>
  <c r="M18" i="20"/>
  <c r="M17" i="20"/>
  <c r="I10" i="20"/>
  <c r="G10" i="20"/>
  <c r="K9" i="20"/>
  <c r="K8" i="20"/>
  <c r="K7" i="20"/>
  <c r="K6" i="20"/>
  <c r="K10" i="20" l="1"/>
  <c r="M33" i="20"/>
  <c r="E39" i="10" l="1"/>
  <c r="E75" i="7" l="1"/>
  <c r="G71" i="7"/>
  <c r="G43" i="5" l="1"/>
  <c r="F35" i="8"/>
  <c r="E35" i="8"/>
  <c r="G16" i="8" l="1"/>
  <c r="F41" i="10" l="1"/>
  <c r="E38" i="9"/>
  <c r="G22" i="7"/>
  <c r="J17" i="14"/>
  <c r="E42" i="10"/>
  <c r="H41" i="10"/>
  <c r="H40" i="10"/>
  <c r="F40" i="10"/>
  <c r="H38" i="10"/>
  <c r="F38" i="10"/>
  <c r="I31" i="10"/>
  <c r="G31" i="10"/>
  <c r="E31" i="10"/>
  <c r="H30" i="10"/>
  <c r="F30" i="10"/>
  <c r="H29" i="10"/>
  <c r="F29"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8" i="9"/>
  <c r="F37" i="9"/>
  <c r="E37" i="9"/>
  <c r="H33" i="9"/>
  <c r="G33" i="9"/>
  <c r="F33" i="9"/>
  <c r="E33" i="9"/>
  <c r="H27" i="9"/>
  <c r="G27" i="9"/>
  <c r="F27" i="9"/>
  <c r="E27" i="9"/>
  <c r="G17" i="9"/>
  <c r="G16" i="9"/>
  <c r="G15" i="9"/>
  <c r="G9" i="9"/>
  <c r="F9" i="9"/>
  <c r="E9" i="9"/>
  <c r="H8" i="9"/>
  <c r="H7" i="9"/>
  <c r="F55" i="8"/>
  <c r="E55" i="8"/>
  <c r="G54" i="8"/>
  <c r="G53" i="8"/>
  <c r="F48" i="8"/>
  <c r="E48" i="8"/>
  <c r="G46" i="8"/>
  <c r="G44" i="8"/>
  <c r="G37" i="8"/>
  <c r="G36" i="8"/>
  <c r="G33" i="8"/>
  <c r="G32" i="8"/>
  <c r="G31" i="8"/>
  <c r="F30" i="8"/>
  <c r="E30" i="8"/>
  <c r="G28" i="8"/>
  <c r="G27" i="8"/>
  <c r="G26" i="8"/>
  <c r="G25" i="8"/>
  <c r="G24" i="8"/>
  <c r="G23" i="8"/>
  <c r="F17" i="8"/>
  <c r="E17" i="8"/>
  <c r="G15" i="8"/>
  <c r="G14" i="8"/>
  <c r="G13" i="8"/>
  <c r="G12" i="8"/>
  <c r="G11" i="8"/>
  <c r="F10" i="8"/>
  <c r="E10" i="8"/>
  <c r="G8" i="8"/>
  <c r="G7" i="8"/>
  <c r="G6" i="8"/>
  <c r="F122" i="7"/>
  <c r="E122" i="7"/>
  <c r="H120" i="7" s="1"/>
  <c r="G121" i="7"/>
  <c r="G120" i="7"/>
  <c r="F115" i="7"/>
  <c r="E115" i="7"/>
  <c r="G114" i="7"/>
  <c r="G113" i="7"/>
  <c r="G112" i="7"/>
  <c r="G111" i="7"/>
  <c r="G109" i="7"/>
  <c r="F103" i="7"/>
  <c r="E103" i="7"/>
  <c r="G102" i="7"/>
  <c r="G101" i="7"/>
  <c r="F96" i="7"/>
  <c r="E96" i="7"/>
  <c r="G95" i="7"/>
  <c r="G94" i="7"/>
  <c r="G93" i="7"/>
  <c r="G92" i="7"/>
  <c r="G91" i="7"/>
  <c r="G90" i="7"/>
  <c r="F84" i="7"/>
  <c r="E84" i="7"/>
  <c r="H83" i="7" s="1"/>
  <c r="G83" i="7"/>
  <c r="G82" i="7"/>
  <c r="G81" i="7"/>
  <c r="G80" i="7"/>
  <c r="F75" i="7"/>
  <c r="G74" i="7"/>
  <c r="G73" i="7"/>
  <c r="G72" i="7"/>
  <c r="G70" i="7"/>
  <c r="G69" i="7"/>
  <c r="F63" i="7"/>
  <c r="E63" i="7"/>
  <c r="H62" i="7" s="1"/>
  <c r="G62" i="7"/>
  <c r="G61" i="7"/>
  <c r="G60" i="7"/>
  <c r="G59" i="7"/>
  <c r="G58" i="7"/>
  <c r="G57" i="7"/>
  <c r="G56" i="7"/>
  <c r="F51" i="7"/>
  <c r="E51" i="7"/>
  <c r="G50" i="7"/>
  <c r="G49" i="7"/>
  <c r="G48" i="7"/>
  <c r="G47" i="7"/>
  <c r="G46" i="7"/>
  <c r="G45" i="7"/>
  <c r="G44" i="7"/>
  <c r="G43" i="7"/>
  <c r="F28" i="7"/>
  <c r="E28" i="7"/>
  <c r="G27" i="7"/>
  <c r="G26" i="7"/>
  <c r="G25" i="7"/>
  <c r="G24" i="7"/>
  <c r="G23" i="7"/>
  <c r="G21" i="7"/>
  <c r="G20" i="7"/>
  <c r="G19" i="7"/>
  <c r="G18" i="7"/>
  <c r="F13" i="7"/>
  <c r="E13" i="7"/>
  <c r="G12" i="7"/>
  <c r="G11" i="7"/>
  <c r="G10" i="7"/>
  <c r="G9" i="7"/>
  <c r="G8" i="7"/>
  <c r="G7" i="7"/>
  <c r="G6" i="7"/>
  <c r="G5" i="7"/>
  <c r="F45" i="5"/>
  <c r="E45" i="5"/>
  <c r="H42" i="5" s="1"/>
  <c r="G44" i="5"/>
  <c r="G42" i="5"/>
  <c r="G41" i="5"/>
  <c r="G40" i="5"/>
  <c r="G39" i="5"/>
  <c r="G38" i="5"/>
  <c r="G37" i="5"/>
  <c r="G36" i="5"/>
  <c r="G35" i="5"/>
  <c r="G34" i="5"/>
  <c r="G33" i="5"/>
  <c r="F28" i="5"/>
  <c r="E28" i="5"/>
  <c r="G27" i="5"/>
  <c r="G26" i="5"/>
  <c r="G25" i="5"/>
  <c r="G24" i="5"/>
  <c r="G23" i="5"/>
  <c r="G22" i="5"/>
  <c r="G21" i="5"/>
  <c r="G20" i="5"/>
  <c r="G19" i="5"/>
  <c r="G18" i="5"/>
  <c r="G17" i="5"/>
  <c r="G16" i="5"/>
  <c r="G15" i="5"/>
  <c r="G14" i="5"/>
  <c r="G12" i="5"/>
  <c r="G11" i="5"/>
  <c r="G10" i="5"/>
  <c r="G9" i="5"/>
  <c r="G8" i="5"/>
  <c r="G7" i="5"/>
  <c r="G6" i="5"/>
  <c r="N6" i="14"/>
  <c r="N8" i="14"/>
  <c r="N9" i="14"/>
  <c r="N10" i="14"/>
  <c r="N11" i="14"/>
  <c r="N12" i="14"/>
  <c r="N13" i="14"/>
  <c r="N14" i="14"/>
  <c r="N15" i="14"/>
  <c r="H17" i="14"/>
  <c r="K17" i="14"/>
  <c r="L17" i="14"/>
  <c r="M17" i="14"/>
  <c r="O17" i="14"/>
  <c r="P17" i="14"/>
  <c r="Q17" i="14"/>
  <c r="R17" i="14"/>
  <c r="S17" i="14"/>
  <c r="T17" i="14"/>
  <c r="N7" i="14"/>
  <c r="H91" i="7" l="1"/>
  <c r="H90" i="7"/>
  <c r="H27" i="7"/>
  <c r="H23" i="7"/>
  <c r="H13" i="5"/>
  <c r="H24" i="5"/>
  <c r="H19" i="5"/>
  <c r="H16" i="5"/>
  <c r="H43" i="7"/>
  <c r="H44" i="7"/>
  <c r="H112" i="7"/>
  <c r="H110" i="7"/>
  <c r="H49" i="7"/>
  <c r="H93" i="7"/>
  <c r="H20" i="7"/>
  <c r="H24" i="7"/>
  <c r="H39" i="10"/>
  <c r="H42" i="10" s="1"/>
  <c r="H69" i="7"/>
  <c r="H71" i="7"/>
  <c r="H121" i="7"/>
  <c r="H122" i="7" s="1"/>
  <c r="H22" i="7"/>
  <c r="G75" i="7"/>
  <c r="H81" i="7"/>
  <c r="G63" i="7"/>
  <c r="H95" i="7"/>
  <c r="H60" i="7"/>
  <c r="H111" i="7"/>
  <c r="H18" i="7"/>
  <c r="H11" i="7"/>
  <c r="H43" i="5"/>
  <c r="H40" i="5"/>
  <c r="H39" i="5"/>
  <c r="G28" i="5"/>
  <c r="H20" i="5"/>
  <c r="H14" i="5"/>
  <c r="H12" i="5"/>
  <c r="G48" i="8"/>
  <c r="G30" i="8"/>
  <c r="F38" i="8"/>
  <c r="E18" i="8"/>
  <c r="F39" i="9"/>
  <c r="E39" i="9"/>
  <c r="G10" i="8"/>
  <c r="H9" i="9"/>
  <c r="G35" i="8"/>
  <c r="G17" i="8"/>
  <c r="F18" i="8"/>
  <c r="H50" i="7"/>
  <c r="H82" i="7"/>
  <c r="H36" i="5"/>
  <c r="G51" i="7"/>
  <c r="G84" i="7"/>
  <c r="H44" i="5"/>
  <c r="H80" i="7"/>
  <c r="H37" i="5"/>
  <c r="G55" i="8"/>
  <c r="F39" i="10"/>
  <c r="F42" i="10" s="1"/>
  <c r="F13" i="10"/>
  <c r="H47" i="7"/>
  <c r="H48" i="7"/>
  <c r="H45" i="7"/>
  <c r="H46" i="7"/>
  <c r="G122" i="7"/>
  <c r="G115" i="7"/>
  <c r="H113" i="7"/>
  <c r="H109" i="7"/>
  <c r="G96" i="7"/>
  <c r="H94" i="7"/>
  <c r="H92" i="7"/>
  <c r="H19" i="7"/>
  <c r="H25" i="7"/>
  <c r="H26" i="7"/>
  <c r="H21" i="7"/>
  <c r="G28" i="7"/>
  <c r="H7" i="7"/>
  <c r="H9" i="7"/>
  <c r="H8" i="7"/>
  <c r="H10" i="7"/>
  <c r="H5" i="7"/>
  <c r="G13" i="7"/>
  <c r="H6" i="7"/>
  <c r="H12" i="7"/>
  <c r="H34" i="5"/>
  <c r="H41" i="5"/>
  <c r="H38" i="5"/>
  <c r="H35" i="5"/>
  <c r="H33" i="5"/>
  <c r="H27" i="5"/>
  <c r="H23" i="5"/>
  <c r="H15" i="5"/>
  <c r="G45" i="5"/>
  <c r="H9" i="5"/>
  <c r="H7" i="5"/>
  <c r="H6" i="5"/>
  <c r="H22" i="5"/>
  <c r="H17" i="5"/>
  <c r="H21" i="5"/>
  <c r="H25" i="5"/>
  <c r="H18" i="5"/>
  <c r="H10" i="5"/>
  <c r="H8" i="5"/>
  <c r="H26" i="5"/>
  <c r="H11" i="5"/>
  <c r="H31" i="10"/>
  <c r="N17" i="14"/>
  <c r="G103" i="7"/>
  <c r="H114" i="7"/>
  <c r="E38" i="8"/>
  <c r="H13" i="10"/>
  <c r="F31" i="10"/>
  <c r="H56" i="7"/>
  <c r="H73" i="7"/>
  <c r="H72" i="7"/>
  <c r="H58" i="7"/>
  <c r="H101" i="7"/>
  <c r="H61" i="7"/>
  <c r="H102" i="7"/>
  <c r="H70" i="7"/>
  <c r="H57" i="7"/>
  <c r="H59" i="7"/>
  <c r="H74" i="7"/>
  <c r="H84" i="7" l="1"/>
  <c r="G38" i="8"/>
  <c r="G18" i="8"/>
  <c r="H115" i="7"/>
  <c r="H51" i="7"/>
  <c r="H96" i="7"/>
  <c r="H28" i="7"/>
  <c r="H13" i="7"/>
  <c r="H45" i="5"/>
  <c r="H28" i="5"/>
  <c r="H75" i="7"/>
  <c r="H103" i="7"/>
  <c r="H63" i="7"/>
</calcChain>
</file>

<file path=xl/sharedStrings.xml><?xml version="1.0" encoding="utf-8"?>
<sst xmlns="http://schemas.openxmlformats.org/spreadsheetml/2006/main" count="833" uniqueCount="462">
  <si>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</si>
  <si>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</si>
  <si>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</si>
  <si>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</si>
  <si>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</si>
  <si>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</si>
  <si>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</si>
  <si>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</si>
  <si>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</si>
  <si>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</si>
  <si>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</si>
  <si>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</si>
  <si>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</si>
  <si>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</si>
  <si>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</si>
  <si>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</si>
  <si>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</si>
  <si>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</si>
  <si>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</si>
  <si>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</si>
  <si>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</si>
  <si>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</si>
  <si>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</si>
  <si>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</si>
  <si>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</si>
  <si>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自動車取得税交付金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</si>
  <si>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</si>
  <si>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</si>
  <si>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</si>
  <si>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</si>
  <si>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</si>
  <si>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</si>
  <si>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</si>
  <si>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</si>
  <si>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</si>
  <si>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</si>
  <si>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</si>
  <si>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</si>
  <si>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</si>
  <si>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</si>
  <si>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</si>
  <si>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</si>
  <si>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</si>
  <si>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</si>
  <si>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</si>
  <si>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</si>
  <si>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</si>
  <si>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</si>
  <si>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</si>
  <si>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</si>
  <si>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</si>
  <si>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</si>
  <si>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</si>
  <si>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</si>
  <si>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</si>
  <si>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</si>
  <si>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</si>
  <si>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</si>
  <si>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</si>
  <si>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</si>
  <si>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</si>
  <si>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</si>
  <si>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</si>
  <si>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</si>
  <si>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</si>
  <si>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</si>
  <si>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</si>
  <si>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</si>
  <si>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</si>
  <si>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</si>
  <si>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</si>
  <si>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</si>
  <si>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</si>
  <si>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</si>
  <si>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</si>
  <si>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</si>
  <si>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</si>
  <si>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</si>
  <si>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</si>
  <si>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</si>
  <si>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</si>
  <si>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</si>
  <si>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</si>
  <si>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</si>
  <si>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</si>
  <si>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</si>
  <si>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</si>
  <si>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</si>
  <si>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</si>
  <si>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</si>
  <si>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</si>
  <si>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</si>
  <si>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</si>
  <si>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</si>
  <si>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</si>
  <si>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</si>
  <si>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</si>
  <si>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</si>
  <si>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</si>
  <si>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</si>
  <si>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</si>
  <si>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</si>
  <si>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</si>
  <si>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</si>
  <si>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</si>
  <si>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</si>
  <si>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</si>
  <si>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</si>
  <si>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</si>
  <si>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</si>
  <si>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</si>
  <si>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</si>
  <si>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</si>
  <si>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</si>
  <si>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</si>
  <si>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</si>
  <si>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外科</t>
    <rPh sb="0" eb="2">
      <t>ゲカ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</si>
  <si>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</si>
  <si>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</si>
  <si>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</si>
  <si>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</si>
  <si>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</si>
  <si>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</si>
  <si>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</si>
  <si>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</si>
  <si>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</si>
  <si>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</si>
  <si>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</si>
  <si>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</si>
  <si>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</si>
  <si>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</si>
  <si>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</si>
  <si>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</si>
  <si>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</si>
  <si>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</si>
  <si>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</si>
  <si>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</si>
  <si>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</si>
  <si>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</si>
  <si>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</si>
  <si>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臨時税収補てん債</t>
    <rPh sb="0" eb="2">
      <t>リンジ</t>
    </rPh>
    <rPh sb="2" eb="4">
      <t>ゼイシュウ</t>
    </rPh>
    <rPh sb="4" eb="5">
      <t>ホ</t>
    </rPh>
    <rPh sb="7" eb="8">
      <t>サイ</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</si>
  <si>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</si>
  <si>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</si>
  <si>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</si>
  <si>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</si>
  <si>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</si>
  <si>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</si>
  <si>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</si>
  <si>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</si>
  <si>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</si>
  <si>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</si>
  <si>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</si>
  <si>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</si>
  <si>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</si>
  <si>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</si>
  <si>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</si>
  <si>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</si>
  <si>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</si>
  <si>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</si>
  <si>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</si>
  <si>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</si>
  <si>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</si>
  <si>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</si>
  <si>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</si>
  <si>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</si>
  <si>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</si>
  <si>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</si>
  <si>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</si>
  <si>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</si>
  <si>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</si>
  <si>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</si>
  <si>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</si>
  <si>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</si>
  <si>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</si>
  <si>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</si>
  <si>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</si>
  <si>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</si>
  <si>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</si>
  <si>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</si>
  <si>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</si>
  <si>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</si>
  <si>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</si>
  <si>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</si>
  <si>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</si>
  <si>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</si>
  <si>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</si>
  <si>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</si>
  <si>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</si>
  <si>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</si>
  <si>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</si>
  <si>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</si>
  <si>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</si>
  <si>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</si>
  <si>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</si>
  <si>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</si>
  <si>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</si>
  <si>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晩翠墓地</t>
    <rPh sb="0" eb="2">
      <t>バンスイ</t>
    </rPh>
    <rPh sb="2" eb="4">
      <t>ボチ</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</si>
  <si>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</si>
  <si>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</si>
  <si>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</si>
  <si>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</si>
  <si>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</si>
  <si>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</si>
  <si>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</si>
  <si>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</si>
  <si>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</si>
  <si>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</si>
  <si>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</si>
  <si>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夕張太保育所</t>
    <rPh sb="0" eb="2">
      <t>ユウバリ</t>
    </rPh>
    <rPh sb="2" eb="3">
      <t>フト</t>
    </rPh>
    <rPh sb="3" eb="5">
      <t>ホイク</t>
    </rPh>
    <rPh sb="5" eb="6">
      <t>ショ</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</si>
  <si>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</si>
  <si>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</si>
  <si>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</si>
  <si>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</si>
  <si>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</si>
  <si>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</si>
  <si>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</si>
  <si>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</si>
  <si>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</si>
  <si>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</si>
  <si>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</si>
  <si>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</si>
  <si>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</si>
  <si>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</si>
  <si>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</si>
  <si>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川向福祉の家</t>
    <rPh sb="0" eb="2">
      <t>カワムカイ</t>
    </rPh>
    <rPh sb="2" eb="4">
      <t>フクシ</t>
    </rPh>
    <rPh sb="5" eb="6">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</si>
  <si>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</si>
  <si>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</si>
  <si>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</si>
  <si>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</si>
  <si>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</si>
  <si>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</si>
  <si>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夕張太バス待合所</t>
    <rPh sb="0" eb="2">
      <t>ユウバリ</t>
    </rPh>
    <rPh sb="2" eb="3">
      <t>フト</t>
    </rPh>
    <rPh sb="5" eb="7">
      <t>マチアイ</t>
    </rPh>
    <rPh sb="7" eb="8">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</si>
  <si>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</si>
  <si>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</si>
  <si>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</si>
  <si>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</si>
  <si>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</si>
  <si>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4"/>
  </si>
  <si>
    <t>（単位：千円）</t>
  </si>
  <si>
    <t>区                    分</t>
  </si>
  <si>
    <t>前年末現在高</t>
  </si>
  <si>
    <t>Ａ</t>
  </si>
  <si>
    <t>Ｂ</t>
  </si>
  <si>
    <t>Ｃ</t>
  </si>
  <si>
    <t>Ａ＋Ｂ－Ｃ</t>
  </si>
  <si>
    <t>財政調整基金</t>
    <rPh sb="0" eb="2">
      <t>ザイセイ</t>
    </rPh>
    <rPh sb="2" eb="4">
      <t>チョウセイ</t>
    </rPh>
    <rPh sb="4" eb="6">
      <t>キキン</t>
    </rPh>
    <phoneticPr fontId="24"/>
  </si>
  <si>
    <t>現金</t>
    <rPh sb="0" eb="2">
      <t>ゲンキン</t>
    </rPh>
    <phoneticPr fontId="24"/>
  </si>
  <si>
    <t>減債基金</t>
    <rPh sb="0" eb="1">
      <t>ゲン</t>
    </rPh>
    <rPh sb="1" eb="2">
      <t>サイ</t>
    </rPh>
    <rPh sb="2" eb="4">
      <t>キキン</t>
    </rPh>
    <phoneticPr fontId="24"/>
  </si>
  <si>
    <t>教育振興基金</t>
    <rPh sb="0" eb="2">
      <t>キョウイク</t>
    </rPh>
    <rPh sb="2" eb="4">
      <t>シンコウ</t>
    </rPh>
    <rPh sb="4" eb="6">
      <t>キキン</t>
    </rPh>
    <phoneticPr fontId="24"/>
  </si>
  <si>
    <t>計</t>
    <rPh sb="0" eb="1">
      <t>ケイ</t>
    </rPh>
    <phoneticPr fontId="24"/>
  </si>
  <si>
    <t>債権</t>
    <rPh sb="0" eb="2">
      <t>サイケン</t>
    </rPh>
    <phoneticPr fontId="24"/>
  </si>
  <si>
    <t xml:space="preserve">  債          権</t>
    <rPh sb="2" eb="14">
      <t>サイケン</t>
    </rPh>
    <phoneticPr fontId="24"/>
  </si>
  <si>
    <t xml:space="preserve">  有  価  証  券</t>
    <rPh sb="2" eb="6">
      <t>ユウカ</t>
    </rPh>
    <rPh sb="8" eb="12">
      <t>ショウケン</t>
    </rPh>
    <phoneticPr fontId="24"/>
  </si>
  <si>
    <t>（単位：千円）</t>
    <rPh sb="1" eb="3">
      <t>タンイ</t>
    </rPh>
    <rPh sb="4" eb="6">
      <t>センエン</t>
    </rPh>
    <phoneticPr fontId="24"/>
  </si>
  <si>
    <t>区                    分</t>
    <rPh sb="0" eb="22">
      <t>クブン</t>
    </rPh>
    <phoneticPr fontId="24"/>
  </si>
  <si>
    <t>北海道曹達株式会社</t>
    <rPh sb="0" eb="3">
      <t>ホッカイドウ</t>
    </rPh>
    <rPh sb="3" eb="4">
      <t>グンソウ</t>
    </rPh>
    <rPh sb="4" eb="5">
      <t>タツ</t>
    </rPh>
    <rPh sb="5" eb="7">
      <t>カブシキ</t>
    </rPh>
    <rPh sb="7" eb="9">
      <t>カイシャ</t>
    </rPh>
    <phoneticPr fontId="24"/>
  </si>
  <si>
    <t>　出資による権利</t>
    <rPh sb="1" eb="3">
      <t>シュッシ</t>
    </rPh>
    <rPh sb="6" eb="8">
      <t>ケンリ</t>
    </rPh>
    <phoneticPr fontId="24"/>
  </si>
  <si>
    <t>前年末現在高</t>
    <rPh sb="0" eb="3">
      <t>ゼンネンマツ</t>
    </rPh>
    <rPh sb="3" eb="5">
      <t>ゲンザイ</t>
    </rPh>
    <rPh sb="5" eb="6">
      <t>ダカ</t>
    </rPh>
    <phoneticPr fontId="24"/>
  </si>
  <si>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</si>
  <si>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</si>
  <si>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</si>
  <si>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</si>
  <si>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</si>
  <si>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</si>
  <si>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</si>
  <si>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4"/>
  </si>
  <si>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</si>
  <si>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</si>
  <si>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</si>
  <si>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</si>
  <si>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</si>
  <si>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4"/>
  </si>
  <si>
    <t>南幌温泉ハート
＆ハート基金</t>
    <rPh sb="0" eb="2">
      <t>ナンポロ</t>
    </rPh>
    <rPh sb="2" eb="4">
      <t>オンセン</t>
    </rPh>
    <rPh sb="12" eb="14">
      <t>キキン</t>
    </rPh>
    <phoneticPr fontId="24"/>
  </si>
  <si>
    <t>中山間ふるさと
水と土保全基金</t>
    <rPh sb="0" eb="1">
      <t>チュウ</t>
    </rPh>
    <rPh sb="1" eb="3">
      <t>サンカン</t>
    </rPh>
    <rPh sb="8" eb="9">
      <t>ミズ</t>
    </rPh>
    <rPh sb="10" eb="11">
      <t>ツチ</t>
    </rPh>
    <rPh sb="11" eb="13">
      <t>ホゼン</t>
    </rPh>
    <rPh sb="13" eb="15">
      <t>キキン</t>
    </rPh>
    <phoneticPr fontId="24"/>
  </si>
  <si>
    <t>介護給付費
準備基金</t>
    <rPh sb="0" eb="2">
      <t>カイゴ</t>
    </rPh>
    <rPh sb="2" eb="5">
      <t>キュウフヒ</t>
    </rPh>
    <rPh sb="6" eb="8">
      <t>ジュンビ</t>
    </rPh>
    <rPh sb="8" eb="10">
      <t>キキン</t>
    </rPh>
    <phoneticPr fontId="24"/>
  </si>
  <si>
    <t>農業支援
対策基金</t>
    <rPh sb="0" eb="2">
      <t>ノウギョウ</t>
    </rPh>
    <rPh sb="2" eb="4">
      <t>シエン</t>
    </rPh>
    <rPh sb="5" eb="7">
      <t>タイサク</t>
    </rPh>
    <rPh sb="7" eb="9">
      <t>キキン</t>
    </rPh>
    <phoneticPr fontId="24"/>
  </si>
  <si>
    <t>ふるさと応援基金</t>
    <rPh sb="4" eb="6">
      <t>オウエン</t>
    </rPh>
    <rPh sb="6" eb="8">
      <t>キキン</t>
    </rPh>
    <phoneticPr fontId="5"/>
  </si>
  <si>
    <t>生涯学習センター</t>
    <rPh sb="0" eb="2">
      <t>ショウガイ</t>
    </rPh>
    <rPh sb="2" eb="4">
      <t>ガクシュウ</t>
    </rPh>
    <phoneticPr fontId="5"/>
  </si>
  <si>
    <t>町営夕張太水泳プール</t>
    <rPh sb="0" eb="2">
      <t>チョウエイ</t>
    </rPh>
    <rPh sb="2" eb="4">
      <t>ユウバリ</t>
    </rPh>
    <rPh sb="4" eb="5">
      <t>フト</t>
    </rPh>
    <rPh sb="5" eb="7">
      <t>スイエイ</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</si>
  <si>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</si>
  <si>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</si>
  <si>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</si>
  <si>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乗用車</t>
    <rPh sb="0" eb="3">
      <t>ジョウヨウシャ</t>
    </rPh>
    <phoneticPr fontId="5"/>
  </si>
  <si>
    <t>普通乗用車</t>
    <rPh sb="0" eb="2">
      <t>フツウ</t>
    </rPh>
    <rPh sb="2" eb="5">
      <t>ジョウヨウシャ</t>
    </rPh>
    <phoneticPr fontId="5"/>
  </si>
  <si>
    <t>小型乗用車</t>
    <rPh sb="0" eb="2">
      <t>コガタ</t>
    </rPh>
    <rPh sb="2" eb="5">
      <t>ジョウヨウシャ</t>
    </rPh>
    <phoneticPr fontId="5"/>
  </si>
  <si>
    <t>軽自動車</t>
    <rPh sb="0" eb="4">
      <t>ケイジドウシャ</t>
    </rPh>
    <phoneticPr fontId="5"/>
  </si>
  <si>
    <t>貨物車</t>
    <rPh sb="0" eb="3">
      <t>カモツシャ</t>
    </rPh>
    <phoneticPr fontId="5"/>
  </si>
  <si>
    <t>小型貨物（ライトバン等）</t>
    <rPh sb="0" eb="2">
      <t>コガタ</t>
    </rPh>
    <rPh sb="2" eb="4">
      <t>カモツ</t>
    </rPh>
    <rPh sb="10" eb="11">
      <t>トウ</t>
    </rPh>
    <phoneticPr fontId="5"/>
  </si>
  <si>
    <t>普通貨物（ダンプトラック等）</t>
    <rPh sb="0" eb="2">
      <t>フツウ</t>
    </rPh>
    <rPh sb="2" eb="4">
      <t>カモツ</t>
    </rPh>
    <rPh sb="12" eb="13">
      <t>トウ</t>
    </rPh>
    <phoneticPr fontId="5"/>
  </si>
  <si>
    <t>乗合自動車</t>
    <rPh sb="0" eb="2">
      <t>ノリアイ</t>
    </rPh>
    <rPh sb="2" eb="5">
      <t>ジドウシャ</t>
    </rPh>
    <phoneticPr fontId="5"/>
  </si>
  <si>
    <t>温泉バス</t>
    <rPh sb="0" eb="2">
      <t>オンセン</t>
    </rPh>
    <phoneticPr fontId="5"/>
  </si>
  <si>
    <t>特殊自動車</t>
    <rPh sb="0" eb="2">
      <t>トクシュ</t>
    </rPh>
    <rPh sb="2" eb="5">
      <t>ジドウシャ</t>
    </rPh>
    <phoneticPr fontId="5"/>
  </si>
  <si>
    <t>普通特殊</t>
    <rPh sb="0" eb="2">
      <t>フツウ</t>
    </rPh>
    <rPh sb="2" eb="4">
      <t>トクシュ</t>
    </rPh>
    <phoneticPr fontId="5"/>
  </si>
  <si>
    <t>福祉自動車</t>
    <rPh sb="0" eb="2">
      <t>フクシ</t>
    </rPh>
    <rPh sb="2" eb="5">
      <t>ジドウシャ</t>
    </rPh>
    <phoneticPr fontId="5"/>
  </si>
  <si>
    <t>大型特殊</t>
    <rPh sb="0" eb="2">
      <t>オオガタ</t>
    </rPh>
    <rPh sb="2" eb="4">
      <t>トクシュ</t>
    </rPh>
    <phoneticPr fontId="5"/>
  </si>
  <si>
    <t>ロータリ除雪車</t>
    <rPh sb="4" eb="7">
      <t>ジョセツシャ</t>
    </rPh>
    <phoneticPr fontId="5"/>
  </si>
  <si>
    <t>除雪トラック</t>
    <rPh sb="0" eb="2">
      <t>ジョセツ</t>
    </rPh>
    <phoneticPr fontId="5"/>
  </si>
  <si>
    <t>年度中
積立額</t>
    <rPh sb="0" eb="3">
      <t>ネンドチュウ</t>
    </rPh>
    <rPh sb="4" eb="5">
      <t>セキ</t>
    </rPh>
    <rPh sb="5" eb="6">
      <t>タテ</t>
    </rPh>
    <phoneticPr fontId="23"/>
  </si>
  <si>
    <t>年度中
取崩額</t>
    <rPh sb="0" eb="3">
      <t>ネンドチュウ</t>
    </rPh>
    <rPh sb="4" eb="5">
      <t>トリ</t>
    </rPh>
    <rPh sb="5" eb="6">
      <t>ホウ</t>
    </rPh>
    <rPh sb="6" eb="7">
      <t>ガク</t>
    </rPh>
    <phoneticPr fontId="23"/>
  </si>
  <si>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</si>
  <si>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</si>
  <si>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</si>
  <si>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</si>
  <si>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</si>
  <si>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</si>
  <si>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</si>
  <si>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町民プール</t>
    <rPh sb="0" eb="2">
      <t>チョウミン</t>
    </rPh>
    <phoneticPr fontId="5"/>
  </si>
  <si>
    <t>増 減 高</t>
    <rPh sb="0" eb="1">
      <t>ゾウ</t>
    </rPh>
    <rPh sb="2" eb="3">
      <t>ゲン</t>
    </rPh>
    <rPh sb="4" eb="5">
      <t>タカ</t>
    </rPh>
    <phoneticPr fontId="5"/>
  </si>
  <si>
    <t>資産減耗費</t>
    <rPh sb="0" eb="2">
      <t>シサン</t>
    </rPh>
    <rPh sb="2" eb="4">
      <t>ゲンモウ</t>
    </rPh>
    <rPh sb="4" eb="5">
      <t>ヒ</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</si>
  <si>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</si>
  <si>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</si>
  <si>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</si>
  <si>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</si>
  <si>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</si>
  <si>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</si>
  <si>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</si>
  <si>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</si>
  <si>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</si>
  <si>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</si>
  <si>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</si>
  <si>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</si>
  <si>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</si>
  <si>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</si>
  <si>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</si>
  <si>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</si>
  <si>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</si>
  <si>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</si>
  <si>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</si>
  <si>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</si>
  <si>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</si>
  <si>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</si>
  <si>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</si>
  <si>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</si>
  <si>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</si>
  <si>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</si>
  <si>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</si>
  <si>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</si>
  <si>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</si>
  <si>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</si>
  <si>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</si>
  <si>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</si>
  <si>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</si>
  <si>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</si>
  <si>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</si>
  <si>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</si>
  <si>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</si>
  <si>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</si>
  <si>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</si>
  <si>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</si>
  <si>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</si>
  <si>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</si>
  <si>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</si>
  <si>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</si>
  <si>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</si>
  <si>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</si>
  <si>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</si>
  <si>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</si>
  <si>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</si>
  <si>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</si>
  <si>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</si>
  <si>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</si>
  <si>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</si>
  <si>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</si>
  <si>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</si>
  <si>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</si>
  <si>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小学校校長・教頭住宅</t>
    <rPh sb="0" eb="3">
      <t>ショウガッコウ</t>
    </rPh>
    <rPh sb="3" eb="5">
      <t>コウチョウ</t>
    </rPh>
    <rPh sb="6" eb="8">
      <t>キョウトウ</t>
    </rPh>
    <rPh sb="8" eb="10">
      <t>ジュウタク</t>
    </rPh>
    <phoneticPr fontId="5"/>
  </si>
  <si>
    <t>中学校校長・教頭住宅</t>
    <rPh sb="0" eb="3">
      <t>チュウガッコウ</t>
    </rPh>
    <rPh sb="3" eb="5">
      <t>コウチョウ</t>
    </rPh>
    <rPh sb="6" eb="8">
      <t>キョウトウ</t>
    </rPh>
    <rPh sb="8" eb="10">
      <t>ジュウタク</t>
    </rPh>
    <phoneticPr fontId="5"/>
  </si>
  <si>
    <t>普　通　財　産</t>
    <rPh sb="0" eb="1">
      <t>フ</t>
    </rPh>
    <rPh sb="2" eb="3">
      <t>ツウ</t>
    </rPh>
    <rPh sb="4" eb="5">
      <t>ザイ</t>
    </rPh>
    <rPh sb="6" eb="7">
      <t>サン</t>
    </rPh>
    <phoneticPr fontId="5"/>
  </si>
  <si>
    <t>元町特定目的住宅</t>
    <rPh sb="0" eb="2">
      <t>モトマチ</t>
    </rPh>
    <rPh sb="2" eb="4">
      <t>トクテイ</t>
    </rPh>
    <rPh sb="4" eb="6">
      <t>モクテキ</t>
    </rPh>
    <rPh sb="6" eb="8">
      <t>ジュウタク</t>
    </rPh>
    <phoneticPr fontId="5"/>
  </si>
  <si>
    <t>夕張太特定目的住宅</t>
    <rPh sb="0" eb="2">
      <t>ユウバリ</t>
    </rPh>
    <rPh sb="2" eb="3">
      <t>ブト</t>
    </rPh>
    <rPh sb="3" eb="5">
      <t>トクテイ</t>
    </rPh>
    <rPh sb="5" eb="7">
      <t>モクテキ</t>
    </rPh>
    <rPh sb="7" eb="9">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</si>
  <si>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</si>
  <si>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</si>
  <si>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</si>
  <si>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</si>
  <si>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</si>
  <si>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</si>
  <si>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</si>
  <si>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</si>
  <si>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</si>
  <si>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</si>
  <si>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</si>
  <si>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国保特別
会計基金</t>
    <rPh sb="0" eb="1">
      <t>クニ</t>
    </rPh>
    <rPh sb="1" eb="2">
      <t>ホ</t>
    </rPh>
    <rPh sb="2" eb="4">
      <t>トクベツ</t>
    </rPh>
    <rPh sb="5" eb="7">
      <t>カイケイ</t>
    </rPh>
    <rPh sb="7" eb="9">
      <t>キキン</t>
    </rPh>
    <phoneticPr fontId="24"/>
  </si>
  <si>
    <t>前年末現在高</t>
    <rPh sb="0" eb="1">
      <t>ゼン</t>
    </rPh>
    <rPh sb="1" eb="2">
      <t>トシ</t>
    </rPh>
    <rPh sb="2" eb="3">
      <t>スエ</t>
    </rPh>
    <rPh sb="3" eb="6">
      <t>ゲンザイダカ</t>
    </rPh>
    <phoneticPr fontId="24"/>
  </si>
  <si>
    <t>Ａ</t>
    <phoneticPr fontId="24"/>
  </si>
  <si>
    <t>Ｂ</t>
    <phoneticPr fontId="24"/>
  </si>
  <si>
    <t>Ａ＋Ｂ</t>
    <phoneticPr fontId="24"/>
  </si>
  <si>
    <t xml:space="preserve">株式会社南幌振興公社 </t>
    <rPh sb="0" eb="4">
      <t>カブシキガイシャ</t>
    </rPh>
    <rPh sb="4" eb="6">
      <t>ナンポロ</t>
    </rPh>
    <rPh sb="6" eb="8">
      <t>シンコウ</t>
    </rPh>
    <rPh sb="8" eb="10">
      <t>コウシャ</t>
    </rPh>
    <phoneticPr fontId="24"/>
  </si>
  <si>
    <t>株式会社南幌リゾート公社</t>
    <rPh sb="0" eb="4">
      <t>カブシキガイシャ</t>
    </rPh>
    <rPh sb="4" eb="6">
      <t>ナンポロ</t>
    </rPh>
    <rPh sb="10" eb="12">
      <t>コウシャ</t>
    </rPh>
    <phoneticPr fontId="24"/>
  </si>
  <si>
    <t>株式会社南幌町農産物加工センター</t>
    <rPh sb="0" eb="4">
      <t>カブシキガイシャ</t>
    </rPh>
    <rPh sb="4" eb="7">
      <t>ナンポロチョウ</t>
    </rPh>
    <rPh sb="7" eb="10">
      <t>ノウサンブツ</t>
    </rPh>
    <rPh sb="10" eb="12">
      <t>カコウ</t>
    </rPh>
    <phoneticPr fontId="24"/>
  </si>
  <si>
    <t>Ａ＋Ｂ－Ｃ</t>
    <phoneticPr fontId="24"/>
  </si>
  <si>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</si>
  <si>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</si>
  <si>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</si>
  <si>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</si>
  <si>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</si>
  <si>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</si>
  <si>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</si>
  <si>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</si>
  <si>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</si>
  <si>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</si>
  <si>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</si>
  <si>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</si>
  <si>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</si>
  <si>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</si>
  <si>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</si>
  <si>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</si>
  <si>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</si>
  <si>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</si>
  <si>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</si>
  <si>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</si>
  <si>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</si>
  <si>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</si>
  <si>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</si>
  <si>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</si>
  <si>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</si>
  <si>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</si>
  <si>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4"/>
  </si>
  <si>
    <t>年度中配分金
及び追加出資
金Ｂ</t>
    <rPh sb="0" eb="3">
      <t>ネンドチュウ</t>
    </rPh>
    <rPh sb="3" eb="5">
      <t>ハイブン</t>
    </rPh>
    <rPh sb="5" eb="6">
      <t>キン</t>
    </rPh>
    <rPh sb="7" eb="8">
      <t>オヨ</t>
    </rPh>
    <rPh sb="9" eb="11">
      <t>ツイカ</t>
    </rPh>
    <rPh sb="11" eb="13">
      <t>シュッシ</t>
    </rPh>
    <rPh sb="14" eb="15">
      <t>キン</t>
    </rPh>
    <phoneticPr fontId="24"/>
  </si>
  <si>
    <t>年度中支消</t>
    <rPh sb="0" eb="3">
      <t>ネンドチュウ</t>
    </rPh>
    <rPh sb="3" eb="4">
      <t>シ</t>
    </rPh>
    <rPh sb="4" eb="5">
      <t>キエル</t>
    </rPh>
    <phoneticPr fontId="24"/>
  </si>
  <si>
    <t>及び返納額Ｃ</t>
    <rPh sb="0" eb="1">
      <t>オヨ</t>
    </rPh>
    <rPh sb="2" eb="5">
      <t>ヘンノウガク</t>
    </rPh>
    <phoneticPr fontId="24"/>
  </si>
  <si>
    <t>決算年度末現在高</t>
    <rPh sb="0" eb="2">
      <t>ケッサン</t>
    </rPh>
    <rPh sb="2" eb="4">
      <t>ネンド</t>
    </rPh>
    <rPh sb="4" eb="5">
      <t>マツ</t>
    </rPh>
    <rPh sb="5" eb="7">
      <t>ゲンザイ</t>
    </rPh>
    <rPh sb="7" eb="8">
      <t>ダカ</t>
    </rPh>
    <phoneticPr fontId="24"/>
  </si>
  <si>
    <t>決算年度末現在高</t>
    <rPh sb="2" eb="4">
      <t>ネンド</t>
    </rPh>
    <phoneticPr fontId="5"/>
  </si>
  <si>
    <t>総合保安センター</t>
    <phoneticPr fontId="5"/>
  </si>
  <si>
    <t>除雪センター</t>
    <phoneticPr fontId="5"/>
  </si>
  <si>
    <t>休憩所</t>
    <phoneticPr fontId="5"/>
  </si>
  <si>
    <t>柳陽公園</t>
    <phoneticPr fontId="5"/>
  </si>
  <si>
    <t>トイレ</t>
    <phoneticPr fontId="5"/>
  </si>
  <si>
    <t>スポーツセンター</t>
    <phoneticPr fontId="5"/>
  </si>
  <si>
    <t>ライスターミナル</t>
    <phoneticPr fontId="5"/>
  </si>
  <si>
    <t xml:space="preserve">  物　　　　品</t>
    <rPh sb="2" eb="3">
      <t>モノ</t>
    </rPh>
    <rPh sb="7" eb="8">
      <t>ヒン</t>
    </rPh>
    <phoneticPr fontId="5"/>
  </si>
  <si>
    <t>（単位：台）</t>
    <rPh sb="1" eb="3">
      <t>タンイ</t>
    </rPh>
    <rPh sb="4" eb="5">
      <t>ダイ</t>
    </rPh>
    <phoneticPr fontId="5"/>
  </si>
  <si>
    <t>区　　　　　　　　　　分</t>
    <rPh sb="0" eb="1">
      <t>ク</t>
    </rPh>
    <rPh sb="11" eb="12">
      <t>ブン</t>
    </rPh>
    <phoneticPr fontId="5"/>
  </si>
  <si>
    <t>前年末現在高</t>
    <rPh sb="0" eb="1">
      <t>ゼン</t>
    </rPh>
    <rPh sb="2" eb="3">
      <t>マツ</t>
    </rPh>
    <rPh sb="3" eb="6">
      <t>ゲンザイダカ</t>
    </rPh>
    <phoneticPr fontId="5"/>
  </si>
  <si>
    <t>決算末現在高</t>
    <rPh sb="0" eb="2">
      <t>ケッサン</t>
    </rPh>
    <rPh sb="2" eb="3">
      <t>マツ</t>
    </rPh>
    <rPh sb="3" eb="6">
      <t>ゲンザイダカ</t>
    </rPh>
    <phoneticPr fontId="5"/>
  </si>
  <si>
    <t>備　　考</t>
    <rPh sb="0" eb="1">
      <t>ビン</t>
    </rPh>
    <rPh sb="3" eb="4">
      <t>コウ</t>
    </rPh>
    <phoneticPr fontId="5"/>
  </si>
  <si>
    <t>小型特殊</t>
    <rPh sb="0" eb="2">
      <t>コガタ</t>
    </rPh>
    <rPh sb="2" eb="4">
      <t>トクシュ</t>
    </rPh>
    <phoneticPr fontId="5"/>
  </si>
  <si>
    <t>普通特殊車</t>
    <rPh sb="0" eb="2">
      <t>フツウ</t>
    </rPh>
    <rPh sb="2" eb="4">
      <t>トクシュ</t>
    </rPh>
    <rPh sb="4" eb="5">
      <t>クルマ</t>
    </rPh>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</si>
  <si>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</si>
  <si>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令和元年度～上期～</t>
    <rPh sb="0" eb="1">
      <t>レイ</t>
    </rPh>
    <rPh sb="1" eb="2">
      <t>ワ</t>
    </rPh>
    <rPh sb="2" eb="3">
      <t>ガン</t>
    </rPh>
    <rPh sb="3" eb="5">
      <t>ネンド</t>
    </rPh>
    <rPh sb="6" eb="7">
      <t>ウエ</t>
    </rPh>
    <phoneticPr fontId="5"/>
  </si>
  <si>
    <t>公表資料については、令和元年９月３０日現在での執行状況となり最終決算とは異なることをご了承下さい。</t>
    <rPh sb="10" eb="11">
      <t>レイ</t>
    </rPh>
    <rPh sb="11" eb="12">
      <t>ワ</t>
    </rPh>
    <rPh sb="12" eb="13">
      <t>ガン</t>
    </rPh>
    <phoneticPr fontId="5"/>
  </si>
  <si>
    <r>
      <t>令和元年度　予算執行状況</t>
    </r>
    <r>
      <rPr>
        <b/>
        <sz val="12"/>
        <rFont val="ＭＳ 明朝"/>
        <family val="1"/>
        <charset val="128"/>
      </rPr>
      <t>（令和元年９月３０日現在）</t>
    </r>
    <rPh sb="0" eb="1">
      <t>レイ</t>
    </rPh>
    <rPh sb="1" eb="2">
      <t>ワ</t>
    </rPh>
    <rPh sb="2" eb="3">
      <t>ガン</t>
    </rPh>
    <rPh sb="3" eb="5">
      <t>ネンド</t>
    </rPh>
    <rPh sb="6" eb="8">
      <t>ヨサン</t>
    </rPh>
    <rPh sb="8" eb="10">
      <t>シッコウ</t>
    </rPh>
    <rPh sb="10" eb="12">
      <t>ジョウキョウ</t>
    </rPh>
    <rPh sb="13" eb="14">
      <t>レイ</t>
    </rPh>
    <rPh sb="14" eb="15">
      <t>ワ</t>
    </rPh>
    <rPh sb="15" eb="16">
      <t>ガン</t>
    </rPh>
    <rPh sb="16" eb="17">
      <t>ネン</t>
    </rPh>
    <rPh sb="18" eb="19">
      <t>ガツ</t>
    </rPh>
    <rPh sb="21" eb="22">
      <t>ニチ</t>
    </rPh>
    <rPh sb="22" eb="24">
      <t>ゲンザイ</t>
    </rPh>
    <phoneticPr fontId="5"/>
  </si>
  <si>
    <t>◆国民健康保険特別会計（令和元年９月３０日現在）</t>
    <rPh sb="1" eb="3">
      <t>コクミン</t>
    </rPh>
    <rPh sb="3" eb="5">
      <t>ケンコウ</t>
    </rPh>
    <rPh sb="5" eb="7">
      <t>ホケン</t>
    </rPh>
    <rPh sb="7" eb="9">
      <t>トクベツ</t>
    </rPh>
    <rPh sb="9" eb="11">
      <t>カイケイ</t>
    </rPh>
    <rPh sb="12" eb="13">
      <t>レイ</t>
    </rPh>
    <rPh sb="13" eb="14">
      <t>ワ</t>
    </rPh>
    <rPh sb="14" eb="15">
      <t>ガン</t>
    </rPh>
    <phoneticPr fontId="5"/>
  </si>
  <si>
    <t>◆介護保険特別会計（令和元年９月３０日現在）</t>
    <rPh sb="1" eb="3">
      <t>カイゴ</t>
    </rPh>
    <rPh sb="3" eb="5">
      <t>ホケン</t>
    </rPh>
    <rPh sb="5" eb="7">
      <t>トクベツ</t>
    </rPh>
    <rPh sb="7" eb="9">
      <t>カイケイ</t>
    </rPh>
    <rPh sb="10" eb="11">
      <t>レイ</t>
    </rPh>
    <rPh sb="11" eb="12">
      <t>ワ</t>
    </rPh>
    <rPh sb="12" eb="13">
      <t>ガン</t>
    </rPh>
    <phoneticPr fontId="5"/>
  </si>
  <si>
    <t>◆後期高齢者医療特別会計（令和元年９月３０日現在）</t>
    <rPh sb="1" eb="3">
      <t>コウキ</t>
    </rPh>
    <rPh sb="3" eb="6">
      <t>コウレイシャ</t>
    </rPh>
    <rPh sb="6" eb="8">
      <t>イリョウ</t>
    </rPh>
    <rPh sb="8" eb="10">
      <t>トクベツ</t>
    </rPh>
    <rPh sb="10" eb="12">
      <t>カイケイ</t>
    </rPh>
    <rPh sb="13" eb="14">
      <t>レイ</t>
    </rPh>
    <rPh sb="14" eb="15">
      <t>ワ</t>
    </rPh>
    <rPh sb="15" eb="16">
      <t>ガン</t>
    </rPh>
    <phoneticPr fontId="5"/>
  </si>
  <si>
    <t>◆下水道事業特別会計（令和元年９月３０日現在）</t>
    <rPh sb="1" eb="4">
      <t>ゲスイドウ</t>
    </rPh>
    <rPh sb="4" eb="6">
      <t>ジギョウ</t>
    </rPh>
    <rPh sb="6" eb="8">
      <t>トクベツ</t>
    </rPh>
    <rPh sb="8" eb="10">
      <t>カイケイ</t>
    </rPh>
    <rPh sb="11" eb="12">
      <t>レイ</t>
    </rPh>
    <rPh sb="12" eb="13">
      <t>ワ</t>
    </rPh>
    <rPh sb="13" eb="14">
      <t>ガン</t>
    </rPh>
    <phoneticPr fontId="5"/>
  </si>
  <si>
    <t>◆農業集落排水事業特別会計（令和元年９月３０日現在）</t>
    <rPh sb="1" eb="3">
      <t>ノウギョウ</t>
    </rPh>
    <rPh sb="3" eb="5">
      <t>シュウラク</t>
    </rPh>
    <rPh sb="5" eb="7">
      <t>ハイスイ</t>
    </rPh>
    <rPh sb="7" eb="9">
      <t>ジギョウ</t>
    </rPh>
    <rPh sb="9" eb="11">
      <t>トクベツ</t>
    </rPh>
    <rPh sb="11" eb="13">
      <t>カイケイ</t>
    </rPh>
    <rPh sb="14" eb="15">
      <t>レイ</t>
    </rPh>
    <rPh sb="15" eb="16">
      <t>ワ</t>
    </rPh>
    <rPh sb="16" eb="17">
      <t>ガン</t>
    </rPh>
    <phoneticPr fontId="5"/>
  </si>
  <si>
    <t>◆南幌町病院事業会計（令和元年９月３０日現在）</t>
    <rPh sb="1" eb="3">
      <t>ナンポロ</t>
    </rPh>
    <rPh sb="3" eb="4">
      <t>チョウ</t>
    </rPh>
    <rPh sb="4" eb="6">
      <t>ビョウイン</t>
    </rPh>
    <rPh sb="6" eb="8">
      <t>ジギョウ</t>
    </rPh>
    <rPh sb="8" eb="10">
      <t>カイケイ</t>
    </rPh>
    <rPh sb="11" eb="12">
      <t>レイ</t>
    </rPh>
    <rPh sb="12" eb="13">
      <t>ワ</t>
    </rPh>
    <rPh sb="13" eb="14">
      <t>ガン</t>
    </rPh>
    <phoneticPr fontId="5"/>
  </si>
  <si>
    <t>◆南幌町病院事業会計資料（令和元年９月３０日現在）</t>
    <rPh sb="1" eb="4">
      <t>ナンポロチョウ</t>
    </rPh>
    <rPh sb="4" eb="6">
      <t>ビョウイン</t>
    </rPh>
    <rPh sb="6" eb="8">
      <t>ジギョウ</t>
    </rPh>
    <rPh sb="8" eb="10">
      <t>カイケイ</t>
    </rPh>
    <rPh sb="10" eb="12">
      <t>シリョウ</t>
    </rPh>
    <rPh sb="13" eb="14">
      <t>レイ</t>
    </rPh>
    <rPh sb="14" eb="15">
      <t>ワ</t>
    </rPh>
    <rPh sb="15" eb="16">
      <t>ガン</t>
    </rPh>
    <phoneticPr fontId="5"/>
  </si>
  <si>
    <t>　令和元年度患者数及び料金収入</t>
    <rPh sb="1" eb="2">
      <t>レイ</t>
    </rPh>
    <rPh sb="2" eb="3">
      <t>ワ</t>
    </rPh>
    <rPh sb="3" eb="4">
      <t>ガン</t>
    </rPh>
    <rPh sb="4" eb="6">
      <t>ネンド</t>
    </rPh>
    <rPh sb="6" eb="9">
      <t>カンジャスウ</t>
    </rPh>
    <rPh sb="9" eb="10">
      <t>オヨ</t>
    </rPh>
    <rPh sb="11" eb="13">
      <t>リョウキン</t>
    </rPh>
    <rPh sb="13" eb="14">
      <t>オサム</t>
    </rPh>
    <rPh sb="14" eb="15">
      <t>ニュウ</t>
    </rPh>
    <phoneticPr fontId="5"/>
  </si>
  <si>
    <t>　令和元年度病床利用率</t>
    <rPh sb="1" eb="2">
      <t>レイ</t>
    </rPh>
    <rPh sb="2" eb="3">
      <t>ワ</t>
    </rPh>
    <rPh sb="3" eb="4">
      <t>ガン</t>
    </rPh>
    <rPh sb="4" eb="6">
      <t>ネンド</t>
    </rPh>
    <rPh sb="6" eb="8">
      <t>ビョウショウ</t>
    </rPh>
    <rPh sb="8" eb="11">
      <t>リヨウリツ</t>
    </rPh>
    <phoneticPr fontId="5"/>
  </si>
  <si>
    <t>　令和元年度利用状況</t>
    <rPh sb="1" eb="2">
      <t>レイ</t>
    </rPh>
    <rPh sb="2" eb="3">
      <t>ワ</t>
    </rPh>
    <rPh sb="3" eb="4">
      <t>ガン</t>
    </rPh>
    <rPh sb="4" eb="6">
      <t>ネンド</t>
    </rPh>
    <rPh sb="6" eb="8">
      <t>リヨウ</t>
    </rPh>
    <rPh sb="8" eb="10">
      <t>ジョウキョウ</t>
    </rPh>
    <phoneticPr fontId="5"/>
  </si>
  <si>
    <t>住民負担の状況（令和元年９月３０日現在）</t>
    <rPh sb="0" eb="2">
      <t>ジュウミン</t>
    </rPh>
    <rPh sb="2" eb="4">
      <t>フタン</t>
    </rPh>
    <rPh sb="5" eb="7">
      <t>ジョウキョウ</t>
    </rPh>
    <rPh sb="8" eb="9">
      <t>レイ</t>
    </rPh>
    <rPh sb="9" eb="10">
      <t>ワ</t>
    </rPh>
    <rPh sb="10" eb="11">
      <t>ガン</t>
    </rPh>
    <phoneticPr fontId="5"/>
  </si>
  <si>
    <t>○「前年末現在高」は、平成３０年度決算数値である。</t>
    <rPh sb="2" eb="4">
      <t>ゼンネン</t>
    </rPh>
    <rPh sb="4" eb="5">
      <t>スエ</t>
    </rPh>
    <rPh sb="5" eb="8">
      <t>ゲンザイダカ</t>
    </rPh>
    <rPh sb="11" eb="13">
      <t>ヘイセイ</t>
    </rPh>
    <rPh sb="15" eb="17">
      <t>ネンド</t>
    </rPh>
    <rPh sb="17" eb="19">
      <t>ケッサン</t>
    </rPh>
    <rPh sb="19" eb="21">
      <t>スウチ</t>
    </rPh>
    <phoneticPr fontId="5"/>
  </si>
  <si>
    <t>環境性能割交付金</t>
    <rPh sb="0" eb="2">
      <t>カンキョウ</t>
    </rPh>
    <rPh sb="2" eb="4">
      <t>セイノウ</t>
    </rPh>
    <rPh sb="4" eb="5">
      <t>ワリ</t>
    </rPh>
    <rPh sb="5" eb="8">
      <t>コウフキン</t>
    </rPh>
    <phoneticPr fontId="3"/>
  </si>
  <si>
    <t>平成３０年度からの繰越明許繰越額37,260千円を含む</t>
    <rPh sb="0" eb="2">
      <t>ヘイセイ</t>
    </rPh>
    <rPh sb="4" eb="5">
      <t>ネン</t>
    </rPh>
    <rPh sb="5" eb="6">
      <t>ド</t>
    </rPh>
    <rPh sb="9" eb="11">
      <t>クリコシ</t>
    </rPh>
    <rPh sb="11" eb="13">
      <t>メイキョ</t>
    </rPh>
    <rPh sb="13" eb="15">
      <t>クリコシ</t>
    </rPh>
    <rPh sb="15" eb="16">
      <t>ガク</t>
    </rPh>
    <rPh sb="22" eb="24">
      <t>センエン</t>
    </rPh>
    <rPh sb="25" eb="26">
      <t>フク</t>
    </rPh>
    <phoneticPr fontId="3"/>
  </si>
  <si>
    <t>※　平成３０年度からの繰越明許繰越額5,200千円を含んでいます。</t>
    <phoneticPr fontId="5"/>
  </si>
  <si>
    <t>公　共　用　財　産</t>
    <rPh sb="0" eb="1">
      <t>コウ</t>
    </rPh>
    <rPh sb="2" eb="3">
      <t>キョウ</t>
    </rPh>
    <rPh sb="4" eb="5">
      <t>ヨウ</t>
    </rPh>
    <rPh sb="6" eb="7">
      <t>ザイ</t>
    </rPh>
    <rPh sb="8" eb="9">
      <t>サン</t>
    </rPh>
    <phoneticPr fontId="5"/>
  </si>
  <si>
    <t>公　共　用　財　産</t>
    <phoneticPr fontId="5"/>
  </si>
  <si>
    <t>ステージ</t>
  </si>
  <si>
    <t>長幌上水道企業団
第２浄水場用地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</si>
  <si>
    <t>普　通　財　産</t>
    <phoneticPr fontId="5"/>
  </si>
  <si>
    <t>旧夕張太保育所</t>
    <rPh sb="0" eb="1">
      <t>キュウ</t>
    </rPh>
    <rPh sb="1" eb="3">
      <t>ユウバリ</t>
    </rPh>
    <rPh sb="3" eb="4">
      <t>フト</t>
    </rPh>
    <rPh sb="4" eb="6">
      <t>ホイク</t>
    </rPh>
    <rPh sb="6" eb="7">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</si>
</sst>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39" x14ac:knownFonts="1">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sz val="48"/>
      <name val="ＭＳ 明朝"/>
      <family val="1"/>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1"/>
      <name val="HGS行書体"/>
      <family val="4"/>
      <charset val="128"/>
    </font>
    <font>
      <sz val="10"/>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s>
  <borders count="314">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right style="medium">
        <color indexed="8"/>
      </right>
      <top style="thin">
        <color indexed="8"/>
      </top>
      <bottom style="double">
        <color indexed="8"/>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diagonal/>
    </border>
    <border>
      <left style="medium">
        <color indexed="8"/>
      </left>
      <right/>
      <top style="thin">
        <color indexed="8"/>
      </top>
      <bottom style="double">
        <color indexed="64"/>
      </bottom>
      <diagonal/>
    </border>
    <border>
      <left/>
      <right style="thin">
        <color indexed="8"/>
      </right>
      <top style="thin">
        <color indexed="8"/>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right/>
      <top style="thin">
        <color indexed="64"/>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indexed="64"/>
      </bottom>
      <diagonal/>
    </border>
    <border>
      <left style="hair">
        <color indexed="8"/>
      </left>
      <right style="medium">
        <color indexed="64"/>
      </right>
      <top/>
      <bottom style="double">
        <color indexed="8"/>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16">
    <xf numFmtId="0" fontId="0" fillId="0" borderId="0"/>
    <xf numFmtId="38" fontId="1" fillId="0" borderId="0" applyFont="0" applyFill="0" applyBorder="0" applyAlignment="0" applyProtection="0"/>
    <xf numFmtId="38"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4" fillId="0" borderId="0">
      <alignment vertical="center"/>
    </xf>
    <xf numFmtId="0" fontId="30" fillId="0" borderId="0">
      <alignment vertical="center"/>
    </xf>
    <xf numFmtId="0" fontId="30" fillId="0" borderId="0">
      <alignment vertical="center"/>
    </xf>
    <xf numFmtId="0" fontId="30" fillId="0" borderId="0">
      <alignment vertical="center"/>
    </xf>
    <xf numFmtId="0" fontId="4" fillId="0" borderId="0"/>
    <xf numFmtId="0" fontId="30"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909">
    <xf numFmtId="0" fontId="0" fillId="0" borderId="0" xfId="0"/>
    <xf numFmtId="3" fontId="2" fillId="0" borderId="0" xfId="12" applyNumberFormat="1" applyFont="1" applyAlignment="1">
      <alignment vertical="center"/>
    </xf>
    <xf numFmtId="3" fontId="7" fillId="0" borderId="0" xfId="12" applyNumberFormat="1" applyFont="1" applyAlignment="1">
      <alignment vertical="center"/>
    </xf>
    <xf numFmtId="3" fontId="7" fillId="0" borderId="0" xfId="12" applyNumberFormat="1" applyFont="1" applyBorder="1" applyAlignment="1">
      <alignment vertical="center"/>
    </xf>
    <xf numFmtId="3" fontId="7"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7"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7" fillId="0" borderId="0" xfId="12" applyNumberFormat="1" applyFont="1" applyBorder="1" applyAlignment="1">
      <alignment horizontal="right" vertical="center"/>
    </xf>
    <xf numFmtId="0" fontId="2" fillId="0" borderId="0" xfId="12" applyFont="1" applyBorder="1" applyAlignment="1">
      <alignment vertical="center"/>
    </xf>
    <xf numFmtId="3" fontId="7" fillId="0" borderId="0" xfId="12" applyNumberFormat="1" applyFont="1" applyAlignment="1"/>
    <xf numFmtId="3" fontId="2" fillId="0" borderId="0" xfId="12" applyNumberFormat="1" applyFont="1" applyAlignment="1"/>
    <xf numFmtId="3" fontId="11" fillId="0" borderId="0" xfId="12" applyNumberFormat="1" applyFont="1" applyAlignment="1">
      <alignment vertical="center"/>
    </xf>
    <xf numFmtId="3" fontId="11" fillId="0" borderId="2" xfId="12" applyNumberFormat="1" applyFont="1" applyBorder="1" applyAlignment="1">
      <alignment horizontal="right" vertical="center"/>
    </xf>
    <xf numFmtId="3" fontId="12" fillId="0" borderId="2" xfId="12" applyNumberFormat="1" applyFont="1" applyBorder="1" applyAlignment="1">
      <alignment horizontal="center" vertical="center"/>
    </xf>
    <xf numFmtId="3" fontId="13" fillId="2" borderId="3" xfId="12" applyNumberFormat="1" applyFont="1" applyFill="1" applyBorder="1" applyAlignment="1">
      <alignment horizontal="center" vertical="center"/>
    </xf>
    <xf numFmtId="3" fontId="13" fillId="2" borderId="0" xfId="12" applyNumberFormat="1" applyFont="1" applyFill="1" applyBorder="1" applyAlignment="1">
      <alignment horizontal="center" vertical="center"/>
    </xf>
    <xf numFmtId="182" fontId="11" fillId="0" borderId="4" xfId="12" applyNumberFormat="1" applyFont="1" applyFill="1" applyBorder="1" applyAlignment="1">
      <alignment vertical="center"/>
    </xf>
    <xf numFmtId="182" fontId="11" fillId="0" borderId="5" xfId="12" applyNumberFormat="1" applyFont="1" applyFill="1" applyBorder="1" applyAlignment="1">
      <alignment vertical="center"/>
    </xf>
    <xf numFmtId="184" fontId="11" fillId="2" borderId="5" xfId="13" applyNumberFormat="1" applyFont="1" applyFill="1" applyBorder="1" applyAlignment="1">
      <alignment vertical="center"/>
    </xf>
    <xf numFmtId="3" fontId="13" fillId="2" borderId="6" xfId="12" applyNumberFormat="1" applyFont="1" applyFill="1" applyBorder="1" applyAlignment="1">
      <alignment horizontal="center" vertical="center"/>
    </xf>
    <xf numFmtId="3" fontId="13" fillId="2" borderId="7" xfId="12" applyNumberFormat="1" applyFont="1" applyFill="1" applyBorder="1" applyAlignment="1">
      <alignment horizontal="distributed" vertical="center"/>
    </xf>
    <xf numFmtId="3" fontId="13" fillId="2" borderId="8" xfId="12" applyNumberFormat="1" applyFont="1" applyFill="1" applyBorder="1" applyAlignment="1">
      <alignment horizontal="center" vertical="center"/>
    </xf>
    <xf numFmtId="3" fontId="13" fillId="2" borderId="9" xfId="12" applyNumberFormat="1" applyFont="1" applyFill="1" applyBorder="1" applyAlignment="1">
      <alignment horizontal="center" vertical="center"/>
    </xf>
    <xf numFmtId="3" fontId="13" fillId="2" borderId="10" xfId="12" applyNumberFormat="1" applyFont="1" applyFill="1" applyBorder="1" applyAlignment="1">
      <alignment horizontal="center" vertical="center"/>
    </xf>
    <xf numFmtId="184" fontId="11" fillId="2" borderId="11" xfId="13" applyNumberFormat="1" applyFont="1" applyFill="1" applyBorder="1" applyAlignment="1">
      <alignment vertical="center"/>
    </xf>
    <xf numFmtId="182" fontId="11" fillId="2" borderId="12" xfId="12" applyNumberFormat="1" applyFont="1" applyFill="1" applyBorder="1" applyAlignment="1">
      <alignment vertical="center"/>
    </xf>
    <xf numFmtId="182" fontId="11" fillId="2" borderId="13" xfId="12" applyNumberFormat="1" applyFont="1" applyFill="1" applyBorder="1" applyAlignment="1">
      <alignment vertical="center"/>
    </xf>
    <xf numFmtId="184" fontId="11" fillId="2" borderId="14" xfId="13" applyNumberFormat="1" applyFont="1" applyFill="1" applyBorder="1" applyAlignment="1">
      <alignment vertical="center"/>
    </xf>
    <xf numFmtId="3" fontId="11" fillId="0" borderId="15" xfId="12" applyNumberFormat="1" applyFont="1" applyBorder="1" applyAlignment="1">
      <alignment vertical="center"/>
    </xf>
    <xf numFmtId="3" fontId="11" fillId="0" borderId="0" xfId="12" applyNumberFormat="1" applyFont="1" applyBorder="1" applyAlignment="1">
      <alignment vertical="center"/>
    </xf>
    <xf numFmtId="3" fontId="13" fillId="2" borderId="16" xfId="12" applyNumberFormat="1" applyFont="1" applyFill="1" applyBorder="1" applyAlignment="1">
      <alignment horizontal="center" vertical="center"/>
    </xf>
    <xf numFmtId="3" fontId="13" fillId="2" borderId="0" xfId="12" applyNumberFormat="1" applyFont="1" applyFill="1" applyBorder="1" applyAlignment="1">
      <alignment vertical="center"/>
    </xf>
    <xf numFmtId="182" fontId="11" fillId="0" borderId="17" xfId="12" applyNumberFormat="1" applyFont="1" applyFill="1" applyBorder="1" applyAlignment="1">
      <alignment vertical="center"/>
    </xf>
    <xf numFmtId="182" fontId="11" fillId="0" borderId="18" xfId="12" applyNumberFormat="1" applyFont="1" applyFill="1" applyBorder="1" applyAlignment="1">
      <alignment vertical="center"/>
    </xf>
    <xf numFmtId="3" fontId="13" fillId="2" borderId="19" xfId="12" applyNumberFormat="1" applyFont="1" applyFill="1" applyBorder="1" applyAlignment="1">
      <alignment horizontal="center" vertical="center"/>
    </xf>
    <xf numFmtId="3" fontId="13" fillId="2" borderId="8" xfId="12" applyNumberFormat="1" applyFont="1" applyFill="1" applyBorder="1" applyAlignment="1">
      <alignment vertical="center"/>
    </xf>
    <xf numFmtId="182" fontId="11" fillId="0" borderId="20" xfId="12" applyNumberFormat="1" applyFont="1" applyFill="1" applyBorder="1" applyAlignment="1">
      <alignment vertical="center"/>
    </xf>
    <xf numFmtId="3" fontId="13" fillId="2" borderId="21" xfId="12" applyNumberFormat="1" applyFont="1" applyFill="1" applyBorder="1" applyAlignment="1">
      <alignment horizontal="center" vertical="center"/>
    </xf>
    <xf numFmtId="3" fontId="13" fillId="2" borderId="22" xfId="12" applyNumberFormat="1" applyFont="1" applyFill="1" applyBorder="1" applyAlignment="1">
      <alignment vertical="center"/>
    </xf>
    <xf numFmtId="182" fontId="11" fillId="0" borderId="23" xfId="12" applyNumberFormat="1" applyFont="1" applyFill="1" applyBorder="1" applyAlignment="1">
      <alignment vertical="center"/>
    </xf>
    <xf numFmtId="182" fontId="11" fillId="0" borderId="24" xfId="12" applyNumberFormat="1" applyFont="1" applyFill="1" applyBorder="1" applyAlignment="1">
      <alignment vertical="center"/>
    </xf>
    <xf numFmtId="182" fontId="11" fillId="2" borderId="25" xfId="12" applyNumberFormat="1" applyFont="1" applyFill="1" applyBorder="1" applyAlignment="1">
      <alignment vertical="center"/>
    </xf>
    <xf numFmtId="182" fontId="11" fillId="2" borderId="26" xfId="12" applyNumberFormat="1" applyFont="1" applyFill="1" applyBorder="1" applyAlignment="1">
      <alignment vertical="center"/>
    </xf>
    <xf numFmtId="3" fontId="6" fillId="0" borderId="0" xfId="12" applyNumberFormat="1" applyFont="1" applyAlignment="1">
      <alignment vertical="center"/>
    </xf>
    <xf numFmtId="3" fontId="9" fillId="0" borderId="0" xfId="12" applyNumberFormat="1" applyFont="1" applyAlignment="1">
      <alignment horizontal="left" vertical="center"/>
    </xf>
    <xf numFmtId="184" fontId="11" fillId="2" borderId="24" xfId="13" applyNumberFormat="1" applyFont="1" applyFill="1" applyBorder="1" applyAlignment="1">
      <alignment vertical="center"/>
    </xf>
    <xf numFmtId="3" fontId="13" fillId="2" borderId="27" xfId="12" applyNumberFormat="1" applyFont="1" applyFill="1" applyBorder="1" applyAlignment="1">
      <alignment horizontal="center" vertical="center"/>
    </xf>
    <xf numFmtId="3" fontId="13" fillId="2" borderId="28" xfId="12" applyNumberFormat="1" applyFont="1" applyFill="1" applyBorder="1" applyAlignment="1">
      <alignment vertical="center"/>
    </xf>
    <xf numFmtId="182" fontId="11" fillId="0" borderId="29" xfId="12" applyNumberFormat="1" applyFont="1" applyFill="1" applyBorder="1" applyAlignment="1">
      <alignment vertical="center"/>
    </xf>
    <xf numFmtId="182" fontId="11" fillId="0" borderId="11" xfId="12" applyNumberFormat="1" applyFont="1" applyFill="1" applyBorder="1" applyAlignment="1">
      <alignment vertical="center"/>
    </xf>
    <xf numFmtId="182" fontId="11" fillId="2" borderId="14" xfId="12" applyNumberFormat="1" applyFont="1" applyFill="1" applyBorder="1" applyAlignment="1">
      <alignment vertical="center"/>
    </xf>
    <xf numFmtId="184" fontId="11" fillId="2" borderId="30" xfId="13" applyNumberFormat="1" applyFont="1" applyFill="1" applyBorder="1" applyAlignment="1">
      <alignment vertical="center"/>
    </xf>
    <xf numFmtId="3" fontId="13" fillId="0" borderId="0" xfId="12" applyNumberFormat="1" applyFont="1" applyFill="1" applyBorder="1" applyAlignment="1">
      <alignment horizontal="center" vertical="center"/>
    </xf>
    <xf numFmtId="182" fontId="11" fillId="0" borderId="0" xfId="12" applyNumberFormat="1" applyFont="1" applyFill="1" applyBorder="1" applyAlignment="1">
      <alignment vertical="center"/>
    </xf>
    <xf numFmtId="184" fontId="11" fillId="0" borderId="0" xfId="13" applyNumberFormat="1" applyFont="1" applyFill="1" applyBorder="1" applyAlignment="1">
      <alignment vertical="center"/>
    </xf>
    <xf numFmtId="181" fontId="11" fillId="0" borderId="0" xfId="11" applyNumberFormat="1" applyFont="1" applyFill="1" applyBorder="1" applyAlignment="1">
      <alignment vertical="center"/>
    </xf>
    <xf numFmtId="3" fontId="7" fillId="0" borderId="0" xfId="12" applyNumberFormat="1" applyFont="1" applyFill="1" applyBorder="1" applyAlignment="1">
      <alignment vertical="center"/>
    </xf>
    <xf numFmtId="184" fontId="11" fillId="2" borderId="13" xfId="13" applyNumberFormat="1" applyFont="1" applyFill="1" applyBorder="1" applyAlignment="1">
      <alignment vertical="center"/>
    </xf>
    <xf numFmtId="182" fontId="11" fillId="2" borderId="31" xfId="12" applyNumberFormat="1" applyFont="1" applyFill="1" applyBorder="1" applyAlignment="1">
      <alignment vertical="center"/>
    </xf>
    <xf numFmtId="182" fontId="11" fillId="2" borderId="32" xfId="12" applyNumberFormat="1" applyFont="1" applyFill="1" applyBorder="1" applyAlignment="1">
      <alignment vertical="center"/>
    </xf>
    <xf numFmtId="184" fontId="11" fillId="2" borderId="33" xfId="13" applyNumberFormat="1" applyFont="1" applyFill="1" applyBorder="1" applyAlignment="1">
      <alignment vertical="center"/>
    </xf>
    <xf numFmtId="182" fontId="11" fillId="0" borderId="34" xfId="12" applyNumberFormat="1" applyFont="1" applyFill="1" applyBorder="1" applyAlignment="1">
      <alignment vertical="center"/>
    </xf>
    <xf numFmtId="3" fontId="13" fillId="2" borderId="35" xfId="12" applyNumberFormat="1" applyFont="1" applyFill="1" applyBorder="1" applyAlignment="1">
      <alignment vertical="center"/>
    </xf>
    <xf numFmtId="3" fontId="13" fillId="2" borderId="36" xfId="12" applyNumberFormat="1" applyFont="1" applyFill="1" applyBorder="1" applyAlignment="1">
      <alignment vertical="center"/>
    </xf>
    <xf numFmtId="184" fontId="11" fillId="2" borderId="37" xfId="13" applyNumberFormat="1" applyFont="1" applyFill="1" applyBorder="1" applyAlignment="1">
      <alignment vertical="center"/>
    </xf>
    <xf numFmtId="3" fontId="13" fillId="2" borderId="38" xfId="12" applyNumberFormat="1" applyFont="1" applyFill="1" applyBorder="1" applyAlignment="1">
      <alignment vertical="center"/>
    </xf>
    <xf numFmtId="3" fontId="13" fillId="2" borderId="39" xfId="12" applyNumberFormat="1" applyFont="1" applyFill="1" applyBorder="1" applyAlignment="1">
      <alignment horizontal="center" vertical="center"/>
    </xf>
    <xf numFmtId="182" fontId="11" fillId="0" borderId="40" xfId="12" applyNumberFormat="1" applyFont="1" applyFill="1" applyBorder="1" applyAlignment="1">
      <alignment vertical="center"/>
    </xf>
    <xf numFmtId="182" fontId="11" fillId="0" borderId="41" xfId="12" applyNumberFormat="1" applyFont="1" applyFill="1" applyBorder="1" applyAlignment="1">
      <alignment vertical="center"/>
    </xf>
    <xf numFmtId="184" fontId="11" fillId="2" borderId="41" xfId="13" applyNumberFormat="1" applyFont="1" applyFill="1" applyBorder="1" applyAlignment="1">
      <alignment vertical="center"/>
    </xf>
    <xf numFmtId="182" fontId="11" fillId="2" borderId="42" xfId="12" applyNumberFormat="1" applyFont="1" applyFill="1" applyBorder="1" applyAlignment="1">
      <alignment vertical="center"/>
    </xf>
    <xf numFmtId="3" fontId="13" fillId="2" borderId="43" xfId="12" applyNumberFormat="1" applyFont="1" applyFill="1" applyBorder="1" applyAlignment="1">
      <alignment horizontal="center" vertical="center"/>
    </xf>
    <xf numFmtId="182" fontId="11" fillId="0" borderId="44" xfId="12" applyNumberFormat="1" applyFont="1" applyFill="1" applyBorder="1" applyAlignment="1">
      <alignment vertical="center"/>
    </xf>
    <xf numFmtId="182" fontId="11" fillId="0" borderId="45" xfId="12" applyNumberFormat="1" applyFont="1" applyFill="1" applyBorder="1" applyAlignment="1">
      <alignment vertical="center"/>
    </xf>
    <xf numFmtId="184" fontId="11" fillId="2" borderId="45" xfId="13" applyNumberFormat="1" applyFont="1" applyFill="1" applyBorder="1" applyAlignment="1">
      <alignment vertical="center"/>
    </xf>
    <xf numFmtId="3" fontId="13" fillId="2" borderId="46" xfId="12" applyNumberFormat="1" applyFont="1" applyFill="1" applyBorder="1" applyAlignment="1">
      <alignment vertical="center"/>
    </xf>
    <xf numFmtId="182" fontId="11" fillId="0" borderId="47" xfId="12" applyNumberFormat="1" applyFont="1" applyFill="1" applyBorder="1" applyAlignment="1">
      <alignment vertical="center"/>
    </xf>
    <xf numFmtId="182" fontId="11" fillId="0" borderId="48" xfId="12" applyNumberFormat="1" applyFont="1" applyFill="1" applyBorder="1" applyAlignment="1">
      <alignment vertical="center"/>
    </xf>
    <xf numFmtId="184" fontId="11" fillId="2" borderId="49" xfId="13" applyNumberFormat="1" applyFont="1" applyFill="1" applyBorder="1" applyAlignment="1">
      <alignment vertical="center"/>
    </xf>
    <xf numFmtId="3" fontId="13" fillId="2" borderId="50" xfId="12" applyNumberFormat="1" applyFont="1" applyFill="1" applyBorder="1" applyAlignment="1">
      <alignment vertical="center"/>
    </xf>
    <xf numFmtId="182" fontId="11" fillId="0" borderId="51" xfId="12" applyNumberFormat="1" applyFont="1" applyFill="1" applyBorder="1" applyAlignment="1">
      <alignment vertical="center"/>
    </xf>
    <xf numFmtId="3" fontId="13" fillId="2" borderId="39" xfId="12" applyNumberFormat="1" applyFont="1" applyFill="1" applyBorder="1" applyAlignment="1">
      <alignment vertical="center"/>
    </xf>
    <xf numFmtId="182" fontId="11" fillId="2" borderId="52" xfId="12" applyNumberFormat="1" applyFont="1" applyFill="1" applyBorder="1" applyAlignment="1">
      <alignment vertical="center"/>
    </xf>
    <xf numFmtId="185" fontId="11" fillId="0" borderId="18" xfId="12" applyNumberFormat="1" applyFont="1" applyFill="1" applyBorder="1" applyAlignment="1">
      <alignment vertical="center"/>
    </xf>
    <xf numFmtId="185" fontId="11" fillId="0" borderId="5" xfId="12" applyNumberFormat="1" applyFont="1" applyFill="1" applyBorder="1" applyAlignment="1">
      <alignment vertical="center"/>
    </xf>
    <xf numFmtId="183" fontId="11" fillId="2" borderId="33" xfId="13" applyNumberFormat="1" applyFont="1" applyFill="1" applyBorder="1" applyAlignment="1">
      <alignment vertical="center"/>
    </xf>
    <xf numFmtId="183" fontId="11" fillId="0" borderId="5" xfId="13" applyNumberFormat="1" applyFont="1" applyFill="1" applyBorder="1" applyAlignment="1">
      <alignment vertical="center"/>
    </xf>
    <xf numFmtId="3" fontId="13" fillId="2" borderId="53" xfId="12" applyNumberFormat="1" applyFont="1" applyFill="1" applyBorder="1" applyAlignment="1">
      <alignment horizontal="distributed" vertical="center" justifyLastLine="1"/>
    </xf>
    <xf numFmtId="3" fontId="13" fillId="2" borderId="54" xfId="12" applyNumberFormat="1" applyFont="1" applyFill="1" applyBorder="1" applyAlignment="1">
      <alignment horizontal="distributed" vertical="center" justifyLastLine="1"/>
    </xf>
    <xf numFmtId="183" fontId="11" fillId="0" borderId="55" xfId="13" applyNumberFormat="1" applyFont="1" applyFill="1" applyBorder="1" applyAlignment="1">
      <alignment vertical="center"/>
    </xf>
    <xf numFmtId="3" fontId="13" fillId="2" borderId="56" xfId="12" applyNumberFormat="1" applyFont="1" applyFill="1" applyBorder="1" applyAlignment="1">
      <alignment vertical="center"/>
    </xf>
    <xf numFmtId="3" fontId="13" fillId="2" borderId="57" xfId="12" applyNumberFormat="1" applyFont="1" applyFill="1" applyBorder="1" applyAlignment="1">
      <alignment vertical="center"/>
    </xf>
    <xf numFmtId="185" fontId="11" fillId="2" borderId="33" xfId="12" applyNumberFormat="1" applyFont="1" applyFill="1" applyBorder="1" applyAlignment="1">
      <alignment vertical="center"/>
    </xf>
    <xf numFmtId="183" fontId="11" fillId="2" borderId="58" xfId="11" applyNumberFormat="1" applyFont="1" applyFill="1" applyBorder="1" applyAlignment="1">
      <alignment vertical="center"/>
    </xf>
    <xf numFmtId="3" fontId="13" fillId="2" borderId="1" xfId="12" applyNumberFormat="1" applyFont="1" applyFill="1" applyBorder="1" applyAlignment="1">
      <alignment horizontal="center" vertical="center"/>
    </xf>
    <xf numFmtId="3" fontId="13" fillId="2" borderId="59" xfId="12" applyNumberFormat="1" applyFont="1" applyFill="1" applyBorder="1" applyAlignment="1">
      <alignment horizontal="center" vertical="center"/>
    </xf>
    <xf numFmtId="3" fontId="13" fillId="2" borderId="60" xfId="12" applyNumberFormat="1" applyFont="1" applyFill="1" applyBorder="1" applyAlignment="1">
      <alignment vertical="center"/>
    </xf>
    <xf numFmtId="182" fontId="11" fillId="2" borderId="33" xfId="12" applyNumberFormat="1" applyFont="1" applyFill="1" applyBorder="1" applyAlignment="1">
      <alignment vertical="center"/>
    </xf>
    <xf numFmtId="182" fontId="11" fillId="0" borderId="63" xfId="12" applyNumberFormat="1" applyFont="1" applyFill="1" applyBorder="1" applyAlignment="1">
      <alignment vertical="center"/>
    </xf>
    <xf numFmtId="182" fontId="11" fillId="2" borderId="64" xfId="12" applyNumberFormat="1" applyFont="1" applyFill="1" applyBorder="1" applyAlignment="1">
      <alignment vertical="center"/>
    </xf>
    <xf numFmtId="0" fontId="16" fillId="0" borderId="0" xfId="0" applyFont="1"/>
    <xf numFmtId="3" fontId="13" fillId="2" borderId="66" xfId="12" applyNumberFormat="1" applyFont="1" applyFill="1" applyBorder="1" applyAlignment="1">
      <alignment horizontal="center" vertical="center" justifyLastLine="1"/>
    </xf>
    <xf numFmtId="3" fontId="13" fillId="2" borderId="48" xfId="12" applyNumberFormat="1" applyFont="1" applyFill="1" applyBorder="1" applyAlignment="1">
      <alignment horizontal="center" vertical="center" justifyLastLine="1"/>
    </xf>
    <xf numFmtId="3" fontId="13" fillId="2" borderId="67" xfId="12" applyNumberFormat="1" applyFont="1" applyFill="1" applyBorder="1" applyAlignment="1">
      <alignment horizontal="center" vertical="center" justifyLastLine="1"/>
    </xf>
    <xf numFmtId="0" fontId="0" fillId="0" borderId="0" xfId="0" applyAlignment="1">
      <alignment horizontal="right"/>
    </xf>
    <xf numFmtId="0" fontId="0" fillId="0" borderId="68" xfId="0" applyBorder="1" applyAlignment="1">
      <alignment horizontal="center" vertical="center"/>
    </xf>
    <xf numFmtId="0" fontId="0" fillId="0" borderId="69" xfId="0" applyBorder="1" applyAlignment="1">
      <alignment horizontal="center" vertical="center"/>
    </xf>
    <xf numFmtId="0" fontId="17" fillId="0" borderId="0" xfId="0" applyFont="1"/>
    <xf numFmtId="3" fontId="13" fillId="2" borderId="70" xfId="12" applyNumberFormat="1" applyFont="1" applyFill="1" applyBorder="1" applyAlignment="1">
      <alignment vertical="center"/>
    </xf>
    <xf numFmtId="3" fontId="13" fillId="2" borderId="71" xfId="12" applyNumberFormat="1" applyFont="1" applyFill="1" applyBorder="1" applyAlignment="1">
      <alignment vertical="center"/>
    </xf>
    <xf numFmtId="3" fontId="13" fillId="2" borderId="72" xfId="12" applyNumberFormat="1" applyFont="1" applyFill="1" applyBorder="1" applyAlignment="1">
      <alignment vertical="center"/>
    </xf>
    <xf numFmtId="182" fontId="11" fillId="2" borderId="73" xfId="12" applyNumberFormat="1" applyFont="1" applyFill="1" applyBorder="1" applyAlignment="1">
      <alignment vertical="center"/>
    </xf>
    <xf numFmtId="184" fontId="11" fillId="2" borderId="55" xfId="13" applyNumberFormat="1" applyFont="1" applyFill="1" applyBorder="1" applyAlignment="1">
      <alignment vertical="center"/>
    </xf>
    <xf numFmtId="184" fontId="11" fillId="2" borderId="74" xfId="13" applyNumberFormat="1" applyFont="1" applyFill="1" applyBorder="1" applyAlignment="1">
      <alignment vertical="center"/>
    </xf>
    <xf numFmtId="184" fontId="11" fillId="2" borderId="75" xfId="13" applyNumberFormat="1" applyFont="1" applyFill="1" applyBorder="1" applyAlignment="1">
      <alignment vertical="center"/>
    </xf>
    <xf numFmtId="181" fontId="11" fillId="2" borderId="76" xfId="11" applyNumberFormat="1" applyFont="1" applyFill="1" applyBorder="1" applyAlignment="1">
      <alignment vertical="center"/>
    </xf>
    <xf numFmtId="184" fontId="11" fillId="2" borderId="77" xfId="13" applyNumberFormat="1" applyFont="1" applyFill="1" applyBorder="1" applyAlignment="1">
      <alignment vertical="center"/>
    </xf>
    <xf numFmtId="184" fontId="11" fillId="2" borderId="78" xfId="13" applyNumberFormat="1" applyFont="1" applyFill="1" applyBorder="1" applyAlignment="1">
      <alignment vertical="center"/>
    </xf>
    <xf numFmtId="3" fontId="13" fillId="2" borderId="79" xfId="12" applyNumberFormat="1" applyFont="1" applyFill="1" applyBorder="1" applyAlignment="1">
      <alignment horizontal="center" vertical="distributed" textRotation="255" justifyLastLine="1"/>
    </xf>
    <xf numFmtId="3" fontId="13" fillId="2" borderId="80" xfId="12" applyNumberFormat="1" applyFont="1" applyFill="1" applyBorder="1" applyAlignment="1">
      <alignment horizontal="center" vertical="center"/>
    </xf>
    <xf numFmtId="181" fontId="11" fillId="2" borderId="81" xfId="11" applyNumberFormat="1" applyFont="1" applyFill="1" applyBorder="1" applyAlignment="1">
      <alignment vertical="center"/>
    </xf>
    <xf numFmtId="181" fontId="11" fillId="2" borderId="58" xfId="11" applyNumberFormat="1" applyFont="1" applyFill="1" applyBorder="1" applyAlignment="1">
      <alignment vertical="center"/>
    </xf>
    <xf numFmtId="3" fontId="13" fillId="2" borderId="66" xfId="12" applyNumberFormat="1" applyFont="1" applyFill="1" applyBorder="1" applyAlignment="1">
      <alignment horizontal="center" vertical="center"/>
    </xf>
    <xf numFmtId="3" fontId="15" fillId="2" borderId="82" xfId="12" applyNumberFormat="1" applyFont="1" applyFill="1" applyBorder="1" applyAlignment="1">
      <alignment horizontal="center" vertical="center" justifyLastLine="1"/>
    </xf>
    <xf numFmtId="3" fontId="13" fillId="2" borderId="83" xfId="12" applyNumberFormat="1" applyFont="1" applyFill="1" applyBorder="1" applyAlignment="1">
      <alignment horizontal="center" vertical="center" justifyLastLine="1"/>
    </xf>
    <xf numFmtId="3" fontId="13" fillId="2" borderId="82" xfId="12" applyNumberFormat="1" applyFont="1" applyFill="1" applyBorder="1" applyAlignment="1">
      <alignment horizontal="center" vertical="center" justifyLastLine="1"/>
    </xf>
    <xf numFmtId="3" fontId="13" fillId="2" borderId="84" xfId="12" applyNumberFormat="1" applyFont="1" applyFill="1" applyBorder="1" applyAlignment="1">
      <alignment horizontal="center" vertical="center"/>
    </xf>
    <xf numFmtId="0" fontId="9" fillId="0" borderId="0" xfId="0" applyFont="1" applyAlignment="1">
      <alignment vertical="center"/>
    </xf>
    <xf numFmtId="3" fontId="12" fillId="0" borderId="0" xfId="12" applyNumberFormat="1" applyFont="1" applyBorder="1" applyAlignment="1">
      <alignment horizontal="center" vertical="center"/>
    </xf>
    <xf numFmtId="184" fontId="11" fillId="2" borderId="85" xfId="13" applyNumberFormat="1" applyFont="1" applyFill="1" applyBorder="1" applyAlignment="1">
      <alignment vertical="center"/>
    </xf>
    <xf numFmtId="184" fontId="11" fillId="2" borderId="86" xfId="13" applyNumberFormat="1" applyFont="1" applyFill="1" applyBorder="1" applyAlignment="1">
      <alignment vertical="center"/>
    </xf>
    <xf numFmtId="184" fontId="11" fillId="2" borderId="26" xfId="13" applyNumberFormat="1" applyFont="1" applyFill="1" applyBorder="1" applyAlignment="1">
      <alignment vertical="center"/>
    </xf>
    <xf numFmtId="181" fontId="11" fillId="2" borderId="87" xfId="11" applyNumberFormat="1" applyFont="1" applyFill="1" applyBorder="1" applyAlignment="1">
      <alignment vertical="center"/>
    </xf>
    <xf numFmtId="184" fontId="11" fillId="2" borderId="88" xfId="13" applyNumberFormat="1" applyFont="1" applyFill="1" applyBorder="1" applyAlignment="1">
      <alignment vertical="center"/>
    </xf>
    <xf numFmtId="184" fontId="11" fillId="2" borderId="32" xfId="13" applyNumberFormat="1" applyFont="1" applyFill="1" applyBorder="1" applyAlignment="1">
      <alignment vertical="center"/>
    </xf>
    <xf numFmtId="181" fontId="11" fillId="2" borderId="89" xfId="11" applyNumberFormat="1" applyFont="1" applyFill="1" applyBorder="1" applyAlignment="1">
      <alignment vertical="center"/>
    </xf>
    <xf numFmtId="3" fontId="9" fillId="0" borderId="0" xfId="12" applyNumberFormat="1" applyFont="1" applyAlignment="1">
      <alignment vertical="center"/>
    </xf>
    <xf numFmtId="185" fontId="11" fillId="0" borderId="0" xfId="12" applyNumberFormat="1" applyFont="1" applyFill="1" applyBorder="1" applyAlignment="1">
      <alignment vertical="center"/>
    </xf>
    <xf numFmtId="0" fontId="14" fillId="0" borderId="0" xfId="5">
      <alignment vertical="center"/>
    </xf>
    <xf numFmtId="0" fontId="14" fillId="0" borderId="90" xfId="5" applyBorder="1">
      <alignment vertical="center"/>
    </xf>
    <xf numFmtId="0" fontId="14" fillId="0" borderId="91" xfId="5" applyBorder="1">
      <alignment vertical="center"/>
    </xf>
    <xf numFmtId="0" fontId="14" fillId="0" borderId="92" xfId="5" applyBorder="1">
      <alignment vertical="center"/>
    </xf>
    <xf numFmtId="0" fontId="14" fillId="0" borderId="93" xfId="5" applyBorder="1">
      <alignment vertical="center"/>
    </xf>
    <xf numFmtId="0" fontId="21" fillId="0" borderId="0" xfId="5" applyFont="1" applyAlignment="1">
      <alignment horizontal="center" vertical="center"/>
    </xf>
    <xf numFmtId="0" fontId="14" fillId="0" borderId="0" xfId="5" applyBorder="1">
      <alignment vertical="center"/>
    </xf>
    <xf numFmtId="0" fontId="21" fillId="0" borderId="94" xfId="5" applyFont="1" applyBorder="1" applyAlignment="1">
      <alignment horizontal="center" vertical="center"/>
    </xf>
    <xf numFmtId="0" fontId="14" fillId="0" borderId="94" xfId="5" applyBorder="1">
      <alignment vertical="center"/>
    </xf>
    <xf numFmtId="0" fontId="0" fillId="0" borderId="95" xfId="0" applyBorder="1"/>
    <xf numFmtId="0" fontId="0" fillId="0" borderId="96" xfId="0" applyBorder="1"/>
    <xf numFmtId="0" fontId="0" fillId="0" borderId="97" xfId="0" applyBorder="1"/>
    <xf numFmtId="3" fontId="13" fillId="0" borderId="0" xfId="12" applyNumberFormat="1" applyFont="1" applyFill="1" applyBorder="1" applyAlignment="1">
      <alignment horizontal="distributed" vertical="center"/>
    </xf>
    <xf numFmtId="3" fontId="13" fillId="0" borderId="0" xfId="12" applyNumberFormat="1" applyFont="1" applyFill="1" applyBorder="1" applyAlignment="1">
      <alignment vertical="center"/>
    </xf>
    <xf numFmtId="183" fontId="11" fillId="0" borderId="0" xfId="13" applyNumberFormat="1" applyFont="1" applyFill="1" applyBorder="1" applyAlignment="1">
      <alignment vertical="center"/>
    </xf>
    <xf numFmtId="183" fontId="11" fillId="0" borderId="0" xfId="11" applyNumberFormat="1" applyFont="1" applyFill="1" applyBorder="1" applyAlignment="1">
      <alignment vertical="center"/>
    </xf>
    <xf numFmtId="3" fontId="15" fillId="3" borderId="98" xfId="12" applyNumberFormat="1" applyFont="1" applyFill="1" applyBorder="1" applyAlignment="1">
      <alignment horizontal="distributed" vertical="center" justifyLastLine="1"/>
    </xf>
    <xf numFmtId="183" fontId="11" fillId="4" borderId="55" xfId="13" applyNumberFormat="1" applyFont="1" applyFill="1" applyBorder="1" applyAlignment="1">
      <alignment vertical="center"/>
    </xf>
    <xf numFmtId="184" fontId="11" fillId="4" borderId="55" xfId="13" applyNumberFormat="1" applyFont="1" applyFill="1" applyBorder="1" applyAlignment="1">
      <alignment vertical="center"/>
    </xf>
    <xf numFmtId="184" fontId="11" fillId="4" borderId="99" xfId="13" applyNumberFormat="1" applyFont="1" applyFill="1" applyBorder="1" applyAlignment="1">
      <alignment vertical="center"/>
    </xf>
    <xf numFmtId="182" fontId="31" fillId="0" borderId="18" xfId="12" applyNumberFormat="1" applyFont="1" applyFill="1" applyBorder="1" applyAlignment="1">
      <alignment vertical="center"/>
    </xf>
    <xf numFmtId="3" fontId="13" fillId="2" borderId="100" xfId="12" applyNumberFormat="1" applyFont="1" applyFill="1" applyBorder="1" applyAlignment="1">
      <alignment vertical="center"/>
    </xf>
    <xf numFmtId="3" fontId="11" fillId="0" borderId="2" xfId="12" applyNumberFormat="1" applyFont="1" applyFill="1" applyBorder="1" applyAlignment="1">
      <alignment horizontal="right" vertical="center"/>
    </xf>
    <xf numFmtId="3" fontId="11" fillId="0" borderId="0" xfId="12" applyNumberFormat="1" applyFont="1" applyFill="1" applyAlignment="1">
      <alignment vertical="center"/>
    </xf>
    <xf numFmtId="0" fontId="2" fillId="0" borderId="117" xfId="0" applyFont="1" applyBorder="1" applyAlignment="1">
      <alignment horizontal="distributed" vertical="center"/>
    </xf>
    <xf numFmtId="0" fontId="2" fillId="0" borderId="68"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1"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120" xfId="0" applyFont="1" applyBorder="1" applyAlignment="1">
      <alignment vertical="center"/>
    </xf>
    <xf numFmtId="49" fontId="7" fillId="0" borderId="0" xfId="0" applyNumberFormat="1" applyFont="1" applyBorder="1" applyAlignment="1">
      <alignment horizontal="center" vertical="center" textRotation="90"/>
    </xf>
    <xf numFmtId="0" fontId="7" fillId="0" borderId="0" xfId="0" applyFont="1" applyBorder="1" applyAlignment="1">
      <alignment vertical="center"/>
    </xf>
    <xf numFmtId="0" fontId="25" fillId="0" borderId="0" xfId="0" applyFont="1" applyBorder="1" applyAlignment="1">
      <alignment horizontal="center" vertical="center"/>
    </xf>
    <xf numFmtId="49" fontId="22"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5"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1" xfId="0" applyFont="1" applyBorder="1" applyAlignment="1">
      <alignment vertical="center"/>
    </xf>
    <xf numFmtId="0" fontId="2" fillId="0" borderId="104" xfId="0" applyFont="1" applyBorder="1" applyAlignment="1">
      <alignment vertical="center"/>
    </xf>
    <xf numFmtId="0" fontId="2" fillId="0" borderId="122" xfId="0" applyFont="1" applyBorder="1" applyAlignment="1">
      <alignment vertical="center"/>
    </xf>
    <xf numFmtId="0" fontId="2" fillId="0" borderId="104" xfId="0" applyFont="1" applyBorder="1" applyAlignment="1">
      <alignment horizontal="distributed" vertical="center"/>
    </xf>
    <xf numFmtId="0" fontId="2" fillId="0" borderId="101" xfId="0" applyFont="1" applyBorder="1" applyAlignment="1">
      <alignment horizontal="distributed" vertical="center"/>
    </xf>
    <xf numFmtId="0" fontId="2" fillId="0" borderId="107" xfId="0" applyFont="1" applyBorder="1" applyAlignment="1">
      <alignment horizontal="distributed" vertical="center"/>
    </xf>
    <xf numFmtId="0" fontId="2" fillId="0" borderId="112" xfId="0" applyFont="1" applyBorder="1" applyAlignment="1">
      <alignment horizontal="distributed" vertical="center"/>
    </xf>
    <xf numFmtId="178" fontId="2" fillId="0" borderId="102" xfId="0" applyNumberFormat="1" applyFont="1" applyBorder="1" applyAlignment="1">
      <alignment vertical="center"/>
    </xf>
    <xf numFmtId="178" fontId="2" fillId="0" borderId="123" xfId="0" applyNumberFormat="1" applyFont="1" applyBorder="1" applyAlignment="1">
      <alignment vertical="center"/>
    </xf>
    <xf numFmtId="178" fontId="2" fillId="0" borderId="101" xfId="0" applyNumberFormat="1" applyFont="1" applyBorder="1" applyAlignment="1">
      <alignment vertical="center"/>
    </xf>
    <xf numFmtId="178" fontId="2" fillId="0" borderId="105" xfId="0" applyNumberFormat="1" applyFont="1" applyBorder="1" applyAlignment="1">
      <alignment vertical="center"/>
    </xf>
    <xf numFmtId="178" fontId="2" fillId="0" borderId="111" xfId="0" applyNumberFormat="1" applyFont="1" applyBorder="1" applyAlignment="1">
      <alignment vertical="center"/>
    </xf>
    <xf numFmtId="178" fontId="2" fillId="0" borderId="104" xfId="0" applyNumberFormat="1" applyFont="1" applyBorder="1" applyAlignment="1">
      <alignment vertical="center"/>
    </xf>
    <xf numFmtId="178" fontId="2" fillId="0" borderId="0" xfId="0" applyNumberFormat="1" applyFont="1" applyBorder="1" applyAlignment="1">
      <alignment vertical="center"/>
    </xf>
    <xf numFmtId="0" fontId="2" fillId="0" borderId="124"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5" xfId="0" applyFont="1" applyBorder="1" applyAlignment="1">
      <alignment vertical="center"/>
    </xf>
    <xf numFmtId="0" fontId="2" fillId="0" borderId="126" xfId="0" applyFont="1" applyBorder="1" applyAlignment="1">
      <alignment vertical="center"/>
    </xf>
    <xf numFmtId="0" fontId="2" fillId="0" borderId="117" xfId="0" applyFont="1" applyBorder="1" applyAlignment="1">
      <alignment vertical="center"/>
    </xf>
    <xf numFmtId="0" fontId="2" fillId="0" borderId="127" xfId="0" applyFont="1" applyBorder="1" applyAlignment="1">
      <alignment vertical="center"/>
    </xf>
    <xf numFmtId="178" fontId="2" fillId="0" borderId="118" xfId="0" applyNumberFormat="1" applyFont="1" applyBorder="1" applyAlignment="1">
      <alignment vertical="center"/>
    </xf>
    <xf numFmtId="178" fontId="2" fillId="0" borderId="128" xfId="0" applyNumberFormat="1" applyFont="1" applyBorder="1" applyAlignment="1">
      <alignment vertical="center"/>
    </xf>
    <xf numFmtId="178" fontId="2" fillId="0" borderId="129" xfId="0" applyNumberFormat="1" applyFont="1" applyBorder="1" applyAlignment="1">
      <alignment vertical="center"/>
    </xf>
    <xf numFmtId="178" fontId="2" fillId="0" borderId="117" xfId="0" applyNumberFormat="1" applyFont="1" applyBorder="1" applyAlignment="1">
      <alignment vertical="center"/>
    </xf>
    <xf numFmtId="0" fontId="2" fillId="0" borderId="0" xfId="0" applyFont="1" applyBorder="1" applyAlignment="1">
      <alignment horizontal="center" vertical="center"/>
    </xf>
    <xf numFmtId="178" fontId="2" fillId="0" borderId="122"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7" xfId="0" applyNumberFormat="1" applyFont="1" applyBorder="1" applyAlignment="1">
      <alignment vertical="center"/>
    </xf>
    <xf numFmtId="0" fontId="2" fillId="0" borderId="132" xfId="0" applyFont="1" applyBorder="1" applyAlignment="1">
      <alignment vertical="center"/>
    </xf>
    <xf numFmtId="0" fontId="30" fillId="0" borderId="0" xfId="6">
      <alignment vertical="center"/>
    </xf>
    <xf numFmtId="0" fontId="2" fillId="0" borderId="113" xfId="0" applyFont="1" applyBorder="1" applyAlignment="1">
      <alignment horizontal="distributed" vertical="center"/>
    </xf>
    <xf numFmtId="40" fontId="7" fillId="0" borderId="137" xfId="1" applyNumberFormat="1" applyFont="1" applyFill="1" applyBorder="1" applyAlignment="1">
      <alignment horizontal="right" vertical="center" shrinkToFit="1"/>
    </xf>
    <xf numFmtId="180" fontId="7" fillId="0" borderId="138" xfId="0" applyNumberFormat="1" applyFont="1" applyFill="1" applyBorder="1" applyAlignment="1">
      <alignment horizontal="right" vertical="center"/>
    </xf>
    <xf numFmtId="180" fontId="7" fillId="0" borderId="135" xfId="0" applyNumberFormat="1" applyFont="1" applyFill="1" applyBorder="1" applyAlignment="1">
      <alignment horizontal="right" vertical="center"/>
    </xf>
    <xf numFmtId="180" fontId="22" fillId="0" borderId="101" xfId="0" applyNumberFormat="1" applyFont="1" applyFill="1" applyBorder="1" applyAlignment="1">
      <alignment vertical="center"/>
    </xf>
    <xf numFmtId="180" fontId="7" fillId="0" borderId="136" xfId="0" applyNumberFormat="1" applyFont="1" applyFill="1" applyBorder="1" applyAlignment="1">
      <alignment horizontal="right" vertical="center"/>
    </xf>
    <xf numFmtId="180" fontId="7" fillId="0" borderId="134" xfId="0" applyNumberFormat="1" applyFont="1" applyFill="1" applyBorder="1" applyAlignment="1">
      <alignment horizontal="right" vertical="center"/>
    </xf>
    <xf numFmtId="180" fontId="7" fillId="0" borderId="137" xfId="0" applyNumberFormat="1" applyFont="1" applyFill="1" applyBorder="1" applyAlignment="1">
      <alignment horizontal="right" vertical="center"/>
    </xf>
    <xf numFmtId="180" fontId="7" fillId="0" borderId="139" xfId="0" applyNumberFormat="1" applyFont="1" applyFill="1" applyBorder="1" applyAlignment="1">
      <alignment horizontal="right" vertical="center"/>
    </xf>
    <xf numFmtId="180" fontId="22" fillId="0" borderId="104" xfId="0" applyNumberFormat="1" applyFont="1" applyFill="1" applyBorder="1" applyAlignment="1">
      <alignment vertical="center"/>
    </xf>
    <xf numFmtId="180" fontId="7" fillId="0" borderId="145" xfId="0" applyNumberFormat="1" applyFont="1" applyFill="1" applyBorder="1" applyAlignment="1">
      <alignment horizontal="distributed" vertical="center"/>
    </xf>
    <xf numFmtId="180" fontId="7" fillId="0" borderId="103" xfId="0" applyNumberFormat="1" applyFont="1" applyFill="1" applyBorder="1" applyAlignment="1">
      <alignment vertical="center"/>
    </xf>
    <xf numFmtId="180" fontId="7" fillId="0" borderId="102" xfId="0" applyNumberFormat="1" applyFont="1" applyFill="1" applyBorder="1" applyAlignment="1">
      <alignment vertical="center"/>
    </xf>
    <xf numFmtId="180" fontId="7" fillId="0" borderId="146" xfId="0" applyNumberFormat="1" applyFont="1" applyFill="1" applyBorder="1" applyAlignment="1">
      <alignment horizontal="distributed" vertical="center"/>
    </xf>
    <xf numFmtId="180" fontId="7" fillId="0" borderId="108" xfId="0" applyNumberFormat="1" applyFont="1" applyFill="1" applyBorder="1" applyAlignment="1">
      <alignment vertical="center"/>
    </xf>
    <xf numFmtId="0" fontId="2" fillId="0" borderId="0" xfId="0" applyFont="1" applyAlignment="1">
      <alignment vertical="center"/>
    </xf>
    <xf numFmtId="0" fontId="2" fillId="0" borderId="69" xfId="0"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178" fontId="2" fillId="0" borderId="150" xfId="0" applyNumberFormat="1" applyFont="1" applyBorder="1" applyAlignment="1">
      <alignment vertical="center"/>
    </xf>
    <xf numFmtId="38" fontId="2" fillId="0" borderId="0" xfId="3" applyFont="1" applyAlignment="1">
      <alignment vertical="center"/>
    </xf>
    <xf numFmtId="0" fontId="2" fillId="0" borderId="151" xfId="0" applyFont="1" applyBorder="1" applyAlignment="1">
      <alignment vertical="center"/>
    </xf>
    <xf numFmtId="0" fontId="2" fillId="0" borderId="106" xfId="0" applyFont="1" applyBorder="1" applyAlignment="1">
      <alignment vertical="center"/>
    </xf>
    <xf numFmtId="178" fontId="2" fillId="0" borderId="110" xfId="0" applyNumberFormat="1" applyFont="1" applyBorder="1" applyAlignment="1">
      <alignment vertical="center"/>
    </xf>
    <xf numFmtId="178" fontId="2" fillId="0" borderId="152" xfId="0" applyNumberFormat="1" applyFont="1" applyBorder="1" applyAlignment="1">
      <alignment vertical="center"/>
    </xf>
    <xf numFmtId="178" fontId="2" fillId="0" borderId="106" xfId="0" applyNumberFormat="1" applyFont="1" applyFill="1" applyBorder="1" applyAlignment="1">
      <alignment vertical="center"/>
    </xf>
    <xf numFmtId="0" fontId="2" fillId="0" borderId="106" xfId="0" applyFont="1" applyBorder="1" applyAlignment="1">
      <alignment horizontal="distributed" vertical="center"/>
    </xf>
    <xf numFmtId="0" fontId="2" fillId="0" borderId="153" xfId="0" applyFont="1" applyBorder="1" applyAlignment="1">
      <alignment vertical="center"/>
    </xf>
    <xf numFmtId="0" fontId="2" fillId="0" borderId="87" xfId="0" applyFont="1" applyBorder="1" applyAlignment="1">
      <alignment vertical="center"/>
    </xf>
    <xf numFmtId="0" fontId="3" fillId="0" borderId="0" xfId="0" applyFont="1" applyAlignment="1">
      <alignment horizontal="center" vertical="center" textRotation="180"/>
    </xf>
    <xf numFmtId="0" fontId="2" fillId="0" borderId="154" xfId="0" applyFont="1" applyBorder="1" applyAlignment="1">
      <alignment vertical="center"/>
    </xf>
    <xf numFmtId="0" fontId="2" fillId="0" borderId="155" xfId="0" applyFont="1" applyBorder="1" applyAlignment="1">
      <alignment vertical="center"/>
    </xf>
    <xf numFmtId="0" fontId="2" fillId="0" borderId="154" xfId="0" applyFont="1" applyBorder="1" applyAlignment="1">
      <alignment horizontal="distributed" vertical="center"/>
    </xf>
    <xf numFmtId="0" fontId="2" fillId="0" borderId="156" xfId="0" applyFont="1" applyBorder="1" applyAlignment="1">
      <alignment vertical="center"/>
    </xf>
    <xf numFmtId="0" fontId="2" fillId="0" borderId="157" xfId="0" applyFont="1" applyBorder="1" applyAlignment="1">
      <alignment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0" fontId="2" fillId="0" borderId="160" xfId="0" applyFont="1" applyBorder="1" applyAlignment="1">
      <alignment horizontal="distributed" vertical="center"/>
    </xf>
    <xf numFmtId="178" fontId="2" fillId="0" borderId="161" xfId="0" applyNumberFormat="1" applyFont="1" applyBorder="1" applyAlignment="1">
      <alignment vertical="center"/>
    </xf>
    <xf numFmtId="178" fontId="2" fillId="0" borderId="162" xfId="0" applyNumberFormat="1" applyFont="1" applyBorder="1" applyAlignment="1">
      <alignment vertical="center"/>
    </xf>
    <xf numFmtId="178" fontId="2" fillId="0" borderId="154" xfId="0" applyNumberFormat="1" applyFont="1" applyBorder="1" applyAlignment="1">
      <alignment vertical="center"/>
    </xf>
    <xf numFmtId="0" fontId="2" fillId="0" borderId="109" xfId="0" applyFont="1" applyBorder="1" applyAlignment="1">
      <alignment horizontal="distributed" vertical="center"/>
    </xf>
    <xf numFmtId="178" fontId="2" fillId="0" borderId="101" xfId="0" applyNumberFormat="1" applyFont="1" applyBorder="1" applyAlignment="1">
      <alignment horizontal="right" vertical="center"/>
    </xf>
    <xf numFmtId="178" fontId="2" fillId="0" borderId="161" xfId="0" applyNumberFormat="1" applyFont="1" applyBorder="1" applyAlignment="1">
      <alignment horizontal="right" vertical="center"/>
    </xf>
    <xf numFmtId="0" fontId="2" fillId="0" borderId="163" xfId="0" applyFont="1" applyBorder="1" applyAlignment="1">
      <alignment horizontal="distributed" vertical="center"/>
    </xf>
    <xf numFmtId="0" fontId="2" fillId="0" borderId="159" xfId="0" applyFont="1" applyFill="1" applyBorder="1" applyAlignment="1">
      <alignment horizontal="distributed" vertical="center"/>
    </xf>
    <xf numFmtId="0" fontId="2" fillId="0" borderId="104" xfId="0" applyFont="1" applyFill="1" applyBorder="1" applyAlignment="1">
      <alignment horizontal="distributed" vertical="center"/>
    </xf>
    <xf numFmtId="0" fontId="2" fillId="0" borderId="104" xfId="0" applyFont="1" applyFill="1" applyBorder="1" applyAlignment="1">
      <alignment vertical="center"/>
    </xf>
    <xf numFmtId="178" fontId="2" fillId="0" borderId="105" xfId="0" applyNumberFormat="1" applyFont="1" applyFill="1" applyBorder="1" applyAlignment="1">
      <alignment vertical="center"/>
    </xf>
    <xf numFmtId="178" fontId="2" fillId="0" borderId="111" xfId="0" applyNumberFormat="1" applyFont="1" applyFill="1" applyBorder="1" applyAlignment="1">
      <alignment vertical="center"/>
    </xf>
    <xf numFmtId="178" fontId="2" fillId="0" borderId="104" xfId="0" applyNumberFormat="1" applyFont="1" applyFill="1" applyBorder="1" applyAlignment="1">
      <alignment vertical="center"/>
    </xf>
    <xf numFmtId="178" fontId="2" fillId="0" borderId="101" xfId="0" applyNumberFormat="1" applyFont="1" applyFill="1" applyBorder="1" applyAlignment="1">
      <alignment vertical="center"/>
    </xf>
    <xf numFmtId="0" fontId="2" fillId="0" borderId="163" xfId="0" applyFont="1" applyFill="1" applyBorder="1" applyAlignment="1">
      <alignment horizontal="distributed" vertical="center"/>
    </xf>
    <xf numFmtId="178" fontId="2" fillId="0" borderId="101"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1" xfId="0" applyNumberFormat="1" applyFont="1" applyFill="1" applyBorder="1" applyAlignment="1">
      <alignment horizontal="right" vertical="center"/>
    </xf>
    <xf numFmtId="178" fontId="2" fillId="0" borderId="110" xfId="0" applyNumberFormat="1" applyFont="1" applyFill="1" applyBorder="1" applyAlignment="1">
      <alignment vertical="center"/>
    </xf>
    <xf numFmtId="0" fontId="2" fillId="0" borderId="107" xfId="0" applyFont="1" applyBorder="1" applyAlignment="1">
      <alignment vertical="center"/>
    </xf>
    <xf numFmtId="178" fontId="2" fillId="0" borderId="108" xfId="0" applyNumberFormat="1" applyFont="1" applyFill="1" applyBorder="1" applyAlignment="1">
      <alignment vertical="center"/>
    </xf>
    <xf numFmtId="178" fontId="2" fillId="0" borderId="164" xfId="0" applyNumberFormat="1" applyFont="1" applyFill="1" applyBorder="1" applyAlignment="1">
      <alignment vertical="center"/>
    </xf>
    <xf numFmtId="178" fontId="2" fillId="0" borderId="107" xfId="0" applyNumberFormat="1" applyFont="1" applyFill="1" applyBorder="1" applyAlignment="1">
      <alignment vertical="center"/>
    </xf>
    <xf numFmtId="178" fontId="2" fillId="0" borderId="164" xfId="0" applyNumberFormat="1" applyFont="1" applyBorder="1" applyAlignment="1">
      <alignment vertical="center"/>
    </xf>
    <xf numFmtId="0" fontId="2" fillId="0" borderId="165" xfId="0" applyFont="1" applyBorder="1" applyAlignment="1">
      <alignment vertical="center"/>
    </xf>
    <xf numFmtId="0" fontId="2" fillId="0" borderId="112" xfId="0" applyFont="1" applyBorder="1" applyAlignment="1">
      <alignment vertical="center"/>
    </xf>
    <xf numFmtId="178" fontId="2" fillId="0" borderId="166" xfId="0" applyNumberFormat="1" applyFont="1" applyBorder="1" applyAlignment="1">
      <alignment vertical="center"/>
    </xf>
    <xf numFmtId="178" fontId="2" fillId="0" borderId="167" xfId="0" applyNumberFormat="1" applyFont="1" applyBorder="1" applyAlignment="1">
      <alignment vertical="center"/>
    </xf>
    <xf numFmtId="178" fontId="2" fillId="0" borderId="112" xfId="0" applyNumberFormat="1" applyFont="1" applyBorder="1" applyAlignment="1">
      <alignment vertical="center"/>
    </xf>
    <xf numFmtId="178" fontId="2" fillId="0" borderId="112" xfId="0" applyNumberFormat="1" applyFont="1" applyFill="1" applyBorder="1" applyAlignment="1">
      <alignment horizontal="right" vertical="center"/>
    </xf>
    <xf numFmtId="0" fontId="2" fillId="0" borderId="168" xfId="0" applyFont="1" applyBorder="1" applyAlignment="1">
      <alignment vertical="center"/>
    </xf>
    <xf numFmtId="0" fontId="0" fillId="0" borderId="106" xfId="0" applyBorder="1" applyAlignment="1">
      <alignment horizontal="distributed" vertical="center"/>
    </xf>
    <xf numFmtId="0" fontId="2" fillId="0" borderId="169" xfId="0" applyFont="1" applyBorder="1" applyAlignment="1">
      <alignment horizontal="distributed" vertical="center"/>
    </xf>
    <xf numFmtId="178" fontId="2" fillId="0" borderId="152" xfId="0" applyNumberFormat="1" applyFont="1" applyFill="1" applyBorder="1" applyAlignment="1">
      <alignment vertical="center"/>
    </xf>
    <xf numFmtId="178" fontId="2" fillId="0" borderId="106"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7" xfId="0" applyFont="1" applyBorder="1" applyAlignment="1">
      <alignment horizontal="distributed" vertical="center" wrapText="1"/>
    </xf>
    <xf numFmtId="0" fontId="2" fillId="0" borderId="0" xfId="0" applyFont="1" applyBorder="1" applyAlignment="1">
      <alignment horizontal="left" vertical="center"/>
    </xf>
    <xf numFmtId="0" fontId="2" fillId="0" borderId="133" xfId="0" applyFont="1" applyBorder="1" applyAlignment="1">
      <alignment vertical="center"/>
    </xf>
    <xf numFmtId="0" fontId="2" fillId="0" borderId="131" xfId="0" applyFont="1" applyBorder="1" applyAlignment="1">
      <alignment vertical="center"/>
    </xf>
    <xf numFmtId="0" fontId="2" fillId="0" borderId="167" xfId="0" applyFont="1" applyBorder="1" applyAlignment="1">
      <alignment vertical="center"/>
    </xf>
    <xf numFmtId="38" fontId="2" fillId="0" borderId="170" xfId="3" applyFont="1" applyBorder="1" applyAlignment="1">
      <alignment vertical="center"/>
    </xf>
    <xf numFmtId="38" fontId="2" fillId="0" borderId="167" xfId="3" applyFont="1" applyBorder="1" applyAlignment="1">
      <alignment vertical="center"/>
    </xf>
    <xf numFmtId="38" fontId="2" fillId="0" borderId="166" xfId="3" applyFont="1" applyBorder="1" applyAlignment="1">
      <alignment vertical="center"/>
    </xf>
    <xf numFmtId="38" fontId="2" fillId="0" borderId="112" xfId="3" applyFont="1" applyFill="1" applyBorder="1" applyAlignment="1">
      <alignment horizontal="right" vertical="center"/>
    </xf>
    <xf numFmtId="0" fontId="2" fillId="0" borderId="107" xfId="0" applyFont="1" applyFill="1" applyBorder="1" applyAlignment="1">
      <alignment horizontal="distributed" vertical="center" wrapText="1"/>
    </xf>
    <xf numFmtId="0" fontId="2" fillId="0" borderId="104" xfId="0" applyFont="1" applyBorder="1" applyAlignment="1">
      <alignment horizontal="distributed" vertical="center" wrapText="1"/>
    </xf>
    <xf numFmtId="38" fontId="2" fillId="0" borderId="121" xfId="3" applyFont="1" applyBorder="1" applyAlignment="1">
      <alignment vertical="center"/>
    </xf>
    <xf numFmtId="38" fontId="2" fillId="0" borderId="111" xfId="3" applyFont="1" applyBorder="1" applyAlignment="1">
      <alignment vertical="center"/>
    </xf>
    <xf numFmtId="38" fontId="2" fillId="0" borderId="105" xfId="3" applyFont="1" applyBorder="1" applyAlignment="1">
      <alignment vertical="center"/>
    </xf>
    <xf numFmtId="0" fontId="2" fillId="0" borderId="111" xfId="0" applyFont="1" applyBorder="1" applyAlignment="1">
      <alignment vertical="center"/>
    </xf>
    <xf numFmtId="38" fontId="2" fillId="0" borderId="151" xfId="3" applyFont="1" applyBorder="1" applyAlignment="1">
      <alignment vertical="center"/>
    </xf>
    <xf numFmtId="38" fontId="2" fillId="0" borderId="152" xfId="3" applyFont="1" applyBorder="1" applyAlignment="1">
      <alignment vertical="center"/>
    </xf>
    <xf numFmtId="38" fontId="2" fillId="0" borderId="110" xfId="3" applyFont="1" applyBorder="1" applyAlignment="1">
      <alignment vertical="center"/>
    </xf>
    <xf numFmtId="0" fontId="2" fillId="0" borderId="152" xfId="0" applyFont="1" applyBorder="1" applyAlignment="1">
      <alignment vertical="center"/>
    </xf>
    <xf numFmtId="3" fontId="11" fillId="0" borderId="0" xfId="12" applyNumberFormat="1" applyFont="1" applyAlignment="1">
      <alignment horizontal="right" vertical="center"/>
    </xf>
    <xf numFmtId="180" fontId="7" fillId="0" borderId="171" xfId="0" applyNumberFormat="1" applyFont="1" applyFill="1" applyBorder="1" applyAlignment="1">
      <alignment horizontal="right" vertical="center"/>
    </xf>
    <xf numFmtId="180" fontId="22" fillId="0" borderId="0" xfId="0" applyNumberFormat="1" applyFont="1" applyFill="1" applyAlignment="1">
      <alignment vertical="center"/>
    </xf>
    <xf numFmtId="180" fontId="7" fillId="0" borderId="174" xfId="0" applyNumberFormat="1" applyFont="1" applyFill="1" applyBorder="1" applyAlignment="1">
      <alignment horizontal="center" vertical="center" wrapText="1"/>
    </xf>
    <xf numFmtId="180" fontId="7" fillId="0" borderId="175" xfId="0" applyNumberFormat="1" applyFont="1" applyFill="1" applyBorder="1" applyAlignment="1">
      <alignment horizontal="center" vertical="center" wrapText="1"/>
    </xf>
    <xf numFmtId="180" fontId="7" fillId="0" borderId="176" xfId="0" applyNumberFormat="1" applyFont="1" applyFill="1" applyBorder="1" applyAlignment="1">
      <alignment horizontal="center" vertical="center" wrapText="1"/>
    </xf>
    <xf numFmtId="180" fontId="7" fillId="0" borderId="177" xfId="0" applyNumberFormat="1" applyFont="1" applyFill="1" applyBorder="1" applyAlignment="1">
      <alignment horizontal="center" vertical="center" wrapText="1"/>
    </xf>
    <xf numFmtId="180" fontId="7" fillId="0" borderId="0" xfId="0" applyNumberFormat="1" applyFont="1" applyFill="1" applyBorder="1" applyAlignment="1">
      <alignment vertical="center"/>
    </xf>
    <xf numFmtId="180" fontId="7" fillId="0" borderId="101" xfId="0" applyNumberFormat="1" applyFont="1" applyFill="1" applyBorder="1" applyAlignment="1">
      <alignment vertical="center"/>
    </xf>
    <xf numFmtId="180" fontId="7" fillId="0" borderId="104" xfId="0" applyNumberFormat="1" applyFont="1" applyFill="1" applyBorder="1" applyAlignment="1">
      <alignment vertical="center"/>
    </xf>
    <xf numFmtId="180" fontId="7" fillId="0" borderId="107" xfId="0" applyNumberFormat="1" applyFont="1" applyFill="1" applyBorder="1" applyAlignment="1">
      <alignment vertical="center"/>
    </xf>
    <xf numFmtId="180" fontId="22" fillId="0" borderId="107" xfId="0" applyNumberFormat="1" applyFont="1" applyFill="1" applyBorder="1" applyAlignment="1">
      <alignment vertical="center"/>
    </xf>
    <xf numFmtId="180" fontId="7" fillId="0" borderId="109" xfId="0" applyNumberFormat="1" applyFont="1" applyFill="1" applyBorder="1" applyAlignment="1">
      <alignment vertical="center"/>
    </xf>
    <xf numFmtId="180" fontId="7" fillId="0" borderId="181" xfId="0" applyNumberFormat="1" applyFont="1" applyFill="1" applyBorder="1" applyAlignment="1">
      <alignment vertical="center"/>
    </xf>
    <xf numFmtId="180" fontId="7" fillId="0" borderId="106" xfId="0" applyNumberFormat="1" applyFont="1" applyFill="1" applyBorder="1" applyAlignment="1">
      <alignment vertical="center"/>
    </xf>
    <xf numFmtId="180" fontId="22" fillId="0" borderId="106" xfId="0" applyNumberFormat="1" applyFont="1" applyFill="1" applyBorder="1" applyAlignment="1">
      <alignment vertical="center"/>
    </xf>
    <xf numFmtId="180" fontId="22" fillId="0" borderId="0" xfId="0" applyNumberFormat="1" applyFont="1" applyFill="1" applyBorder="1" applyAlignment="1">
      <alignment vertical="center"/>
    </xf>
    <xf numFmtId="180" fontId="22" fillId="0" borderId="111" xfId="0" applyNumberFormat="1" applyFont="1" applyFill="1" applyBorder="1" applyAlignment="1">
      <alignment vertical="center"/>
    </xf>
    <xf numFmtId="180" fontId="7" fillId="0" borderId="109" xfId="0" applyNumberFormat="1" applyFont="1" applyFill="1" applyBorder="1" applyAlignment="1">
      <alignment horizontal="distributed" vertical="center"/>
    </xf>
    <xf numFmtId="180" fontId="22" fillId="0" borderId="123" xfId="0" applyNumberFormat="1" applyFont="1" applyFill="1" applyBorder="1" applyAlignment="1">
      <alignment vertical="center"/>
    </xf>
    <xf numFmtId="180" fontId="22" fillId="0" borderId="164" xfId="0" applyNumberFormat="1" applyFont="1" applyFill="1" applyBorder="1" applyAlignment="1">
      <alignment vertical="center"/>
    </xf>
    <xf numFmtId="0" fontId="29" fillId="0" borderId="0" xfId="0" applyFont="1" applyAlignment="1">
      <alignment vertical="center"/>
    </xf>
    <xf numFmtId="0" fontId="29" fillId="0" borderId="0" xfId="0" applyFont="1" applyAlignment="1">
      <alignment vertical="center" shrinkToFit="1"/>
    </xf>
    <xf numFmtId="182" fontId="11" fillId="0" borderId="190" xfId="12" applyNumberFormat="1" applyFont="1" applyFill="1" applyBorder="1" applyAlignment="1">
      <alignment vertical="center"/>
    </xf>
    <xf numFmtId="182" fontId="11" fillId="0" borderId="191" xfId="12" applyNumberFormat="1" applyFont="1" applyFill="1" applyBorder="1" applyAlignment="1">
      <alignment vertical="center"/>
    </xf>
    <xf numFmtId="0" fontId="0" fillId="0" borderId="0" xfId="0" applyBorder="1"/>
    <xf numFmtId="178" fontId="2" fillId="0" borderId="103" xfId="0" applyNumberFormat="1" applyFont="1" applyBorder="1" applyAlignment="1">
      <alignment vertical="center"/>
    </xf>
    <xf numFmtId="178" fontId="2" fillId="0" borderId="196" xfId="0" applyNumberFormat="1" applyFont="1" applyBorder="1" applyAlignment="1">
      <alignment vertical="center"/>
    </xf>
    <xf numFmtId="38" fontId="4" fillId="0" borderId="43" xfId="3" applyFont="1" applyFill="1" applyBorder="1" applyAlignment="1">
      <alignment horizontal="right" vertical="center"/>
    </xf>
    <xf numFmtId="38" fontId="0" fillId="0" borderId="116" xfId="3" applyFont="1" applyBorder="1" applyAlignment="1">
      <alignment vertical="center"/>
    </xf>
    <xf numFmtId="38" fontId="4" fillId="0" borderId="150" xfId="3" applyFont="1" applyFill="1" applyBorder="1" applyAlignment="1">
      <alignment horizontal="right" vertical="center"/>
    </xf>
    <xf numFmtId="38" fontId="0" fillId="0" borderId="87" xfId="3" applyFont="1" applyBorder="1" applyAlignment="1">
      <alignment vertical="center"/>
    </xf>
    <xf numFmtId="3" fontId="13" fillId="2" borderId="197" xfId="12" applyNumberFormat="1" applyFont="1" applyFill="1" applyBorder="1" applyAlignment="1">
      <alignment horizontal="center" vertical="center"/>
    </xf>
    <xf numFmtId="3" fontId="13" fillId="2" borderId="198" xfId="12" applyNumberFormat="1" applyFont="1" applyFill="1" applyBorder="1" applyAlignment="1">
      <alignment vertical="center"/>
    </xf>
    <xf numFmtId="180" fontId="7" fillId="0" borderId="105" xfId="0" applyNumberFormat="1" applyFont="1" applyFill="1" applyBorder="1" applyAlignment="1">
      <alignment vertical="center"/>
    </xf>
    <xf numFmtId="0" fontId="30" fillId="0" borderId="0" xfId="10">
      <alignment vertical="center"/>
    </xf>
    <xf numFmtId="0" fontId="32" fillId="0" borderId="0" xfId="10" applyFont="1" applyAlignment="1">
      <alignment vertical="center" shrinkToFit="1"/>
    </xf>
    <xf numFmtId="0" fontId="33" fillId="0" borderId="199" xfId="10" applyFont="1" applyBorder="1">
      <alignment vertical="center"/>
    </xf>
    <xf numFmtId="0" fontId="33" fillId="0" borderId="200" xfId="10" applyFont="1" applyBorder="1" applyAlignment="1">
      <alignment horizontal="center" vertical="center" shrinkToFit="1"/>
    </xf>
    <xf numFmtId="0" fontId="33" fillId="0" borderId="124" xfId="10" applyFont="1" applyBorder="1">
      <alignment vertical="center"/>
    </xf>
    <xf numFmtId="0" fontId="33" fillId="0" borderId="201" xfId="10" applyFont="1" applyBorder="1" applyAlignment="1">
      <alignment vertical="center" shrinkToFit="1"/>
    </xf>
    <xf numFmtId="0" fontId="33" fillId="0" borderId="202" xfId="10" applyFont="1" applyBorder="1" applyAlignment="1">
      <alignment vertical="center" shrinkToFit="1"/>
    </xf>
    <xf numFmtId="0" fontId="33" fillId="0" borderId="203" xfId="10" applyFont="1" applyBorder="1" applyAlignment="1">
      <alignment vertical="center" shrinkToFit="1"/>
    </xf>
    <xf numFmtId="0" fontId="33" fillId="0" borderId="111" xfId="10" applyFont="1" applyBorder="1" applyAlignment="1">
      <alignment vertical="center" shrinkToFit="1"/>
    </xf>
    <xf numFmtId="0" fontId="33" fillId="0" borderId="105" xfId="10" applyFont="1" applyBorder="1" applyAlignment="1">
      <alignment vertical="center" shrinkToFit="1"/>
    </xf>
    <xf numFmtId="0" fontId="33" fillId="0" borderId="122" xfId="10" applyFont="1" applyBorder="1" applyAlignment="1">
      <alignment vertical="center" shrinkToFit="1"/>
    </xf>
    <xf numFmtId="0" fontId="33" fillId="0" borderId="152" xfId="10" applyFont="1" applyBorder="1" applyAlignment="1">
      <alignment vertical="center" shrinkToFit="1"/>
    </xf>
    <xf numFmtId="0" fontId="33" fillId="0" borderId="110" xfId="10" applyFont="1" applyBorder="1" applyAlignment="1">
      <alignment vertical="center" shrinkToFit="1"/>
    </xf>
    <xf numFmtId="0" fontId="33" fillId="0" borderId="153" xfId="10" applyFont="1" applyBorder="1" applyAlignment="1">
      <alignment vertical="center" shrinkToFit="1"/>
    </xf>
    <xf numFmtId="0" fontId="33" fillId="0" borderId="157" xfId="10" applyFont="1" applyBorder="1">
      <alignment vertical="center"/>
    </xf>
    <xf numFmtId="0" fontId="33" fillId="0" borderId="119" xfId="10" applyFont="1" applyBorder="1">
      <alignment vertical="center"/>
    </xf>
    <xf numFmtId="0" fontId="33" fillId="0" borderId="126" xfId="10" applyFont="1" applyBorder="1">
      <alignment vertical="center"/>
    </xf>
    <xf numFmtId="0" fontId="33" fillId="0" borderId="129" xfId="10" applyFont="1" applyBorder="1" applyAlignment="1">
      <alignment vertical="center" shrinkToFit="1"/>
    </xf>
    <xf numFmtId="0" fontId="33" fillId="0" borderId="128" xfId="10" applyFont="1" applyBorder="1" applyAlignment="1">
      <alignment vertical="center" shrinkToFit="1"/>
    </xf>
    <xf numFmtId="0" fontId="33" fillId="0" borderId="127" xfId="10" applyFont="1" applyBorder="1" applyAlignment="1">
      <alignment vertical="center" shrinkToFit="1"/>
    </xf>
    <xf numFmtId="0" fontId="33" fillId="0" borderId="201" xfId="6" applyFont="1" applyBorder="1" applyAlignment="1">
      <alignment vertical="center" shrinkToFit="1"/>
    </xf>
    <xf numFmtId="0" fontId="33" fillId="0" borderId="0" xfId="6" applyFont="1" applyBorder="1" applyAlignment="1">
      <alignment vertical="center" shrinkToFit="1"/>
    </xf>
    <xf numFmtId="0" fontId="33" fillId="0" borderId="145" xfId="6" applyFont="1" applyBorder="1" applyAlignment="1">
      <alignment vertical="center" shrinkToFit="1"/>
    </xf>
    <xf numFmtId="0" fontId="33" fillId="0" borderId="111" xfId="6" applyFont="1" applyBorder="1" applyAlignment="1">
      <alignment vertical="center" shrinkToFit="1"/>
    </xf>
    <xf numFmtId="0" fontId="33" fillId="0" borderId="204" xfId="6" applyFont="1" applyBorder="1" applyAlignment="1">
      <alignment vertical="center" shrinkToFit="1"/>
    </xf>
    <xf numFmtId="0" fontId="33" fillId="0" borderId="152" xfId="6" applyFont="1" applyBorder="1" applyAlignment="1">
      <alignment vertical="center" shrinkToFit="1"/>
    </xf>
    <xf numFmtId="0" fontId="33" fillId="0" borderId="104" xfId="6" applyFont="1" applyBorder="1" applyAlignment="1">
      <alignment horizontal="center" vertical="center" textRotation="255" shrinkToFit="1"/>
    </xf>
    <xf numFmtId="0" fontId="33" fillId="0" borderId="104" xfId="6" applyFont="1" applyBorder="1" applyAlignment="1">
      <alignment vertical="center" shrinkToFit="1"/>
    </xf>
    <xf numFmtId="0" fontId="33" fillId="0" borderId="129" xfId="6" applyFont="1" applyBorder="1" applyAlignment="1">
      <alignment vertical="center" shrinkToFit="1"/>
    </xf>
    <xf numFmtId="0" fontId="33" fillId="0" borderId="186" xfId="6" applyFont="1" applyBorder="1" applyAlignment="1">
      <alignment vertical="center" textRotation="255" shrinkToFit="1"/>
    </xf>
    <xf numFmtId="0" fontId="34" fillId="0" borderId="205" xfId="6" applyFont="1" applyBorder="1" applyAlignment="1">
      <alignment vertical="center" textRotation="255" shrinkToFit="1"/>
    </xf>
    <xf numFmtId="0" fontId="34" fillId="0" borderId="109" xfId="6" applyFont="1" applyBorder="1" applyAlignment="1">
      <alignment vertical="center" textRotation="255" shrinkToFit="1"/>
    </xf>
    <xf numFmtId="0" fontId="34" fillId="0" borderId="206" xfId="6" applyFont="1" applyBorder="1" applyAlignment="1">
      <alignment vertical="center" textRotation="255" shrinkToFit="1"/>
    </xf>
    <xf numFmtId="0" fontId="34" fillId="0" borderId="207" xfId="6" applyFont="1" applyBorder="1" applyAlignment="1">
      <alignment vertical="center" textRotation="255" shrinkToFit="1"/>
    </xf>
    <xf numFmtId="0" fontId="33" fillId="0" borderId="202" xfId="6" applyFont="1" applyBorder="1" applyAlignment="1">
      <alignment vertical="center" shrinkToFit="1"/>
    </xf>
    <xf numFmtId="0" fontId="33" fillId="0" borderId="105" xfId="6" applyFont="1" applyBorder="1" applyAlignment="1">
      <alignment vertical="center" shrinkToFit="1"/>
    </xf>
    <xf numFmtId="186" fontId="33" fillId="0" borderId="105" xfId="6" applyNumberFormat="1" applyFont="1" applyBorder="1" applyAlignment="1">
      <alignment vertical="center" shrinkToFit="1"/>
    </xf>
    <xf numFmtId="0" fontId="33" fillId="0" borderId="110" xfId="6" applyFont="1" applyBorder="1" applyAlignment="1">
      <alignment vertical="center" shrinkToFit="1"/>
    </xf>
    <xf numFmtId="0" fontId="33" fillId="0" borderId="128" xfId="6" applyFont="1" applyBorder="1" applyAlignment="1">
      <alignment vertical="center" shrinkToFit="1"/>
    </xf>
    <xf numFmtId="186" fontId="33" fillId="0" borderId="128" xfId="6" applyNumberFormat="1" applyFont="1" applyBorder="1" applyAlignment="1">
      <alignment vertical="center" shrinkToFit="1"/>
    </xf>
    <xf numFmtId="0" fontId="33" fillId="0" borderId="105" xfId="6" applyFont="1" applyFill="1" applyBorder="1" applyAlignment="1">
      <alignment vertical="center" shrinkToFit="1"/>
    </xf>
    <xf numFmtId="186" fontId="33" fillId="0" borderId="202" xfId="6" applyNumberFormat="1" applyFont="1" applyBorder="1" applyAlignment="1">
      <alignment vertical="center" shrinkToFit="1"/>
    </xf>
    <xf numFmtId="186" fontId="33" fillId="0" borderId="110" xfId="6" applyNumberFormat="1" applyFont="1" applyBorder="1" applyAlignment="1">
      <alignment vertical="center" shrinkToFit="1"/>
    </xf>
    <xf numFmtId="186" fontId="33" fillId="0" borderId="105" xfId="6" applyNumberFormat="1" applyFont="1" applyBorder="1" applyAlignment="1">
      <alignment horizontal="right" vertical="center" shrinkToFit="1"/>
    </xf>
    <xf numFmtId="0" fontId="27" fillId="0" borderId="0" xfId="0" applyFont="1" applyBorder="1" applyAlignment="1">
      <alignment vertical="top" wrapText="1"/>
    </xf>
    <xf numFmtId="0" fontId="26" fillId="0" borderId="0" xfId="0" applyFont="1" applyBorder="1" applyAlignment="1">
      <alignment vertical="distributed" wrapText="1"/>
    </xf>
    <xf numFmtId="180" fontId="7" fillId="0" borderId="181" xfId="0" applyNumberFormat="1" applyFont="1" applyFill="1" applyBorder="1" applyAlignment="1">
      <alignment horizontal="distributed" vertical="center"/>
    </xf>
    <xf numFmtId="180" fontId="7" fillId="0" borderId="113" xfId="0" applyNumberFormat="1" applyFont="1" applyFill="1" applyBorder="1" applyAlignment="1">
      <alignment vertical="center"/>
    </xf>
    <xf numFmtId="179" fontId="22" fillId="0" borderId="112" xfId="0" applyNumberFormat="1" applyFont="1" applyFill="1" applyBorder="1" applyAlignment="1">
      <alignment vertical="center"/>
    </xf>
    <xf numFmtId="179" fontId="7" fillId="0" borderId="186" xfId="0" applyNumberFormat="1" applyFont="1" applyFill="1" applyBorder="1" applyAlignment="1">
      <alignment horizontal="distributed" vertical="center"/>
    </xf>
    <xf numFmtId="179" fontId="22" fillId="0" borderId="101" xfId="0" applyNumberFormat="1" applyFont="1" applyFill="1" applyBorder="1" applyAlignment="1">
      <alignment vertical="center"/>
    </xf>
    <xf numFmtId="179" fontId="22" fillId="0" borderId="0" xfId="0" applyNumberFormat="1" applyFont="1" applyFill="1" applyBorder="1" applyAlignment="1">
      <alignment vertical="center"/>
    </xf>
    <xf numFmtId="179" fontId="22" fillId="0" borderId="104" xfId="0" applyNumberFormat="1" applyFont="1" applyFill="1" applyBorder="1" applyAlignment="1">
      <alignment vertical="center"/>
    </xf>
    <xf numFmtId="179" fontId="7" fillId="0" borderId="181" xfId="0" applyNumberFormat="1" applyFont="1" applyFill="1" applyBorder="1" applyAlignment="1">
      <alignment horizontal="distributed" vertical="center"/>
    </xf>
    <xf numFmtId="179" fontId="7" fillId="0" borderId="145" xfId="0" applyNumberFormat="1" applyFont="1" applyFill="1" applyBorder="1" applyAlignment="1">
      <alignment horizontal="distributed" vertical="center"/>
    </xf>
    <xf numFmtId="179" fontId="22" fillId="0" borderId="107" xfId="0" applyNumberFormat="1" applyFont="1" applyFill="1" applyBorder="1" applyAlignment="1">
      <alignment vertical="center"/>
    </xf>
    <xf numFmtId="0" fontId="0" fillId="0" borderId="137" xfId="0" applyFill="1" applyBorder="1"/>
    <xf numFmtId="0" fontId="0" fillId="0" borderId="104" xfId="0" applyFill="1" applyBorder="1"/>
    <xf numFmtId="0" fontId="7" fillId="0" borderId="137" xfId="0" applyFont="1" applyFill="1" applyBorder="1" applyAlignment="1">
      <alignment vertical="center"/>
    </xf>
    <xf numFmtId="0" fontId="0" fillId="0" borderId="145" xfId="0" applyFill="1" applyBorder="1"/>
    <xf numFmtId="40" fontId="7" fillId="0" borderId="139" xfId="1" applyNumberFormat="1" applyFont="1" applyFill="1" applyBorder="1" applyAlignment="1">
      <alignment horizontal="right" vertical="center"/>
    </xf>
    <xf numFmtId="180" fontId="22" fillId="0" borderId="108" xfId="0" applyNumberFormat="1" applyFont="1" applyFill="1" applyBorder="1" applyAlignment="1">
      <alignment vertical="center"/>
    </xf>
    <xf numFmtId="180" fontId="22" fillId="0" borderId="105" xfId="0" applyNumberFormat="1" applyFont="1" applyFill="1" applyBorder="1" applyAlignment="1">
      <alignment vertical="center"/>
    </xf>
    <xf numFmtId="180" fontId="22" fillId="0" borderId="102" xfId="0" applyNumberFormat="1" applyFont="1" applyFill="1" applyBorder="1" applyAlignment="1">
      <alignment vertical="center"/>
    </xf>
    <xf numFmtId="180" fontId="22" fillId="0" borderId="103" xfId="0" applyNumberFormat="1" applyFont="1" applyFill="1" applyBorder="1" applyAlignment="1">
      <alignment vertical="center"/>
    </xf>
    <xf numFmtId="0" fontId="38" fillId="0" borderId="104" xfId="0" applyFont="1" applyFill="1" applyBorder="1" applyAlignment="1">
      <alignment horizontal="distributed" vertical="center" wrapText="1"/>
    </xf>
    <xf numFmtId="0" fontId="0" fillId="0" borderId="163" xfId="0" applyFill="1" applyBorder="1"/>
    <xf numFmtId="0" fontId="0" fillId="0" borderId="138" xfId="0" applyFill="1" applyBorder="1"/>
    <xf numFmtId="0" fontId="0" fillId="0" borderId="159" xfId="0" applyFill="1" applyBorder="1"/>
    <xf numFmtId="0" fontId="0" fillId="0" borderId="141" xfId="0" applyFill="1" applyBorder="1"/>
    <xf numFmtId="0" fontId="0" fillId="0" borderId="140" xfId="0" applyFill="1" applyBorder="1"/>
    <xf numFmtId="180" fontId="7" fillId="0" borderId="163" xfId="0" applyNumberFormat="1" applyFont="1" applyFill="1" applyBorder="1" applyAlignment="1">
      <alignment horizontal="right" vertical="center"/>
    </xf>
    <xf numFmtId="180" fontId="7" fillId="0" borderId="181" xfId="0" applyNumberFormat="1" applyFont="1" applyFill="1" applyBorder="1" applyAlignment="1">
      <alignment horizontal="right" vertical="center"/>
    </xf>
    <xf numFmtId="180" fontId="22" fillId="0" borderId="181" xfId="0" applyNumberFormat="1" applyFont="1" applyFill="1" applyBorder="1" applyAlignment="1">
      <alignment vertical="center"/>
    </xf>
    <xf numFmtId="180" fontId="28" fillId="0" borderId="104" xfId="0" applyNumberFormat="1" applyFont="1" applyFill="1" applyBorder="1" applyAlignment="1">
      <alignment horizontal="distributed" vertical="center" shrinkToFit="1"/>
    </xf>
    <xf numFmtId="180" fontId="7" fillId="0" borderId="104" xfId="0" applyNumberFormat="1" applyFont="1" applyFill="1" applyBorder="1" applyAlignment="1">
      <alignment horizontal="distributed" vertical="center" wrapText="1" shrinkToFit="1"/>
    </xf>
    <xf numFmtId="180" fontId="7" fillId="0" borderId="109" xfId="0" applyNumberFormat="1" applyFont="1" applyFill="1" applyBorder="1" applyAlignment="1">
      <alignment vertical="center" wrapText="1"/>
    </xf>
    <xf numFmtId="180" fontId="28" fillId="0" borderId="107" xfId="0" applyNumberFormat="1" applyFont="1" applyFill="1" applyBorder="1" applyAlignment="1">
      <alignment horizontal="distributed" vertical="center"/>
    </xf>
    <xf numFmtId="0" fontId="38" fillId="0" borderId="137" xfId="0" applyFont="1" applyFill="1" applyBorder="1"/>
    <xf numFmtId="40" fontId="7" fillId="0" borderId="163" xfId="1" applyNumberFormat="1" applyFont="1" applyFill="1" applyBorder="1" applyAlignment="1">
      <alignment vertical="center"/>
    </xf>
    <xf numFmtId="40" fontId="7" fillId="0" borderId="163" xfId="1" applyNumberFormat="1" applyFont="1" applyFill="1" applyBorder="1" applyAlignment="1">
      <alignment horizontal="right" vertical="center"/>
    </xf>
    <xf numFmtId="0" fontId="22" fillId="0" borderId="137" xfId="0" applyFont="1" applyFill="1" applyBorder="1"/>
    <xf numFmtId="180" fontId="7" fillId="0" borderId="138" xfId="1" applyNumberFormat="1" applyFont="1" applyFill="1" applyBorder="1" applyAlignment="1">
      <alignment horizontal="right" vertical="center"/>
    </xf>
    <xf numFmtId="40" fontId="7" fillId="0" borderId="145" xfId="1" applyNumberFormat="1" applyFont="1" applyFill="1" applyBorder="1" applyAlignment="1">
      <alignment horizontal="right" vertical="center" shrinkToFit="1"/>
    </xf>
    <xf numFmtId="180" fontId="22" fillId="0" borderId="109" xfId="0" applyNumberFormat="1" applyFont="1" applyFill="1" applyBorder="1" applyAlignment="1">
      <alignment vertical="center"/>
    </xf>
    <xf numFmtId="180" fontId="7" fillId="0" borderId="110" xfId="0" applyNumberFormat="1" applyFont="1" applyFill="1" applyBorder="1" applyAlignment="1">
      <alignment vertical="center"/>
    </xf>
    <xf numFmtId="180" fontId="22" fillId="0" borderId="120" xfId="0" applyNumberFormat="1" applyFont="1" applyFill="1" applyBorder="1" applyAlignment="1">
      <alignment vertical="center"/>
    </xf>
    <xf numFmtId="180" fontId="7" fillId="0" borderId="142" xfId="0" applyNumberFormat="1" applyFont="1" applyFill="1" applyBorder="1" applyAlignment="1">
      <alignment horizontal="right" vertical="center" shrinkToFit="1"/>
    </xf>
    <xf numFmtId="180" fontId="7" fillId="0" borderId="143" xfId="0" applyNumberFormat="1" applyFont="1" applyFill="1" applyBorder="1" applyAlignment="1">
      <alignment horizontal="right" vertical="center" shrinkToFit="1"/>
    </xf>
    <xf numFmtId="180" fontId="7" fillId="0" borderId="144" xfId="0" applyNumberFormat="1" applyFont="1" applyFill="1" applyBorder="1" applyAlignment="1">
      <alignment horizontal="right" vertical="center" shrinkToFit="1"/>
    </xf>
    <xf numFmtId="180" fontId="7" fillId="0" borderId="182" xfId="0" applyNumberFormat="1" applyFont="1" applyFill="1" applyBorder="1" applyAlignment="1">
      <alignment horizontal="right" vertical="center" shrinkToFit="1"/>
    </xf>
    <xf numFmtId="180" fontId="7" fillId="0" borderId="282" xfId="0" applyNumberFormat="1" applyFont="1" applyFill="1" applyBorder="1" applyAlignment="1">
      <alignment vertical="center" textRotation="255"/>
    </xf>
    <xf numFmtId="180" fontId="7" fillId="0" borderId="137" xfId="0" applyNumberFormat="1" applyFont="1" applyFill="1" applyBorder="1" applyAlignment="1">
      <alignment horizontal="right" vertical="center" shrinkToFit="1"/>
    </xf>
    <xf numFmtId="180" fontId="7" fillId="0" borderId="138" xfId="0" applyNumberFormat="1" applyFont="1" applyFill="1" applyBorder="1" applyAlignment="1">
      <alignment horizontal="right" vertical="center" shrinkToFit="1"/>
    </xf>
    <xf numFmtId="180" fontId="7" fillId="0" borderId="136" xfId="0" applyNumberFormat="1" applyFont="1" applyFill="1" applyBorder="1" applyAlignment="1">
      <alignment horizontal="right" vertical="center" shrinkToFit="1"/>
    </xf>
    <xf numFmtId="180" fontId="7" fillId="0" borderId="140" xfId="0" applyNumberFormat="1" applyFont="1" applyFill="1" applyBorder="1" applyAlignment="1">
      <alignment horizontal="right" vertical="center"/>
    </xf>
    <xf numFmtId="180" fontId="7" fillId="0" borderId="141" xfId="0" applyNumberFormat="1" applyFont="1" applyFill="1" applyBorder="1" applyAlignment="1">
      <alignment horizontal="right" vertical="center"/>
    </xf>
    <xf numFmtId="180" fontId="7" fillId="0" borderId="283" xfId="0" applyNumberFormat="1" applyFont="1" applyFill="1" applyBorder="1" applyAlignment="1">
      <alignment vertical="center" textRotation="255"/>
    </xf>
    <xf numFmtId="180" fontId="7" fillId="0" borderId="142" xfId="0" applyNumberFormat="1" applyFont="1" applyFill="1" applyBorder="1" applyAlignment="1">
      <alignment horizontal="right" vertical="center"/>
    </xf>
    <xf numFmtId="180" fontId="7" fillId="0" borderId="143" xfId="0" applyNumberFormat="1" applyFont="1" applyFill="1" applyBorder="1" applyAlignment="1">
      <alignment horizontal="right" vertical="center"/>
    </xf>
    <xf numFmtId="180" fontId="7" fillId="0" borderId="144" xfId="0" applyNumberFormat="1" applyFont="1" applyFill="1" applyBorder="1" applyAlignment="1">
      <alignment horizontal="right" vertical="center"/>
    </xf>
    <xf numFmtId="180" fontId="7" fillId="0" borderId="142" xfId="0" applyNumberFormat="1" applyFont="1" applyFill="1" applyBorder="1" applyAlignment="1">
      <alignment vertical="center"/>
    </xf>
    <xf numFmtId="180" fontId="7" fillId="0" borderId="143" xfId="0" applyNumberFormat="1" applyFont="1" applyFill="1" applyBorder="1" applyAlignment="1">
      <alignment vertical="center"/>
    </xf>
    <xf numFmtId="180" fontId="7" fillId="0" borderId="182" xfId="0" applyNumberFormat="1" applyFont="1" applyFill="1" applyBorder="1" applyAlignment="1">
      <alignment horizontal="right" vertical="center"/>
    </xf>
    <xf numFmtId="180" fontId="7" fillId="0" borderId="192" xfId="0" applyNumberFormat="1" applyFont="1" applyFill="1" applyBorder="1" applyAlignment="1">
      <alignment horizontal="right" vertical="center" shrinkToFit="1"/>
    </xf>
    <xf numFmtId="180" fontId="7" fillId="0" borderId="193" xfId="0" applyNumberFormat="1" applyFont="1" applyFill="1" applyBorder="1" applyAlignment="1">
      <alignment horizontal="right" vertical="center" shrinkToFit="1"/>
    </xf>
    <xf numFmtId="180" fontId="7" fillId="0" borderId="194" xfId="0" applyNumberFormat="1" applyFont="1" applyFill="1" applyBorder="1" applyAlignment="1">
      <alignment horizontal="right" vertical="center" shrinkToFit="1"/>
    </xf>
    <xf numFmtId="180" fontId="7" fillId="0" borderId="128" xfId="0" applyNumberFormat="1" applyFont="1" applyFill="1" applyBorder="1" applyAlignment="1">
      <alignment horizontal="right" vertical="center" shrinkToFit="1"/>
    </xf>
    <xf numFmtId="180" fontId="7" fillId="0" borderId="195" xfId="0" applyNumberFormat="1" applyFont="1" applyFill="1" applyBorder="1" applyAlignment="1">
      <alignment horizontal="right" vertical="center" shrinkToFit="1"/>
    </xf>
    <xf numFmtId="180" fontId="22" fillId="0" borderId="0" xfId="0" applyNumberFormat="1" applyFont="1" applyFill="1" applyAlignment="1">
      <alignment horizontal="distributed" vertical="center"/>
    </xf>
    <xf numFmtId="180" fontId="22" fillId="0" borderId="0" xfId="0" applyNumberFormat="1" applyFont="1" applyFill="1" applyAlignment="1">
      <alignment vertical="center" shrinkToFit="1"/>
    </xf>
    <xf numFmtId="180" fontId="22" fillId="0" borderId="0" xfId="0" applyNumberFormat="1" applyFont="1" applyFill="1"/>
    <xf numFmtId="0" fontId="2" fillId="0" borderId="150" xfId="0" applyFont="1" applyBorder="1" applyAlignment="1">
      <alignment horizontal="right" vertical="center"/>
    </xf>
    <xf numFmtId="0" fontId="3" fillId="0" borderId="150" xfId="0" applyFont="1" applyBorder="1" applyAlignment="1">
      <alignment horizontal="right" vertical="center"/>
    </xf>
    <xf numFmtId="185" fontId="11" fillId="0" borderId="34" xfId="12" applyNumberFormat="1" applyFont="1" applyFill="1" applyBorder="1" applyAlignment="1">
      <alignment vertical="center"/>
    </xf>
    <xf numFmtId="185" fontId="11" fillId="0" borderId="62" xfId="12" applyNumberFormat="1" applyFont="1" applyFill="1" applyBorder="1" applyAlignment="1">
      <alignment vertical="center"/>
    </xf>
    <xf numFmtId="185" fontId="11" fillId="0" borderId="61" xfId="12" applyNumberFormat="1" applyFont="1" applyFill="1" applyBorder="1" applyAlignment="1">
      <alignment vertical="center"/>
    </xf>
    <xf numFmtId="0" fontId="29" fillId="0" borderId="0" xfId="10" applyFont="1" applyBorder="1" applyAlignment="1">
      <alignment horizontal="right" vertical="center" shrinkToFit="1"/>
    </xf>
    <xf numFmtId="0" fontId="33" fillId="0" borderId="104" xfId="6" applyFont="1" applyBorder="1" applyAlignment="1">
      <alignment horizontal="distributed" vertical="center" shrinkToFit="1"/>
    </xf>
    <xf numFmtId="0" fontId="0" fillId="0" borderId="0" xfId="0" applyAlignment="1">
      <alignment vertical="center" textRotation="90"/>
    </xf>
    <xf numFmtId="0" fontId="2" fillId="0" borderId="101" xfId="0" applyFont="1" applyBorder="1" applyAlignment="1">
      <alignment horizontal="center" vertical="center" shrinkToFit="1"/>
    </xf>
    <xf numFmtId="0" fontId="2" fillId="0" borderId="104"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80" xfId="0" applyFont="1" applyBorder="1" applyAlignment="1">
      <alignment vertical="center"/>
    </xf>
    <xf numFmtId="0" fontId="7" fillId="0" borderId="0" xfId="0" applyFont="1" applyAlignment="1">
      <alignment vertical="center"/>
    </xf>
    <xf numFmtId="40" fontId="7" fillId="0" borderId="180" xfId="14" applyNumberFormat="1" applyFont="1" applyFill="1" applyBorder="1" applyAlignment="1">
      <alignment horizontal="right" vertical="center"/>
    </xf>
    <xf numFmtId="40" fontId="7" fillId="0" borderId="171" xfId="14" applyNumberFormat="1" applyFont="1" applyFill="1" applyBorder="1" applyAlignment="1">
      <alignment horizontal="right" vertical="center"/>
    </xf>
    <xf numFmtId="40" fontId="7" fillId="0" borderId="187" xfId="14" applyNumberFormat="1" applyFont="1" applyFill="1" applyBorder="1" applyAlignment="1">
      <alignment horizontal="right" vertical="center"/>
    </xf>
    <xf numFmtId="40" fontId="7" fillId="0" borderId="142" xfId="14" applyNumberFormat="1" applyFont="1" applyFill="1" applyBorder="1" applyAlignment="1">
      <alignment horizontal="right" vertical="center"/>
    </xf>
    <xf numFmtId="40" fontId="7" fillId="0" borderId="143" xfId="14" applyNumberFormat="1" applyFont="1" applyFill="1" applyBorder="1" applyAlignment="1">
      <alignment horizontal="right" vertical="center"/>
    </xf>
    <xf numFmtId="40" fontId="7" fillId="0" borderId="144" xfId="14" applyNumberFormat="1" applyFont="1" applyFill="1" applyBorder="1" applyAlignment="1">
      <alignment horizontal="right" vertical="center"/>
    </xf>
    <xf numFmtId="40" fontId="7" fillId="0" borderId="182" xfId="14" applyNumberFormat="1" applyFont="1" applyFill="1" applyBorder="1" applyAlignment="1">
      <alignment horizontal="right" vertical="center"/>
    </xf>
    <xf numFmtId="40" fontId="7" fillId="0" borderId="183" xfId="14" applyNumberFormat="1" applyFont="1" applyFill="1" applyBorder="1" applyAlignment="1">
      <alignment horizontal="right" vertical="center"/>
    </xf>
    <xf numFmtId="40" fontId="7" fillId="0" borderId="184" xfId="14" applyNumberFormat="1" applyFont="1" applyFill="1" applyBorder="1" applyAlignment="1">
      <alignment horizontal="right" vertical="center"/>
    </xf>
    <xf numFmtId="40" fontId="7" fillId="0" borderId="173" xfId="14" applyNumberFormat="1" applyFont="1" applyFill="1" applyBorder="1" applyAlignment="1">
      <alignment horizontal="right" vertical="center"/>
    </xf>
    <xf numFmtId="40" fontId="7" fillId="0" borderId="185" xfId="14" applyNumberFormat="1" applyFont="1" applyFill="1" applyBorder="1" applyAlignment="1">
      <alignment horizontal="right" vertical="center"/>
    </xf>
    <xf numFmtId="40" fontId="7" fillId="0" borderId="289" xfId="14" applyNumberFormat="1" applyFont="1" applyFill="1" applyBorder="1" applyAlignment="1">
      <alignment horizontal="right" vertical="center"/>
    </xf>
    <xf numFmtId="40" fontId="7" fillId="0" borderId="137" xfId="14" applyNumberFormat="1" applyFont="1" applyFill="1" applyBorder="1" applyAlignment="1">
      <alignment horizontal="right" vertical="center" shrinkToFit="1"/>
    </xf>
    <xf numFmtId="40" fontId="7" fillId="0" borderId="139" xfId="14" applyNumberFormat="1" applyFont="1" applyFill="1" applyBorder="1" applyAlignment="1">
      <alignment horizontal="right" vertical="center" shrinkToFit="1"/>
    </xf>
    <xf numFmtId="40" fontId="7" fillId="0" borderId="137" xfId="14" applyNumberFormat="1" applyFont="1" applyFill="1" applyBorder="1" applyAlignment="1">
      <alignment vertical="center"/>
    </xf>
    <xf numFmtId="40" fontId="7" fillId="0" borderId="138" xfId="14" applyNumberFormat="1" applyFont="1" applyFill="1" applyBorder="1" applyAlignment="1">
      <alignment vertical="center"/>
    </xf>
    <xf numFmtId="40" fontId="7" fillId="0" borderId="104" xfId="14" applyNumberFormat="1" applyFont="1" applyFill="1" applyBorder="1" applyAlignment="1">
      <alignment vertical="center"/>
    </xf>
    <xf numFmtId="40" fontId="7" fillId="0" borderId="104" xfId="14" applyNumberFormat="1" applyFont="1" applyFill="1" applyBorder="1" applyAlignment="1">
      <alignment horizontal="right" vertical="center"/>
    </xf>
    <xf numFmtId="40" fontId="7" fillId="0" borderId="139" xfId="14" applyNumberFormat="1" applyFont="1" applyFill="1" applyBorder="1" applyAlignment="1">
      <alignment vertical="center"/>
    </xf>
    <xf numFmtId="40" fontId="7" fillId="0" borderId="171" xfId="14" applyNumberFormat="1" applyFont="1" applyFill="1" applyBorder="1" applyAlignment="1">
      <alignment vertical="center"/>
    </xf>
    <xf numFmtId="40" fontId="7" fillId="0" borderId="163" xfId="14" applyNumberFormat="1" applyFont="1" applyFill="1" applyBorder="1" applyAlignment="1">
      <alignment horizontal="right" vertical="center"/>
    </xf>
    <xf numFmtId="40" fontId="36" fillId="0" borderId="139" xfId="14" applyNumberFormat="1" applyFont="1" applyFill="1" applyBorder="1" applyAlignment="1">
      <alignment horizontal="right" vertical="center"/>
    </xf>
    <xf numFmtId="40" fontId="7" fillId="0" borderId="159" xfId="14" applyNumberFormat="1" applyFont="1" applyFill="1" applyBorder="1" applyAlignment="1">
      <alignment horizontal="right" vertical="center"/>
    </xf>
    <xf numFmtId="40" fontId="7" fillId="0" borderId="186" xfId="14" applyNumberFormat="1" applyFont="1" applyFill="1" applyBorder="1" applyAlignment="1">
      <alignment horizontal="right" vertical="center"/>
    </xf>
    <xf numFmtId="40" fontId="7" fillId="0" borderId="146" xfId="14" applyNumberFormat="1" applyFont="1" applyFill="1" applyBorder="1" applyAlignment="1">
      <alignment horizontal="right" vertical="center"/>
    </xf>
    <xf numFmtId="40" fontId="7" fillId="0" borderId="181" xfId="14" applyNumberFormat="1" applyFont="1" applyFill="1" applyBorder="1" applyAlignment="1">
      <alignment horizontal="right" vertical="center"/>
    </xf>
    <xf numFmtId="180" fontId="7" fillId="0" borderId="138" xfId="14" applyNumberFormat="1" applyFont="1" applyFill="1" applyBorder="1" applyAlignment="1">
      <alignment horizontal="right" vertical="center"/>
    </xf>
    <xf numFmtId="40" fontId="7" fillId="0" borderId="159" xfId="14" applyNumberFormat="1" applyFont="1" applyFill="1" applyBorder="1" applyAlignment="1">
      <alignment vertical="center"/>
    </xf>
    <xf numFmtId="40" fontId="7" fillId="0" borderId="163" xfId="14" applyNumberFormat="1" applyFont="1" applyFill="1" applyBorder="1" applyAlignment="1">
      <alignment vertical="center"/>
    </xf>
    <xf numFmtId="180" fontId="7" fillId="0" borderId="135" xfId="14" applyNumberFormat="1" applyFont="1" applyFill="1" applyBorder="1" applyAlignment="1">
      <alignment horizontal="right" vertical="center"/>
    </xf>
    <xf numFmtId="180" fontId="7" fillId="0" borderId="141" xfId="14" applyNumberFormat="1" applyFont="1" applyFill="1" applyBorder="1" applyAlignment="1">
      <alignment horizontal="right" vertical="center"/>
    </xf>
    <xf numFmtId="0" fontId="33" fillId="0" borderId="110" xfId="6" applyFont="1" applyBorder="1" applyAlignment="1">
      <alignment horizontal="right" vertical="center" shrinkToFit="1"/>
    </xf>
    <xf numFmtId="186" fontId="33" fillId="0" borderId="110" xfId="6" applyNumberFormat="1" applyFont="1" applyBorder="1" applyAlignment="1">
      <alignment horizontal="right" vertical="center" shrinkToFit="1"/>
    </xf>
    <xf numFmtId="180" fontId="7" fillId="0" borderId="161" xfId="0" applyNumberFormat="1" applyFont="1" applyFill="1" applyBorder="1" applyAlignment="1">
      <alignment vertical="center"/>
    </xf>
    <xf numFmtId="180" fontId="22" fillId="0" borderId="154" xfId="0" applyNumberFormat="1" applyFont="1" applyFill="1" applyBorder="1" applyAlignment="1">
      <alignment vertical="center"/>
    </xf>
    <xf numFmtId="40" fontId="7" fillId="0" borderId="291" xfId="14" applyNumberFormat="1" applyFont="1" applyFill="1" applyBorder="1" applyAlignment="1">
      <alignment horizontal="right" vertical="center"/>
    </xf>
    <xf numFmtId="40" fontId="7" fillId="0" borderId="292" xfId="14" applyNumberFormat="1" applyFont="1" applyFill="1" applyBorder="1" applyAlignment="1">
      <alignment horizontal="right" vertical="center"/>
    </xf>
    <xf numFmtId="40" fontId="7" fillId="0" borderId="293" xfId="14" applyNumberFormat="1" applyFont="1" applyFill="1" applyBorder="1" applyAlignment="1">
      <alignment horizontal="right" vertical="center"/>
    </xf>
    <xf numFmtId="40" fontId="7" fillId="0" borderId="294" xfId="14" applyNumberFormat="1" applyFont="1" applyFill="1" applyBorder="1" applyAlignment="1">
      <alignment horizontal="right" vertical="center"/>
    </xf>
    <xf numFmtId="40" fontId="7" fillId="0" borderId="109" xfId="14" applyNumberFormat="1" applyFont="1" applyFill="1" applyBorder="1" applyAlignment="1">
      <alignment horizontal="right" vertical="center"/>
    </xf>
    <xf numFmtId="40" fontId="7" fillId="0" borderId="205" xfId="14" applyNumberFormat="1" applyFont="1" applyFill="1" applyBorder="1" applyAlignment="1">
      <alignment horizontal="right" vertical="center"/>
    </xf>
    <xf numFmtId="40" fontId="7" fillId="0" borderId="295" xfId="14" applyNumberFormat="1" applyFont="1" applyFill="1" applyBorder="1" applyAlignment="1">
      <alignment horizontal="right" vertical="center"/>
    </xf>
    <xf numFmtId="40" fontId="7" fillId="0" borderId="296" xfId="14" applyNumberFormat="1" applyFont="1" applyFill="1" applyBorder="1" applyAlignment="1">
      <alignment horizontal="right" vertical="center"/>
    </xf>
    <xf numFmtId="180" fontId="22" fillId="0" borderId="196" xfId="0" applyNumberFormat="1" applyFont="1" applyFill="1" applyBorder="1" applyAlignment="1">
      <alignment vertical="center"/>
    </xf>
    <xf numFmtId="180" fontId="22" fillId="0" borderId="162" xfId="0" applyNumberFormat="1" applyFont="1" applyFill="1" applyBorder="1" applyAlignment="1">
      <alignment vertical="center"/>
    </xf>
    <xf numFmtId="180" fontId="7" fillId="0" borderId="154" xfId="0" applyNumberFormat="1" applyFont="1" applyFill="1" applyBorder="1" applyAlignment="1">
      <alignment vertical="center"/>
    </xf>
    <xf numFmtId="40" fontId="7" fillId="0" borderId="291" xfId="14" applyNumberFormat="1" applyFont="1" applyFill="1" applyBorder="1" applyAlignment="1">
      <alignment horizontal="right" vertical="center" shrinkToFit="1"/>
    </xf>
    <xf numFmtId="180" fontId="22" fillId="0" borderId="161" xfId="0" applyNumberFormat="1" applyFont="1" applyFill="1" applyBorder="1" applyAlignment="1">
      <alignment vertical="center"/>
    </xf>
    <xf numFmtId="3" fontId="13" fillId="2" borderId="297" xfId="12" applyNumberFormat="1" applyFont="1" applyFill="1" applyBorder="1" applyAlignment="1">
      <alignment vertical="center"/>
    </xf>
    <xf numFmtId="182" fontId="11" fillId="0" borderId="298" xfId="12" applyNumberFormat="1" applyFont="1" applyFill="1" applyBorder="1" applyAlignment="1">
      <alignment vertical="center"/>
    </xf>
    <xf numFmtId="182" fontId="11" fillId="0" borderId="299" xfId="12" applyNumberFormat="1" applyFont="1" applyFill="1" applyBorder="1" applyAlignment="1">
      <alignment vertical="center"/>
    </xf>
    <xf numFmtId="184" fontId="11" fillId="2" borderId="300" xfId="13" applyNumberFormat="1" applyFont="1" applyFill="1" applyBorder="1" applyAlignment="1">
      <alignment vertical="center"/>
    </xf>
    <xf numFmtId="184" fontId="11" fillId="2" borderId="301" xfId="13" applyNumberFormat="1" applyFont="1" applyFill="1" applyBorder="1" applyAlignment="1">
      <alignment vertical="center"/>
    </xf>
    <xf numFmtId="182" fontId="31" fillId="0" borderId="11" xfId="12" applyNumberFormat="1" applyFont="1" applyFill="1" applyBorder="1" applyAlignment="1">
      <alignment vertical="center"/>
    </xf>
    <xf numFmtId="180" fontId="7" fillId="0" borderId="104" xfId="0" applyNumberFormat="1" applyFont="1" applyFill="1" applyBorder="1" applyAlignment="1">
      <alignment horizontal="distributed" vertical="center"/>
    </xf>
    <xf numFmtId="180" fontId="7" fillId="0" borderId="106" xfId="0" applyNumberFormat="1" applyFont="1" applyFill="1" applyBorder="1" applyAlignment="1">
      <alignment horizontal="distributed" vertical="center"/>
    </xf>
    <xf numFmtId="180" fontId="7" fillId="0" borderId="0" xfId="0" applyNumberFormat="1" applyFont="1" applyFill="1" applyBorder="1" applyAlignment="1">
      <alignment horizontal="distributed" vertical="center"/>
    </xf>
    <xf numFmtId="180" fontId="7" fillId="0" borderId="101" xfId="0" applyNumberFormat="1" applyFont="1" applyFill="1" applyBorder="1" applyAlignment="1">
      <alignment horizontal="distributed" vertical="center"/>
    </xf>
    <xf numFmtId="40" fontId="7" fillId="0" borderId="178" xfId="14" applyNumberFormat="1" applyFont="1" applyFill="1" applyBorder="1" applyAlignment="1">
      <alignment horizontal="right" vertical="center"/>
    </xf>
    <xf numFmtId="40" fontId="7" fillId="0" borderId="179" xfId="14" applyNumberFormat="1" applyFont="1" applyFill="1" applyBorder="1" applyAlignment="1">
      <alignment horizontal="right" vertical="center"/>
    </xf>
    <xf numFmtId="180" fontId="7" fillId="0" borderId="107" xfId="0" applyNumberFormat="1" applyFont="1" applyFill="1" applyBorder="1" applyAlignment="1">
      <alignment horizontal="distributed" vertical="center"/>
    </xf>
    <xf numFmtId="40" fontId="7" fillId="0" borderId="137" xfId="14" applyNumberFormat="1" applyFont="1" applyFill="1" applyBorder="1" applyAlignment="1">
      <alignment horizontal="right" vertical="center"/>
    </xf>
    <xf numFmtId="40" fontId="7" fillId="0" borderId="138" xfId="14" applyNumberFormat="1" applyFont="1" applyFill="1" applyBorder="1" applyAlignment="1">
      <alignment horizontal="right" vertical="center"/>
    </xf>
    <xf numFmtId="40" fontId="7" fillId="0" borderId="145" xfId="14" applyNumberFormat="1" applyFont="1" applyFill="1" applyBorder="1" applyAlignment="1">
      <alignment horizontal="right" vertical="center"/>
    </xf>
    <xf numFmtId="40" fontId="7" fillId="0" borderId="172" xfId="14" applyNumberFormat="1" applyFont="1" applyFill="1" applyBorder="1" applyAlignment="1">
      <alignment horizontal="right" vertical="center"/>
    </xf>
    <xf numFmtId="40" fontId="7" fillId="0" borderId="136" xfId="14" applyNumberFormat="1" applyFont="1" applyFill="1" applyBorder="1" applyAlignment="1">
      <alignment horizontal="right" vertical="center"/>
    </xf>
    <xf numFmtId="40" fontId="7" fillId="0" borderId="139" xfId="14" applyNumberFormat="1" applyFont="1" applyFill="1" applyBorder="1" applyAlignment="1">
      <alignment horizontal="right" vertical="center"/>
    </xf>
    <xf numFmtId="40" fontId="7" fillId="0" borderId="140" xfId="14" applyNumberFormat="1" applyFont="1" applyFill="1" applyBorder="1" applyAlignment="1">
      <alignment vertical="center"/>
    </xf>
    <xf numFmtId="40" fontId="7" fillId="0" borderId="141" xfId="14" applyNumberFormat="1" applyFont="1" applyFill="1" applyBorder="1" applyAlignment="1">
      <alignment vertical="center"/>
    </xf>
    <xf numFmtId="40" fontId="7" fillId="0" borderId="147" xfId="14" applyNumberFormat="1" applyFont="1" applyFill="1" applyBorder="1" applyAlignment="1">
      <alignment vertical="center"/>
    </xf>
    <xf numFmtId="40" fontId="7" fillId="0" borderId="134" xfId="14" applyNumberFormat="1" applyFont="1" applyFill="1" applyBorder="1" applyAlignment="1">
      <alignment horizontal="right" vertical="center"/>
    </xf>
    <xf numFmtId="40" fontId="7" fillId="0" borderId="135" xfId="14" applyNumberFormat="1" applyFont="1" applyFill="1" applyBorder="1" applyAlignment="1">
      <alignment horizontal="right" vertical="center"/>
    </xf>
    <xf numFmtId="40" fontId="7" fillId="0" borderId="140" xfId="14" applyNumberFormat="1" applyFont="1" applyFill="1" applyBorder="1" applyAlignment="1">
      <alignment horizontal="right" vertical="center"/>
    </xf>
    <xf numFmtId="40" fontId="7" fillId="0" borderId="141" xfId="14" applyNumberFormat="1" applyFont="1" applyFill="1" applyBorder="1" applyAlignment="1">
      <alignment horizontal="right" vertical="center"/>
    </xf>
    <xf numFmtId="40" fontId="7" fillId="0" borderId="147" xfId="14" applyNumberFormat="1" applyFont="1" applyFill="1" applyBorder="1" applyAlignment="1">
      <alignment horizontal="right" vertical="center"/>
    </xf>
    <xf numFmtId="40" fontId="7" fillId="0" borderId="140" xfId="1" applyNumberFormat="1" applyFont="1" applyFill="1" applyBorder="1" applyAlignment="1">
      <alignment horizontal="right" vertical="center"/>
    </xf>
    <xf numFmtId="179" fontId="7" fillId="0" borderId="0" xfId="0" applyNumberFormat="1" applyFont="1" applyFill="1" applyBorder="1" applyAlignment="1">
      <alignment horizontal="distributed" vertical="center"/>
    </xf>
    <xf numFmtId="179" fontId="7" fillId="0" borderId="104" xfId="0" applyNumberFormat="1" applyFont="1" applyFill="1" applyBorder="1" applyAlignment="1">
      <alignment horizontal="distributed" vertical="center"/>
    </xf>
    <xf numFmtId="40" fontId="7" fillId="0" borderId="140" xfId="14" applyNumberFormat="1" applyFont="1" applyFill="1" applyBorder="1" applyAlignment="1">
      <alignment horizontal="right" vertical="center" shrinkToFit="1"/>
    </xf>
    <xf numFmtId="40" fontId="7" fillId="0" borderId="134" xfId="14" applyNumberFormat="1" applyFont="1" applyFill="1" applyBorder="1" applyAlignment="1">
      <alignment horizontal="right" vertical="center" shrinkToFit="1"/>
    </xf>
    <xf numFmtId="182" fontId="11" fillId="0" borderId="65" xfId="12" applyNumberFormat="1" applyFont="1" applyFill="1" applyBorder="1" applyAlignment="1">
      <alignment vertical="center"/>
    </xf>
    <xf numFmtId="180" fontId="22" fillId="0" borderId="0" xfId="0" applyNumberFormat="1" applyFont="1" applyFill="1" applyAlignment="1">
      <alignment horizontal="center" vertical="center"/>
    </xf>
    <xf numFmtId="180" fontId="7" fillId="0" borderId="143" xfId="14" applyNumberFormat="1" applyFont="1" applyFill="1" applyBorder="1" applyAlignment="1">
      <alignment horizontal="right" vertical="center"/>
    </xf>
    <xf numFmtId="180" fontId="7" fillId="0" borderId="184" xfId="14" applyNumberFormat="1" applyFont="1" applyFill="1" applyBorder="1" applyAlignment="1">
      <alignment horizontal="right" vertical="center"/>
    </xf>
    <xf numFmtId="180" fontId="7" fillId="0" borderId="179" xfId="14" applyNumberFormat="1" applyFont="1" applyFill="1" applyBorder="1" applyAlignment="1">
      <alignment horizontal="right" vertical="center"/>
    </xf>
    <xf numFmtId="180" fontId="7" fillId="0" borderId="138" xfId="14" applyNumberFormat="1" applyFont="1" applyFill="1" applyBorder="1" applyAlignment="1">
      <alignment horizontal="right" vertical="center" shrinkToFit="1"/>
    </xf>
    <xf numFmtId="180" fontId="7" fillId="0" borderId="150" xfId="0" applyNumberFormat="1" applyFont="1" applyFill="1" applyBorder="1" applyAlignment="1">
      <alignment vertical="center"/>
    </xf>
    <xf numFmtId="180" fontId="7" fillId="0" borderId="291" xfId="0" applyNumberFormat="1" applyFont="1" applyFill="1" applyBorder="1" applyAlignment="1">
      <alignment horizontal="right" vertical="center"/>
    </xf>
    <xf numFmtId="180" fontId="7" fillId="0" borderId="292" xfId="0" applyNumberFormat="1" applyFont="1" applyFill="1" applyBorder="1" applyAlignment="1">
      <alignment horizontal="right" vertical="center"/>
    </xf>
    <xf numFmtId="180" fontId="7" fillId="0" borderId="293" xfId="0" applyNumberFormat="1" applyFont="1" applyFill="1" applyBorder="1" applyAlignment="1">
      <alignment horizontal="right" vertical="center"/>
    </xf>
    <xf numFmtId="180" fontId="7" fillId="0" borderId="294" xfId="0" applyNumberFormat="1" applyFont="1" applyFill="1" applyBorder="1" applyAlignment="1">
      <alignment horizontal="right" vertical="center"/>
    </xf>
    <xf numFmtId="180" fontId="2" fillId="0" borderId="0" xfId="0" applyNumberFormat="1" applyFont="1" applyFill="1" applyAlignment="1">
      <alignment vertical="center"/>
    </xf>
    <xf numFmtId="180" fontId="7" fillId="0" borderId="138" xfId="14" applyNumberFormat="1" applyFont="1" applyFill="1" applyBorder="1" applyAlignment="1">
      <alignment vertical="center"/>
    </xf>
    <xf numFmtId="180" fontId="7" fillId="0" borderId="104" xfId="14" applyNumberFormat="1" applyFont="1" applyFill="1" applyBorder="1" applyAlignment="1">
      <alignment vertical="center"/>
    </xf>
    <xf numFmtId="180" fontId="0" fillId="0" borderId="104" xfId="0" applyNumberFormat="1" applyFill="1" applyBorder="1"/>
    <xf numFmtId="180" fontId="7" fillId="0" borderId="292" xfId="14" applyNumberFormat="1" applyFont="1" applyFill="1" applyBorder="1" applyAlignment="1">
      <alignment horizontal="right" vertical="center"/>
    </xf>
    <xf numFmtId="180" fontId="7" fillId="0" borderId="0" xfId="0" applyNumberFormat="1" applyFont="1" applyFill="1" applyBorder="1" applyAlignment="1">
      <alignment horizontal="center" vertical="center" textRotation="255"/>
    </xf>
    <xf numFmtId="40" fontId="7" fillId="0" borderId="0" xfId="14" applyNumberFormat="1" applyFont="1" applyFill="1" applyBorder="1" applyAlignment="1">
      <alignment horizontal="right" vertical="center"/>
    </xf>
    <xf numFmtId="180" fontId="7" fillId="0" borderId="0" xfId="14" applyNumberFormat="1" applyFont="1" applyFill="1" applyBorder="1" applyAlignment="1">
      <alignment horizontal="right" vertical="center"/>
    </xf>
    <xf numFmtId="180" fontId="7" fillId="0" borderId="302" xfId="0" applyNumberFormat="1" applyFont="1" applyFill="1" applyBorder="1" applyAlignment="1">
      <alignment horizontal="center" vertical="center" wrapText="1"/>
    </xf>
    <xf numFmtId="180" fontId="0" fillId="0" borderId="145" xfId="0" applyNumberFormat="1" applyFill="1" applyBorder="1"/>
    <xf numFmtId="180" fontId="7" fillId="0" borderId="141" xfId="1" applyNumberFormat="1" applyFont="1" applyFill="1" applyBorder="1" applyAlignment="1">
      <alignment horizontal="right" vertical="center"/>
    </xf>
    <xf numFmtId="40" fontId="7" fillId="0" borderId="147" xfId="1" applyNumberFormat="1" applyFont="1" applyFill="1" applyBorder="1" applyAlignment="1">
      <alignment horizontal="right" vertical="center"/>
    </xf>
    <xf numFmtId="40" fontId="7" fillId="0" borderId="108" xfId="14" applyNumberFormat="1" applyFont="1" applyFill="1" applyBorder="1" applyAlignment="1">
      <alignment horizontal="right" vertical="center"/>
    </xf>
    <xf numFmtId="40" fontId="7" fillId="0" borderId="137" xfId="1" applyNumberFormat="1" applyFont="1" applyFill="1" applyBorder="1" applyAlignment="1">
      <alignment horizontal="right" vertical="center"/>
    </xf>
    <xf numFmtId="180" fontId="7" fillId="0" borderId="43" xfId="0" applyNumberFormat="1" applyFont="1" applyFill="1" applyBorder="1" applyAlignment="1">
      <alignment horizontal="center" vertical="center" textRotation="255"/>
    </xf>
    <xf numFmtId="180" fontId="7" fillId="0" borderId="43" xfId="0" applyNumberFormat="1" applyFont="1" applyFill="1" applyBorder="1" applyAlignment="1">
      <alignment vertical="center"/>
    </xf>
    <xf numFmtId="180" fontId="7" fillId="0" borderId="43" xfId="0" applyNumberFormat="1" applyFont="1" applyFill="1" applyBorder="1" applyAlignment="1">
      <alignment horizontal="distributed" vertical="center"/>
    </xf>
    <xf numFmtId="180" fontId="22" fillId="0" borderId="43" xfId="0" applyNumberFormat="1" applyFont="1" applyFill="1" applyBorder="1" applyAlignment="1">
      <alignment vertical="center"/>
    </xf>
    <xf numFmtId="40" fontId="7" fillId="0" borderId="43" xfId="14" applyNumberFormat="1" applyFont="1" applyFill="1" applyBorder="1" applyAlignment="1">
      <alignment horizontal="right" vertical="center"/>
    </xf>
    <xf numFmtId="180" fontId="7" fillId="0" borderId="43" xfId="14" applyNumberFormat="1" applyFont="1" applyFill="1" applyBorder="1" applyAlignment="1">
      <alignment horizontal="right" vertical="center"/>
    </xf>
    <xf numFmtId="180" fontId="0" fillId="0" borderId="138" xfId="0" applyNumberFormat="1" applyFill="1" applyBorder="1" applyAlignment="1">
      <alignment horizontal="right"/>
    </xf>
    <xf numFmtId="180" fontId="0" fillId="0" borderId="138" xfId="0" applyNumberFormat="1" applyFill="1" applyBorder="1"/>
    <xf numFmtId="180" fontId="0" fillId="0" borderId="141" xfId="0" applyNumberFormat="1" applyFill="1" applyBorder="1"/>
    <xf numFmtId="180" fontId="7" fillId="0" borderId="205" xfId="0" applyNumberFormat="1" applyFont="1" applyFill="1" applyBorder="1" applyAlignment="1">
      <alignment horizontal="distributed" vertical="center"/>
    </xf>
    <xf numFmtId="180" fontId="7" fillId="0" borderId="109" xfId="0" applyNumberFormat="1" applyFont="1" applyFill="1" applyBorder="1" applyAlignment="1">
      <alignment horizontal="right" vertical="center"/>
    </xf>
    <xf numFmtId="180" fontId="7" fillId="0" borderId="179" xfId="0" applyNumberFormat="1" applyFont="1" applyFill="1" applyBorder="1" applyAlignment="1">
      <alignment horizontal="right" vertical="center"/>
    </xf>
    <xf numFmtId="180" fontId="7" fillId="0" borderId="178" xfId="0" applyNumberFormat="1" applyFont="1" applyFill="1" applyBorder="1" applyAlignment="1">
      <alignment horizontal="right" vertical="center"/>
    </xf>
    <xf numFmtId="180" fontId="22" fillId="0" borderId="43" xfId="0" applyNumberFormat="1" applyFont="1" applyFill="1" applyBorder="1" applyAlignment="1">
      <alignment horizontal="distributed" vertical="center"/>
    </xf>
    <xf numFmtId="180" fontId="7" fillId="0" borderId="292" xfId="14" applyNumberFormat="1" applyFont="1" applyFill="1" applyBorder="1" applyAlignment="1">
      <alignment horizontal="right" vertical="center" shrinkToFit="1"/>
    </xf>
    <xf numFmtId="180" fontId="22" fillId="0" borderId="0" xfId="0" applyNumberFormat="1" applyFont="1" applyFill="1" applyBorder="1" applyAlignment="1">
      <alignment horizontal="distributed" vertical="center"/>
    </xf>
    <xf numFmtId="40" fontId="7" fillId="0" borderId="183" xfId="14" applyNumberFormat="1" applyFont="1" applyFill="1" applyBorder="1" applyAlignment="1">
      <alignment vertical="center"/>
    </xf>
    <xf numFmtId="180" fontId="7" fillId="0" borderId="184" xfId="14" applyNumberFormat="1" applyFont="1" applyFill="1" applyBorder="1" applyAlignment="1">
      <alignment vertical="center"/>
    </xf>
    <xf numFmtId="40" fontId="7" fillId="0" borderId="173" xfId="14" applyNumberFormat="1" applyFont="1" applyFill="1" applyBorder="1" applyAlignment="1">
      <alignment vertical="center"/>
    </xf>
    <xf numFmtId="180" fontId="7" fillId="0" borderId="141" xfId="14" applyNumberFormat="1" applyFont="1" applyFill="1" applyBorder="1" applyAlignment="1">
      <alignment vertical="center"/>
    </xf>
    <xf numFmtId="180" fontId="7" fillId="0" borderId="186" xfId="0" applyNumberFormat="1" applyFont="1" applyFill="1" applyBorder="1" applyAlignment="1">
      <alignment horizontal="distributed" vertical="center" wrapText="1"/>
    </xf>
    <xf numFmtId="0" fontId="38" fillId="0" borderId="159" xfId="0" applyFont="1" applyFill="1" applyBorder="1"/>
    <xf numFmtId="0" fontId="38" fillId="0" borderId="141" xfId="0" applyFont="1" applyFill="1" applyBorder="1"/>
    <xf numFmtId="40" fontId="7" fillId="0" borderId="140" xfId="1" applyNumberFormat="1" applyFont="1" applyFill="1" applyBorder="1" applyAlignment="1">
      <alignment vertical="center"/>
    </xf>
    <xf numFmtId="180" fontId="7" fillId="0" borderId="141" xfId="1" applyNumberFormat="1" applyFont="1" applyFill="1" applyBorder="1" applyAlignment="1">
      <alignment vertical="center"/>
    </xf>
    <xf numFmtId="180" fontId="7" fillId="0" borderId="138" xfId="1" applyNumberFormat="1" applyFont="1" applyFill="1" applyBorder="1" applyAlignment="1">
      <alignment vertical="center"/>
    </xf>
    <xf numFmtId="180" fontId="7" fillId="0" borderId="166" xfId="0" applyNumberFormat="1" applyFont="1" applyFill="1" applyBorder="1" applyAlignment="1">
      <alignment vertical="center"/>
    </xf>
    <xf numFmtId="180" fontId="22" fillId="0" borderId="167" xfId="0" applyNumberFormat="1" applyFont="1" applyFill="1" applyBorder="1" applyAlignment="1">
      <alignment vertical="center"/>
    </xf>
    <xf numFmtId="40" fontId="7" fillId="0" borderId="303" xfId="14" applyNumberFormat="1" applyFont="1" applyFill="1" applyBorder="1" applyAlignment="1">
      <alignment horizontal="right" vertical="center"/>
    </xf>
    <xf numFmtId="40" fontId="7" fillId="0" borderId="304" xfId="14" applyNumberFormat="1" applyFont="1" applyFill="1" applyBorder="1" applyAlignment="1">
      <alignment horizontal="right" vertical="center"/>
    </xf>
    <xf numFmtId="180" fontId="7" fillId="0" borderId="141" xfId="14" applyNumberFormat="1" applyFont="1" applyFill="1" applyBorder="1" applyAlignment="1">
      <alignment horizontal="right" vertical="center" shrinkToFit="1"/>
    </xf>
    <xf numFmtId="180" fontId="22" fillId="0" borderId="138" xfId="0" applyNumberFormat="1" applyFont="1" applyFill="1" applyBorder="1"/>
    <xf numFmtId="180" fontId="22" fillId="0" borderId="108" xfId="0" applyNumberFormat="1" applyFont="1" applyFill="1" applyBorder="1" applyAlignment="1">
      <alignment vertical="center" shrinkToFit="1"/>
    </xf>
    <xf numFmtId="180" fontId="22" fillId="0" borderId="107" xfId="0" applyNumberFormat="1" applyFont="1" applyFill="1" applyBorder="1" applyAlignment="1">
      <alignment vertical="center" shrinkToFit="1"/>
    </xf>
    <xf numFmtId="40" fontId="7" fillId="0" borderId="186" xfId="14" applyNumberFormat="1" applyFont="1" applyFill="1" applyBorder="1" applyAlignment="1">
      <alignment horizontal="right" vertical="center" shrinkToFit="1"/>
    </xf>
    <xf numFmtId="40" fontId="7" fillId="0" borderId="108" xfId="14" applyNumberFormat="1" applyFont="1" applyFill="1" applyBorder="1" applyAlignment="1">
      <alignment horizontal="right" vertical="center" shrinkToFit="1"/>
    </xf>
    <xf numFmtId="40" fontId="7" fillId="0" borderId="147" xfId="14" applyNumberFormat="1" applyFont="1" applyFill="1" applyBorder="1" applyAlignment="1">
      <alignment horizontal="right" vertical="center" shrinkToFit="1"/>
    </xf>
    <xf numFmtId="40" fontId="7" fillId="0" borderId="159" xfId="14" applyNumberFormat="1" applyFont="1" applyFill="1" applyBorder="1" applyAlignment="1">
      <alignment horizontal="right" vertical="center" shrinkToFit="1"/>
    </xf>
    <xf numFmtId="180" fontId="7" fillId="0" borderId="159" xfId="14" applyNumberFormat="1" applyFont="1" applyFill="1" applyBorder="1" applyAlignment="1">
      <alignment horizontal="right" vertical="center" shrinkToFit="1"/>
    </xf>
    <xf numFmtId="40" fontId="7" fillId="0" borderId="187" xfId="14" applyNumberFormat="1" applyFont="1" applyFill="1" applyBorder="1" applyAlignment="1">
      <alignment horizontal="right" vertical="center" shrinkToFit="1"/>
    </xf>
    <xf numFmtId="180" fontId="22" fillId="0" borderId="306" xfId="0" applyNumberFormat="1" applyFont="1" applyFill="1" applyBorder="1" applyAlignment="1">
      <alignment vertical="center"/>
    </xf>
    <xf numFmtId="180" fontId="22" fillId="0" borderId="307" xfId="0" applyNumberFormat="1" applyFont="1" applyFill="1" applyBorder="1" applyAlignment="1">
      <alignment vertical="center"/>
    </xf>
    <xf numFmtId="40" fontId="7" fillId="0" borderId="308" xfId="14" applyNumberFormat="1" applyFont="1" applyFill="1" applyBorder="1" applyAlignment="1">
      <alignment horizontal="right" vertical="center"/>
    </xf>
    <xf numFmtId="180" fontId="7" fillId="0" borderId="309" xfId="14" applyNumberFormat="1" applyFont="1" applyFill="1" applyBorder="1" applyAlignment="1">
      <alignment horizontal="right" vertical="center"/>
    </xf>
    <xf numFmtId="40" fontId="7" fillId="0" borderId="310" xfId="14" applyNumberFormat="1" applyFont="1" applyFill="1" applyBorder="1" applyAlignment="1">
      <alignment horizontal="right" vertical="center"/>
    </xf>
    <xf numFmtId="40" fontId="7" fillId="0" borderId="307" xfId="14" applyNumberFormat="1" applyFont="1" applyFill="1" applyBorder="1" applyAlignment="1">
      <alignment vertical="center"/>
    </xf>
    <xf numFmtId="180" fontId="7" fillId="0" borderId="311" xfId="14" applyNumberFormat="1" applyFont="1" applyFill="1" applyBorder="1" applyAlignment="1">
      <alignment vertical="center"/>
    </xf>
    <xf numFmtId="40" fontId="7" fillId="0" borderId="311" xfId="14" applyNumberFormat="1" applyFont="1" applyFill="1" applyBorder="1" applyAlignment="1">
      <alignment horizontal="right" vertical="center"/>
    </xf>
    <xf numFmtId="40" fontId="7" fillId="0" borderId="308" xfId="14" applyNumberFormat="1" applyFont="1" applyFill="1" applyBorder="1" applyAlignment="1">
      <alignment vertical="center"/>
    </xf>
    <xf numFmtId="180" fontId="7" fillId="0" borderId="307" xfId="14" applyNumberFormat="1" applyFont="1" applyFill="1" applyBorder="1" applyAlignment="1">
      <alignment vertical="center"/>
    </xf>
    <xf numFmtId="40" fontId="7" fillId="0" borderId="312" xfId="14" applyNumberFormat="1" applyFont="1" applyFill="1" applyBorder="1" applyAlignment="1">
      <alignment horizontal="right" vertical="center"/>
    </xf>
    <xf numFmtId="40" fontId="7" fillId="0" borderId="313" xfId="14" applyNumberFormat="1" applyFont="1" applyFill="1" applyBorder="1" applyAlignment="1">
      <alignment horizontal="right" vertical="center"/>
    </xf>
    <xf numFmtId="180" fontId="7" fillId="0" borderId="107" xfId="14" applyNumberFormat="1" applyFont="1" applyFill="1" applyBorder="1" applyAlignment="1">
      <alignment vertical="center"/>
    </xf>
    <xf numFmtId="180" fontId="22" fillId="0" borderId="112" xfId="0" applyNumberFormat="1" applyFont="1" applyFill="1" applyBorder="1" applyAlignment="1">
      <alignment vertical="center"/>
    </xf>
    <xf numFmtId="40" fontId="7" fillId="0" borderId="102" xfId="14" applyNumberFormat="1" applyFont="1" applyFill="1" applyBorder="1" applyAlignment="1">
      <alignment horizontal="right" vertical="center"/>
    </xf>
    <xf numFmtId="0" fontId="20" fillId="0" borderId="0" xfId="0" applyFont="1" applyAlignment="1">
      <alignment horizontal="center" vertical="center"/>
    </xf>
    <xf numFmtId="0" fontId="19" fillId="0" borderId="0" xfId="0" applyFont="1" applyAlignment="1">
      <alignment horizontal="center" vertical="center"/>
    </xf>
    <xf numFmtId="0" fontId="13" fillId="0" borderId="0" xfId="5" applyFont="1" applyBorder="1" applyAlignment="1">
      <alignment horizontal="left" vertical="center" wrapText="1"/>
    </xf>
    <xf numFmtId="0" fontId="13" fillId="0" borderId="0" xfId="5" applyFont="1" applyBorder="1" applyAlignment="1">
      <alignment horizontal="left" vertical="center"/>
    </xf>
    <xf numFmtId="0" fontId="18" fillId="0" borderId="0" xfId="0" applyFont="1" applyAlignment="1">
      <alignment horizontal="center" vertical="center"/>
    </xf>
    <xf numFmtId="3" fontId="13" fillId="2" borderId="7" xfId="12" applyNumberFormat="1" applyFont="1" applyFill="1" applyBorder="1" applyAlignment="1">
      <alignment horizontal="distributed" vertical="center"/>
    </xf>
    <xf numFmtId="3" fontId="8" fillId="0" borderId="0" xfId="12" applyNumberFormat="1" applyFont="1" applyAlignment="1">
      <alignment horizontal="left" vertical="center"/>
    </xf>
    <xf numFmtId="3" fontId="13" fillId="2" borderId="210" xfId="12" applyNumberFormat="1" applyFont="1" applyFill="1" applyBorder="1" applyAlignment="1">
      <alignment horizontal="center" vertical="center"/>
    </xf>
    <xf numFmtId="3" fontId="13" fillId="2" borderId="211" xfId="12" applyNumberFormat="1" applyFont="1" applyFill="1" applyBorder="1" applyAlignment="1">
      <alignment horizontal="center" vertical="center"/>
    </xf>
    <xf numFmtId="0" fontId="13" fillId="2" borderId="212" xfId="12" applyFont="1" applyFill="1" applyBorder="1" applyAlignment="1">
      <alignment horizontal="center" vertical="center"/>
    </xf>
    <xf numFmtId="0" fontId="13" fillId="2" borderId="213" xfId="12" applyFont="1" applyFill="1" applyBorder="1" applyAlignment="1">
      <alignment horizontal="center" vertical="center"/>
    </xf>
    <xf numFmtId="3" fontId="13" fillId="2" borderId="54" xfId="12" applyNumberFormat="1" applyFont="1" applyFill="1" applyBorder="1" applyAlignment="1">
      <alignment horizontal="center" vertical="center" wrapText="1"/>
    </xf>
    <xf numFmtId="3" fontId="13" fillId="2" borderId="18" xfId="12" applyNumberFormat="1" applyFont="1" applyFill="1" applyBorder="1" applyAlignment="1">
      <alignment horizontal="center" vertical="center"/>
    </xf>
    <xf numFmtId="3" fontId="12" fillId="2" borderId="7" xfId="12" applyNumberFormat="1" applyFont="1" applyFill="1" applyBorder="1" applyAlignment="1">
      <alignment horizontal="distributed" vertical="center"/>
    </xf>
    <xf numFmtId="3" fontId="13" fillId="2" borderId="215" xfId="12" applyNumberFormat="1" applyFont="1" applyFill="1" applyBorder="1" applyAlignment="1">
      <alignment horizontal="center" vertical="center" wrapText="1"/>
    </xf>
    <xf numFmtId="0" fontId="13" fillId="2" borderId="216" xfId="12" applyFont="1" applyFill="1" applyBorder="1" applyAlignment="1">
      <alignment horizontal="center" vertical="center"/>
    </xf>
    <xf numFmtId="3" fontId="13" fillId="2" borderId="54" xfId="12" applyNumberFormat="1" applyFont="1" applyFill="1" applyBorder="1" applyAlignment="1">
      <alignment horizontal="center" vertical="center"/>
    </xf>
    <xf numFmtId="0" fontId="13" fillId="2" borderId="18" xfId="12" applyFont="1" applyFill="1" applyBorder="1" applyAlignment="1">
      <alignment horizontal="center" vertical="center"/>
    </xf>
    <xf numFmtId="3" fontId="13" fillId="2" borderId="208" xfId="12" applyNumberFormat="1" applyFont="1" applyFill="1" applyBorder="1" applyAlignment="1">
      <alignment horizontal="center" vertical="center"/>
    </xf>
    <xf numFmtId="3" fontId="13" fillId="2" borderId="209" xfId="12" applyNumberFormat="1" applyFont="1" applyFill="1" applyBorder="1" applyAlignment="1">
      <alignment horizontal="center" vertical="center" wrapText="1"/>
    </xf>
    <xf numFmtId="3" fontId="13" fillId="2" borderId="20" xfId="12" applyNumberFormat="1" applyFont="1" applyFill="1" applyBorder="1" applyAlignment="1">
      <alignment horizontal="center" vertical="center"/>
    </xf>
    <xf numFmtId="3" fontId="13" fillId="2" borderId="208" xfId="12" applyNumberFormat="1" applyFont="1" applyFill="1" applyBorder="1" applyAlignment="1">
      <alignment horizontal="center" vertical="center" wrapText="1"/>
    </xf>
    <xf numFmtId="3" fontId="13" fillId="2" borderId="214" xfId="12" applyNumberFormat="1" applyFont="1" applyFill="1" applyBorder="1" applyAlignment="1">
      <alignment horizontal="distributed" vertical="center"/>
    </xf>
    <xf numFmtId="3" fontId="13" fillId="2" borderId="217" xfId="12" applyNumberFormat="1" applyFont="1" applyFill="1" applyBorder="1" applyAlignment="1">
      <alignment horizontal="center" vertical="center" wrapText="1"/>
    </xf>
    <xf numFmtId="3" fontId="13" fillId="2" borderId="218" xfId="12" applyNumberFormat="1" applyFont="1" applyFill="1" applyBorder="1" applyAlignment="1">
      <alignment horizontal="center" vertical="center" wrapText="1"/>
    </xf>
    <xf numFmtId="0" fontId="13" fillId="2" borderId="219" xfId="12" applyFont="1" applyFill="1" applyBorder="1" applyAlignment="1">
      <alignment horizontal="center" vertical="center"/>
    </xf>
    <xf numFmtId="3" fontId="13" fillId="2" borderId="56" xfId="12" applyNumberFormat="1" applyFont="1" applyFill="1" applyBorder="1" applyAlignment="1">
      <alignment horizontal="center" vertical="center"/>
    </xf>
    <xf numFmtId="3" fontId="13" fillId="2" borderId="221" xfId="12" applyNumberFormat="1" applyFont="1" applyFill="1" applyBorder="1" applyAlignment="1">
      <alignment horizontal="center" vertical="center"/>
    </xf>
    <xf numFmtId="3" fontId="13" fillId="2" borderId="57" xfId="12" applyNumberFormat="1" applyFont="1" applyFill="1" applyBorder="1" applyAlignment="1">
      <alignment horizontal="center" vertical="center"/>
    </xf>
    <xf numFmtId="3" fontId="13" fillId="2" borderId="8" xfId="12" applyNumberFormat="1" applyFont="1" applyFill="1" applyBorder="1" applyAlignment="1">
      <alignment horizontal="distributed" vertical="center"/>
    </xf>
    <xf numFmtId="3" fontId="11" fillId="2" borderId="222" xfId="12" applyNumberFormat="1" applyFont="1" applyFill="1" applyBorder="1" applyAlignment="1">
      <alignment horizontal="center" vertical="center"/>
    </xf>
    <xf numFmtId="3" fontId="11" fillId="2" borderId="223" xfId="12" applyNumberFormat="1" applyFont="1" applyFill="1" applyBorder="1" applyAlignment="1">
      <alignment horizontal="center" vertical="center"/>
    </xf>
    <xf numFmtId="0" fontId="11" fillId="2" borderId="224" xfId="12" applyFont="1" applyFill="1" applyBorder="1" applyAlignment="1">
      <alignment vertical="center"/>
    </xf>
    <xf numFmtId="0" fontId="11" fillId="2" borderId="225" xfId="12" applyFont="1" applyFill="1" applyBorder="1" applyAlignment="1">
      <alignment vertical="center"/>
    </xf>
    <xf numFmtId="3" fontId="13" fillId="2" borderId="28" xfId="12" applyNumberFormat="1" applyFont="1" applyFill="1" applyBorder="1" applyAlignment="1">
      <alignment horizontal="distributed" vertical="center"/>
    </xf>
    <xf numFmtId="3" fontId="7"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3" fillId="2" borderId="297" xfId="12" applyNumberFormat="1" applyFont="1" applyFill="1" applyBorder="1" applyAlignment="1">
      <alignment horizontal="distributed" vertical="center"/>
    </xf>
    <xf numFmtId="3" fontId="13" fillId="2" borderId="220" xfId="12" applyNumberFormat="1" applyFont="1" applyFill="1" applyBorder="1" applyAlignment="1">
      <alignment horizontal="center" vertical="center"/>
    </xf>
    <xf numFmtId="3" fontId="13" fillId="2" borderId="150" xfId="12" applyNumberFormat="1" applyFont="1" applyFill="1" applyBorder="1" applyAlignment="1">
      <alignment horizontal="center" vertical="center"/>
    </xf>
    <xf numFmtId="3" fontId="13" fillId="2" borderId="226" xfId="12" applyNumberFormat="1" applyFont="1" applyFill="1" applyBorder="1" applyAlignment="1">
      <alignment horizontal="center" vertical="center"/>
    </xf>
    <xf numFmtId="3" fontId="13" fillId="2" borderId="227" xfId="12" applyNumberFormat="1" applyFont="1" applyFill="1" applyBorder="1" applyAlignment="1">
      <alignment horizontal="center" vertical="center"/>
    </xf>
    <xf numFmtId="3" fontId="13" fillId="2" borderId="69" xfId="12" applyNumberFormat="1" applyFont="1" applyFill="1" applyBorder="1" applyAlignment="1">
      <alignment horizontal="center" vertical="center"/>
    </xf>
    <xf numFmtId="3" fontId="9" fillId="0" borderId="0" xfId="12" applyNumberFormat="1" applyFont="1" applyAlignment="1">
      <alignment horizontal="left" vertical="center"/>
    </xf>
    <xf numFmtId="3" fontId="14" fillId="2" borderId="7" xfId="12" applyNumberFormat="1" applyFont="1" applyFill="1" applyBorder="1" applyAlignment="1">
      <alignment horizontal="distributed" vertical="center"/>
    </xf>
    <xf numFmtId="3" fontId="13" fillId="2" borderId="22" xfId="12" applyNumberFormat="1" applyFont="1" applyFill="1" applyBorder="1" applyAlignment="1">
      <alignment horizontal="distributed" vertical="center"/>
    </xf>
    <xf numFmtId="3" fontId="13" fillId="2" borderId="228" xfId="12" applyNumberFormat="1" applyFont="1" applyFill="1" applyBorder="1" applyAlignment="1">
      <alignment horizontal="center" vertical="distributed" textRotation="255" justifyLastLine="1"/>
    </xf>
    <xf numFmtId="3" fontId="13" fillId="2" borderId="229" xfId="12" applyNumberFormat="1" applyFont="1" applyFill="1" applyBorder="1" applyAlignment="1">
      <alignment horizontal="center" vertical="distributed" textRotation="255" justifyLastLine="1"/>
    </xf>
    <xf numFmtId="3" fontId="13" fillId="2" borderId="230" xfId="12" applyNumberFormat="1" applyFont="1" applyFill="1" applyBorder="1" applyAlignment="1">
      <alignment horizontal="center" vertical="distributed" textRotation="255" justifyLastLine="1"/>
    </xf>
    <xf numFmtId="3" fontId="13" fillId="2" borderId="71" xfId="12" applyNumberFormat="1" applyFont="1" applyFill="1" applyBorder="1" applyAlignment="1">
      <alignment horizontal="center" vertical="center"/>
    </xf>
    <xf numFmtId="3" fontId="13" fillId="2" borderId="2" xfId="12" applyNumberFormat="1" applyFont="1" applyFill="1" applyBorder="1" applyAlignment="1">
      <alignment horizontal="center" vertical="center"/>
    </xf>
    <xf numFmtId="3" fontId="13" fillId="2" borderId="72" xfId="12" applyNumberFormat="1" applyFont="1" applyFill="1" applyBorder="1" applyAlignment="1">
      <alignment horizontal="center" vertical="center"/>
    </xf>
    <xf numFmtId="0" fontId="13" fillId="2" borderId="231" xfId="12" applyFont="1" applyFill="1" applyBorder="1" applyAlignment="1">
      <alignment horizontal="center" vertical="center"/>
    </xf>
    <xf numFmtId="3" fontId="12" fillId="2" borderId="39" xfId="12" applyNumberFormat="1" applyFont="1" applyFill="1" applyBorder="1" applyAlignment="1">
      <alignment horizontal="distributed" vertical="center"/>
    </xf>
    <xf numFmtId="3" fontId="13" fillId="2" borderId="232" xfId="12" applyNumberFormat="1" applyFont="1" applyFill="1" applyBorder="1" applyAlignment="1">
      <alignment horizontal="center" vertical="distributed" textRotation="255" justifyLastLine="1"/>
    </xf>
    <xf numFmtId="3" fontId="13" fillId="2" borderId="39" xfId="12" applyNumberFormat="1" applyFont="1" applyFill="1" applyBorder="1" applyAlignment="1">
      <alignment horizontal="distributed" vertical="center"/>
    </xf>
    <xf numFmtId="3" fontId="13" fillId="2" borderId="233" xfId="12" applyNumberFormat="1" applyFont="1" applyFill="1" applyBorder="1" applyAlignment="1">
      <alignment horizontal="center" vertical="distributed" textRotation="255" justifyLastLine="1"/>
    </xf>
    <xf numFmtId="3" fontId="13" fillId="2" borderId="234" xfId="12" applyNumberFormat="1" applyFont="1" applyFill="1" applyBorder="1" applyAlignment="1">
      <alignment horizontal="distributed" vertical="center"/>
    </xf>
    <xf numFmtId="0" fontId="13" fillId="2" borderId="235" xfId="12" applyFont="1" applyFill="1" applyBorder="1" applyAlignment="1">
      <alignment horizontal="center" vertical="center"/>
    </xf>
    <xf numFmtId="0" fontId="13" fillId="2" borderId="236" xfId="12" applyFont="1" applyFill="1" applyBorder="1" applyAlignment="1">
      <alignment horizontal="center" vertical="center"/>
    </xf>
    <xf numFmtId="3" fontId="15" fillId="2" borderId="214" xfId="12" applyNumberFormat="1" applyFont="1" applyFill="1" applyBorder="1" applyAlignment="1">
      <alignment horizontal="distributed" vertical="center"/>
    </xf>
    <xf numFmtId="3" fontId="13" fillId="2" borderId="150" xfId="12" applyNumberFormat="1" applyFont="1" applyFill="1" applyBorder="1" applyAlignment="1">
      <alignment horizontal="distributed" vertical="center"/>
    </xf>
    <xf numFmtId="3" fontId="13" fillId="2" borderId="2" xfId="12" applyNumberFormat="1" applyFont="1" applyFill="1" applyBorder="1" applyAlignment="1">
      <alignment horizontal="distributed" vertical="center"/>
    </xf>
    <xf numFmtId="3" fontId="13" fillId="2" borderId="221" xfId="12" applyNumberFormat="1" applyFont="1" applyFill="1" applyBorder="1" applyAlignment="1">
      <alignment horizontal="distributed" vertical="center"/>
    </xf>
    <xf numFmtId="3" fontId="13" fillId="2" borderId="239" xfId="12" applyNumberFormat="1" applyFont="1" applyFill="1" applyBorder="1" applyAlignment="1">
      <alignment horizontal="distributed" vertical="center" wrapText="1" justifyLastLine="1"/>
    </xf>
    <xf numFmtId="3" fontId="13" fillId="2" borderId="240" xfId="12" applyNumberFormat="1" applyFont="1" applyFill="1" applyBorder="1" applyAlignment="1">
      <alignment horizontal="distributed" vertical="center" wrapText="1" justifyLastLine="1"/>
    </xf>
    <xf numFmtId="3" fontId="13" fillId="2" borderId="241" xfId="12" applyNumberFormat="1" applyFont="1" applyFill="1" applyBorder="1" applyAlignment="1">
      <alignment horizontal="distributed" vertical="center"/>
    </xf>
    <xf numFmtId="3" fontId="13" fillId="2" borderId="237" xfId="12" applyNumberFormat="1" applyFont="1" applyFill="1" applyBorder="1" applyAlignment="1">
      <alignment horizontal="distributed" vertical="center" wrapText="1" justifyLastLine="1"/>
    </xf>
    <xf numFmtId="3" fontId="13" fillId="2" borderId="238" xfId="12" applyNumberFormat="1" applyFont="1" applyFill="1" applyBorder="1" applyAlignment="1">
      <alignment horizontal="distributed" vertical="center" wrapText="1" justifyLastLine="1"/>
    </xf>
    <xf numFmtId="0" fontId="13" fillId="2" borderId="242" xfId="12" applyFont="1" applyFill="1" applyBorder="1" applyAlignment="1">
      <alignment horizontal="center" vertical="center"/>
    </xf>
    <xf numFmtId="0" fontId="13" fillId="2" borderId="243" xfId="12" applyFont="1" applyFill="1" applyBorder="1" applyAlignment="1">
      <alignment horizontal="center" vertical="center"/>
    </xf>
    <xf numFmtId="3" fontId="13" fillId="2" borderId="60" xfId="12" applyNumberFormat="1" applyFont="1" applyFill="1" applyBorder="1" applyAlignment="1">
      <alignment horizontal="distributed" vertical="center"/>
    </xf>
    <xf numFmtId="182" fontId="11" fillId="2" borderId="250" xfId="12" applyNumberFormat="1" applyFont="1" applyFill="1" applyBorder="1" applyAlignment="1">
      <alignment vertical="center"/>
    </xf>
    <xf numFmtId="182" fontId="11" fillId="2" borderId="251" xfId="12" applyNumberFormat="1" applyFont="1" applyFill="1" applyBorder="1" applyAlignment="1">
      <alignment vertical="center"/>
    </xf>
    <xf numFmtId="183" fontId="11" fillId="2" borderId="250" xfId="13" applyNumberFormat="1" applyFont="1" applyFill="1" applyBorder="1" applyAlignment="1">
      <alignment horizontal="right" vertical="center"/>
    </xf>
    <xf numFmtId="183" fontId="11" fillId="2" borderId="58" xfId="13" applyNumberFormat="1" applyFont="1" applyFill="1" applyBorder="1" applyAlignment="1">
      <alignment horizontal="right" vertical="center"/>
    </xf>
    <xf numFmtId="3" fontId="13" fillId="2" borderId="209" xfId="12" applyNumberFormat="1" applyFont="1" applyFill="1" applyBorder="1" applyAlignment="1">
      <alignment horizontal="center" vertical="center"/>
    </xf>
    <xf numFmtId="0" fontId="13" fillId="2" borderId="256" xfId="12" applyFont="1" applyFill="1" applyBorder="1" applyAlignment="1">
      <alignment horizontal="center" vertical="center"/>
    </xf>
    <xf numFmtId="3" fontId="13" fillId="2" borderId="257" xfId="12" applyNumberFormat="1" applyFont="1" applyFill="1" applyBorder="1" applyAlignment="1">
      <alignment horizontal="center" vertical="center" wrapText="1" justifyLastLine="1"/>
    </xf>
    <xf numFmtId="3" fontId="13" fillId="2" borderId="258" xfId="12" applyNumberFormat="1" applyFont="1" applyFill="1" applyBorder="1" applyAlignment="1">
      <alignment horizontal="center" vertical="center" wrapText="1" justifyLastLine="1"/>
    </xf>
    <xf numFmtId="3" fontId="13" fillId="2" borderId="259" xfId="12" applyNumberFormat="1" applyFont="1" applyFill="1" applyBorder="1" applyAlignment="1">
      <alignment horizontal="center" vertical="center" wrapText="1" justifyLastLine="1"/>
    </xf>
    <xf numFmtId="3" fontId="13" fillId="2" borderId="260" xfId="12" applyNumberFormat="1" applyFont="1" applyFill="1" applyBorder="1" applyAlignment="1">
      <alignment horizontal="center" vertical="center" wrapText="1" justifyLastLine="1"/>
    </xf>
    <xf numFmtId="3" fontId="13" fillId="2" borderId="206" xfId="12" applyNumberFormat="1" applyFont="1" applyFill="1" applyBorder="1" applyAlignment="1">
      <alignment horizontal="center" vertical="center" wrapText="1" justifyLastLine="1"/>
    </xf>
    <xf numFmtId="3" fontId="13" fillId="2" borderId="207" xfId="12" applyNumberFormat="1" applyFont="1" applyFill="1" applyBorder="1" applyAlignment="1">
      <alignment horizontal="center" vertical="center" wrapText="1" justifyLastLine="1"/>
    </xf>
    <xf numFmtId="3" fontId="13" fillId="2" borderId="261" xfId="12" applyNumberFormat="1" applyFont="1" applyFill="1" applyBorder="1" applyAlignment="1">
      <alignment horizontal="center" vertical="center" wrapText="1" justifyLastLine="1"/>
    </xf>
    <xf numFmtId="3" fontId="13" fillId="2" borderId="262" xfId="12" applyNumberFormat="1" applyFont="1" applyFill="1" applyBorder="1" applyAlignment="1">
      <alignment horizontal="center" vertical="center" wrapText="1" justifyLastLine="1"/>
    </xf>
    <xf numFmtId="3" fontId="13" fillId="2" borderId="263" xfId="12" applyNumberFormat="1" applyFont="1" applyFill="1" applyBorder="1" applyAlignment="1">
      <alignment horizontal="center" vertical="center" wrapText="1" justifyLastLine="1"/>
    </xf>
    <xf numFmtId="3" fontId="13" fillId="2" borderId="264" xfId="12" applyNumberFormat="1" applyFont="1" applyFill="1" applyBorder="1" applyAlignment="1">
      <alignment horizontal="center" vertical="center" wrapText="1" justifyLastLine="1"/>
    </xf>
    <xf numFmtId="182" fontId="11" fillId="0" borderId="246" xfId="12" applyNumberFormat="1" applyFont="1" applyFill="1" applyBorder="1" applyAlignment="1">
      <alignment vertical="center"/>
    </xf>
    <xf numFmtId="182" fontId="11" fillId="0" borderId="247" xfId="12" applyNumberFormat="1" applyFont="1" applyFill="1" applyBorder="1" applyAlignment="1">
      <alignment vertical="center"/>
    </xf>
    <xf numFmtId="182" fontId="11" fillId="0" borderId="42" xfId="12" applyNumberFormat="1" applyFont="1" applyFill="1" applyBorder="1" applyAlignment="1">
      <alignment vertical="center"/>
    </xf>
    <xf numFmtId="182" fontId="11" fillId="0" borderId="248" xfId="12" applyNumberFormat="1" applyFont="1" applyFill="1" applyBorder="1" applyAlignment="1">
      <alignment vertical="center"/>
    </xf>
    <xf numFmtId="182" fontId="11" fillId="0" borderId="244" xfId="12" applyNumberFormat="1" applyFont="1" applyFill="1" applyBorder="1" applyAlignment="1">
      <alignment vertical="center"/>
    </xf>
    <xf numFmtId="182" fontId="11" fillId="0" borderId="8" xfId="12" applyNumberFormat="1" applyFont="1" applyFill="1" applyBorder="1" applyAlignment="1">
      <alignment vertical="center"/>
    </xf>
    <xf numFmtId="182" fontId="11" fillId="0" borderId="55" xfId="12" applyNumberFormat="1" applyFont="1" applyFill="1" applyBorder="1" applyAlignment="1">
      <alignment vertical="center"/>
    </xf>
    <xf numFmtId="182" fontId="11" fillId="0" borderId="249" xfId="12" applyNumberFormat="1" applyFont="1" applyFill="1" applyBorder="1" applyAlignment="1">
      <alignment vertical="center"/>
    </xf>
    <xf numFmtId="182" fontId="11" fillId="0" borderId="2" xfId="12" applyNumberFormat="1" applyFont="1" applyFill="1" applyBorder="1" applyAlignment="1">
      <alignment vertical="center"/>
    </xf>
    <xf numFmtId="182" fontId="11" fillId="0" borderId="76" xfId="12" applyNumberFormat="1" applyFont="1" applyFill="1" applyBorder="1" applyAlignment="1">
      <alignment vertical="center"/>
    </xf>
    <xf numFmtId="182" fontId="11" fillId="2" borderId="250" xfId="12" applyNumberFormat="1" applyFont="1" applyFill="1" applyBorder="1" applyAlignment="1">
      <alignment horizontal="right" vertical="center"/>
    </xf>
    <xf numFmtId="182" fontId="11" fillId="2" borderId="251" xfId="12" applyNumberFormat="1" applyFont="1" applyFill="1" applyBorder="1" applyAlignment="1">
      <alignment horizontal="right" vertical="center"/>
    </xf>
    <xf numFmtId="3" fontId="13" fillId="2" borderId="252" xfId="12" applyNumberFormat="1" applyFont="1" applyFill="1" applyBorder="1" applyAlignment="1">
      <alignment horizontal="center" vertical="center" wrapText="1" justifyLastLine="1"/>
    </xf>
    <xf numFmtId="3" fontId="13" fillId="2" borderId="253" xfId="12" applyNumberFormat="1" applyFont="1" applyFill="1" applyBorder="1" applyAlignment="1">
      <alignment horizontal="center" vertical="center" wrapText="1" justifyLastLine="1"/>
    </xf>
    <xf numFmtId="3" fontId="13" fillId="2" borderId="254" xfId="12" applyNumberFormat="1" applyFont="1" applyFill="1" applyBorder="1" applyAlignment="1">
      <alignment horizontal="center" vertical="center" wrapText="1" justifyLastLine="1"/>
    </xf>
    <xf numFmtId="3" fontId="13" fillId="2" borderId="255" xfId="12" applyNumberFormat="1" applyFont="1" applyFill="1" applyBorder="1" applyAlignment="1">
      <alignment horizontal="center" vertical="center" wrapText="1" justifyLastLine="1"/>
    </xf>
    <xf numFmtId="3" fontId="13" fillId="2" borderId="215" xfId="12" applyNumberFormat="1" applyFont="1" applyFill="1" applyBorder="1" applyAlignment="1">
      <alignment horizontal="center" vertical="center" wrapText="1" justifyLastLine="1"/>
    </xf>
    <xf numFmtId="3" fontId="12" fillId="2" borderId="0" xfId="12" applyNumberFormat="1" applyFont="1" applyFill="1" applyBorder="1" applyAlignment="1">
      <alignment horizontal="distributed" vertical="center"/>
    </xf>
    <xf numFmtId="182" fontId="11" fillId="0" borderId="245" xfId="12" applyNumberFormat="1" applyFont="1" applyFill="1" applyBorder="1" applyAlignment="1">
      <alignment vertical="center"/>
    </xf>
    <xf numFmtId="183" fontId="11" fillId="0" borderId="244" xfId="13" applyNumberFormat="1" applyFont="1" applyFill="1" applyBorder="1" applyAlignment="1">
      <alignment vertical="center"/>
    </xf>
    <xf numFmtId="183" fontId="11" fillId="0" borderId="55" xfId="13" applyNumberFormat="1" applyFont="1" applyFill="1" applyBorder="1" applyAlignment="1">
      <alignment vertical="center"/>
    </xf>
    <xf numFmtId="183" fontId="11" fillId="0" borderId="265" xfId="13" applyNumberFormat="1" applyFont="1" applyFill="1" applyBorder="1" applyAlignment="1">
      <alignment vertical="center"/>
    </xf>
    <xf numFmtId="183" fontId="11" fillId="0" borderId="216" xfId="13" applyNumberFormat="1" applyFont="1" applyFill="1" applyBorder="1" applyAlignment="1">
      <alignment vertical="center"/>
    </xf>
    <xf numFmtId="182" fontId="11" fillId="0" borderId="273" xfId="12" applyNumberFormat="1" applyFont="1" applyFill="1" applyBorder="1" applyAlignment="1">
      <alignment vertical="center"/>
    </xf>
    <xf numFmtId="182" fontId="11" fillId="0" borderId="274" xfId="12" applyNumberFormat="1" applyFont="1" applyFill="1" applyBorder="1" applyAlignment="1">
      <alignment vertical="center"/>
    </xf>
    <xf numFmtId="182" fontId="11" fillId="2" borderId="276" xfId="12" applyNumberFormat="1" applyFont="1" applyFill="1" applyBorder="1" applyAlignment="1">
      <alignment vertical="center"/>
    </xf>
    <xf numFmtId="182" fontId="11" fillId="0" borderId="266" xfId="12" applyNumberFormat="1" applyFont="1" applyFill="1" applyBorder="1" applyAlignment="1">
      <alignment vertical="center"/>
    </xf>
    <xf numFmtId="182" fontId="11" fillId="0" borderId="267" xfId="12" applyNumberFormat="1" applyFont="1" applyFill="1" applyBorder="1" applyAlignment="1">
      <alignment vertical="center"/>
    </xf>
    <xf numFmtId="3" fontId="13" fillId="2" borderId="268" xfId="12" applyNumberFormat="1" applyFont="1" applyFill="1" applyBorder="1" applyAlignment="1">
      <alignment horizontal="center" vertical="center" wrapText="1" justifyLastLine="1"/>
    </xf>
    <xf numFmtId="3" fontId="13" fillId="2" borderId="269" xfId="12" applyNumberFormat="1" applyFont="1" applyFill="1" applyBorder="1" applyAlignment="1">
      <alignment horizontal="center" vertical="center" wrapText="1" justifyLastLine="1"/>
    </xf>
    <xf numFmtId="3" fontId="12" fillId="2" borderId="270" xfId="12" applyNumberFormat="1" applyFont="1" applyFill="1" applyBorder="1" applyAlignment="1">
      <alignment horizontal="center" vertical="center" wrapText="1" justifyLastLine="1"/>
    </xf>
    <xf numFmtId="3" fontId="12" fillId="2" borderId="131" xfId="12" applyNumberFormat="1" applyFont="1" applyFill="1" applyBorder="1" applyAlignment="1">
      <alignment horizontal="center" vertical="center" wrapText="1" justifyLastLine="1"/>
    </xf>
    <xf numFmtId="182" fontId="11" fillId="0" borderId="271" xfId="12" applyNumberFormat="1" applyFont="1" applyFill="1" applyBorder="1" applyAlignment="1">
      <alignment vertical="center"/>
    </xf>
    <xf numFmtId="182" fontId="11" fillId="0" borderId="272" xfId="12" applyNumberFormat="1" applyFont="1" applyFill="1" applyBorder="1" applyAlignment="1">
      <alignment vertical="center"/>
    </xf>
    <xf numFmtId="182" fontId="11" fillId="0" borderId="265" xfId="12" applyNumberFormat="1" applyFont="1" applyFill="1" applyBorder="1" applyAlignment="1">
      <alignment vertical="center"/>
    </xf>
    <xf numFmtId="182" fontId="11" fillId="0" borderId="67" xfId="12" applyNumberFormat="1" applyFont="1" applyFill="1" applyBorder="1" applyAlignment="1">
      <alignment vertical="center"/>
    </xf>
    <xf numFmtId="182" fontId="11" fillId="0" borderId="277" xfId="12" applyNumberFormat="1" applyFont="1" applyFill="1" applyBorder="1" applyAlignment="1">
      <alignment vertical="center"/>
    </xf>
    <xf numFmtId="3" fontId="12" fillId="2" borderId="275" xfId="12" applyNumberFormat="1" applyFont="1" applyFill="1" applyBorder="1" applyAlignment="1">
      <alignment horizontal="distributed" vertical="center"/>
    </xf>
    <xf numFmtId="3" fontId="13" fillId="2" borderId="214" xfId="12" applyNumberFormat="1" applyFont="1" applyFill="1" applyBorder="1" applyAlignment="1">
      <alignment horizontal="distributed" vertical="center" justifyLastLine="1"/>
    </xf>
    <xf numFmtId="182" fontId="11" fillId="0" borderId="278" xfId="12" applyNumberFormat="1" applyFont="1" applyFill="1" applyBorder="1" applyAlignment="1">
      <alignment horizontal="right" vertical="center"/>
    </xf>
    <xf numFmtId="182" fontId="11" fillId="0" borderId="274" xfId="12" applyNumberFormat="1" applyFont="1" applyFill="1" applyBorder="1" applyAlignment="1">
      <alignment horizontal="right" vertical="center"/>
    </xf>
    <xf numFmtId="182" fontId="11" fillId="0" borderId="265" xfId="12" applyNumberFormat="1" applyFont="1" applyFill="1" applyBorder="1" applyAlignment="1">
      <alignment horizontal="right" vertical="center"/>
    </xf>
    <xf numFmtId="182" fontId="11" fillId="0" borderId="272" xfId="12" applyNumberFormat="1" applyFont="1" applyFill="1" applyBorder="1" applyAlignment="1">
      <alignment horizontal="right" vertical="center"/>
    </xf>
    <xf numFmtId="182" fontId="11" fillId="0" borderId="67" xfId="12" applyNumberFormat="1" applyFont="1" applyFill="1" applyBorder="1" applyAlignment="1">
      <alignment horizontal="right" vertical="center"/>
    </xf>
    <xf numFmtId="182" fontId="11" fillId="0" borderId="277" xfId="12" applyNumberFormat="1" applyFont="1" applyFill="1" applyBorder="1" applyAlignment="1">
      <alignment horizontal="right" vertical="center"/>
    </xf>
    <xf numFmtId="182" fontId="11" fillId="0" borderId="278" xfId="12" applyNumberFormat="1" applyFont="1" applyFill="1" applyBorder="1" applyAlignment="1">
      <alignment vertical="center"/>
    </xf>
    <xf numFmtId="180" fontId="7" fillId="0" borderId="141" xfId="14" applyNumberFormat="1" applyFont="1" applyFill="1" applyBorder="1" applyAlignment="1">
      <alignment horizontal="right" vertical="center"/>
    </xf>
    <xf numFmtId="180" fontId="7" fillId="0" borderId="179" xfId="14" applyNumberFormat="1" applyFont="1" applyFill="1" applyBorder="1" applyAlignment="1">
      <alignment horizontal="right" vertical="center"/>
    </xf>
    <xf numFmtId="180" fontId="7" fillId="0" borderId="135" xfId="14" applyNumberFormat="1" applyFont="1" applyFill="1" applyBorder="1" applyAlignment="1">
      <alignment horizontal="right" vertical="center"/>
    </xf>
    <xf numFmtId="40" fontId="7" fillId="0" borderId="147" xfId="14" applyNumberFormat="1" applyFont="1" applyFill="1" applyBorder="1" applyAlignment="1">
      <alignment horizontal="right" vertical="center"/>
    </xf>
    <xf numFmtId="40" fontId="7" fillId="0" borderId="172" xfId="14" applyNumberFormat="1" applyFont="1" applyFill="1" applyBorder="1" applyAlignment="1">
      <alignment horizontal="right" vertical="center"/>
    </xf>
    <xf numFmtId="40" fontId="7" fillId="0" borderId="136" xfId="14" applyNumberFormat="1" applyFont="1" applyFill="1" applyBorder="1" applyAlignment="1">
      <alignment horizontal="right" vertical="center"/>
    </xf>
    <xf numFmtId="180" fontId="22" fillId="0" borderId="0" xfId="0" applyNumberFormat="1" applyFont="1" applyFill="1" applyAlignment="1">
      <alignment horizontal="center" vertical="center"/>
    </xf>
    <xf numFmtId="180" fontId="23" fillId="0" borderId="0" xfId="0" applyNumberFormat="1" applyFont="1" applyFill="1" applyBorder="1" applyAlignment="1">
      <alignment vertical="center"/>
    </xf>
    <xf numFmtId="180" fontId="7" fillId="0" borderId="150" xfId="0" applyNumberFormat="1" applyFont="1" applyFill="1" applyBorder="1" applyAlignment="1">
      <alignment horizontal="right" vertical="center"/>
    </xf>
    <xf numFmtId="180" fontId="22" fillId="0" borderId="68" xfId="0" applyNumberFormat="1" applyFont="1" applyFill="1" applyBorder="1" applyAlignment="1">
      <alignment horizontal="center" vertical="center"/>
    </xf>
    <xf numFmtId="180" fontId="22" fillId="0" borderId="43" xfId="0" applyNumberFormat="1" applyFont="1" applyFill="1" applyBorder="1" applyAlignment="1">
      <alignment horizontal="center" vertical="center"/>
    </xf>
    <xf numFmtId="180" fontId="22" fillId="0" borderId="115" xfId="0" applyNumberFormat="1" applyFont="1" applyFill="1" applyBorder="1" applyAlignment="1">
      <alignment horizontal="center" vertical="center"/>
    </xf>
    <xf numFmtId="180" fontId="22" fillId="0" borderId="124" xfId="0" applyNumberFormat="1" applyFont="1" applyFill="1" applyBorder="1" applyAlignment="1">
      <alignment horizontal="center" vertical="center"/>
    </xf>
    <xf numFmtId="180" fontId="22" fillId="0" borderId="0" xfId="0" applyNumberFormat="1" applyFont="1" applyFill="1" applyBorder="1" applyAlignment="1">
      <alignment horizontal="center" vertical="center"/>
    </xf>
    <xf numFmtId="180" fontId="22" fillId="0" borderId="196" xfId="0" applyNumberFormat="1" applyFont="1" applyFill="1" applyBorder="1" applyAlignment="1">
      <alignment horizontal="center" vertical="center"/>
    </xf>
    <xf numFmtId="180" fontId="22" fillId="0" borderId="119" xfId="0" applyNumberFormat="1" applyFont="1" applyFill="1" applyBorder="1" applyAlignment="1">
      <alignment horizontal="center" vertical="center"/>
    </xf>
    <xf numFmtId="180" fontId="22" fillId="0" borderId="120" xfId="0" applyNumberFormat="1" applyFont="1" applyFill="1" applyBorder="1" applyAlignment="1">
      <alignment horizontal="center" vertical="center"/>
    </xf>
    <xf numFmtId="180" fontId="22" fillId="0" borderId="133" xfId="0" applyNumberFormat="1" applyFont="1" applyFill="1" applyBorder="1" applyAlignment="1">
      <alignment horizontal="center" vertical="center"/>
    </xf>
    <xf numFmtId="180" fontId="22" fillId="0" borderId="114" xfId="0" applyNumberFormat="1" applyFont="1" applyFill="1" applyBorder="1" applyAlignment="1">
      <alignment horizontal="center" vertical="center"/>
    </xf>
    <xf numFmtId="180" fontId="22" fillId="0" borderId="131" xfId="0" applyNumberFormat="1" applyFont="1" applyFill="1" applyBorder="1" applyAlignment="1">
      <alignment horizontal="center" vertical="center"/>
    </xf>
    <xf numFmtId="180" fontId="22" fillId="0" borderId="116" xfId="0" applyNumberFormat="1" applyFont="1" applyFill="1" applyBorder="1" applyAlignment="1">
      <alignment horizontal="center" vertical="center"/>
    </xf>
    <xf numFmtId="180" fontId="22" fillId="0" borderId="279" xfId="0" applyNumberFormat="1" applyFont="1" applyFill="1" applyBorder="1" applyAlignment="1">
      <alignment horizontal="center" vertical="center"/>
    </xf>
    <xf numFmtId="180" fontId="22" fillId="0" borderId="241" xfId="0" applyNumberFormat="1" applyFont="1" applyFill="1" applyBorder="1" applyAlignment="1">
      <alignment horizontal="center" vertical="center"/>
    </xf>
    <xf numFmtId="180" fontId="22" fillId="0" borderId="284" xfId="0" applyNumberFormat="1" applyFont="1" applyFill="1" applyBorder="1" applyAlignment="1">
      <alignment horizontal="center" vertical="center"/>
    </xf>
    <xf numFmtId="180" fontId="22" fillId="0" borderId="280" xfId="0" applyNumberFormat="1" applyFont="1" applyFill="1" applyBorder="1" applyAlignment="1">
      <alignment horizontal="center" vertical="center"/>
    </xf>
    <xf numFmtId="179" fontId="7" fillId="0" borderId="107" xfId="0" applyNumberFormat="1" applyFont="1" applyFill="1" applyBorder="1" applyAlignment="1">
      <alignment horizontal="distributed" vertical="center"/>
    </xf>
    <xf numFmtId="179" fontId="7" fillId="0" borderId="104" xfId="0" applyNumberFormat="1" applyFont="1" applyFill="1" applyBorder="1" applyAlignment="1">
      <alignment horizontal="distributed" vertical="center"/>
    </xf>
    <xf numFmtId="40" fontId="7" fillId="0" borderId="140" xfId="14" applyNumberFormat="1" applyFont="1" applyFill="1" applyBorder="1" applyAlignment="1">
      <alignment horizontal="right" vertical="center" shrinkToFit="1"/>
    </xf>
    <xf numFmtId="40" fontId="7" fillId="0" borderId="134" xfId="14" applyNumberFormat="1" applyFont="1" applyFill="1" applyBorder="1" applyAlignment="1">
      <alignment horizontal="right" vertical="center" shrinkToFit="1"/>
    </xf>
    <xf numFmtId="180" fontId="7" fillId="0" borderId="141" xfId="14" applyNumberFormat="1" applyFont="1" applyFill="1" applyBorder="1" applyAlignment="1">
      <alignment horizontal="right" vertical="center" shrinkToFit="1"/>
    </xf>
    <xf numFmtId="180" fontId="7" fillId="0" borderId="135" xfId="14" applyNumberFormat="1" applyFont="1" applyFill="1" applyBorder="1" applyAlignment="1">
      <alignment horizontal="right" vertical="center" shrinkToFit="1"/>
    </xf>
    <xf numFmtId="180" fontId="7" fillId="0" borderId="154" xfId="0" applyNumberFormat="1" applyFont="1" applyFill="1" applyBorder="1" applyAlignment="1">
      <alignment horizontal="distributed" vertical="center"/>
    </xf>
    <xf numFmtId="49" fontId="2" fillId="0" borderId="0" xfId="0" applyNumberFormat="1" applyFont="1" applyFill="1" applyAlignment="1">
      <alignment horizontal="center" vertical="center"/>
    </xf>
    <xf numFmtId="180" fontId="7" fillId="0" borderId="107" xfId="0" applyNumberFormat="1" applyFont="1" applyFill="1" applyBorder="1" applyAlignment="1">
      <alignment horizontal="distributed" vertical="center"/>
    </xf>
    <xf numFmtId="180" fontId="7" fillId="0" borderId="104" xfId="0" applyNumberFormat="1" applyFont="1" applyFill="1" applyBorder="1" applyAlignment="1">
      <alignment horizontal="distributed" vertical="center"/>
    </xf>
    <xf numFmtId="40" fontId="7" fillId="0" borderId="140" xfId="14" applyNumberFormat="1" applyFont="1" applyFill="1" applyBorder="1" applyAlignment="1">
      <alignment horizontal="right" vertical="center"/>
    </xf>
    <xf numFmtId="40" fontId="7" fillId="0" borderId="134" xfId="14" applyNumberFormat="1" applyFont="1" applyFill="1" applyBorder="1" applyAlignment="1">
      <alignment horizontal="right" vertical="center"/>
    </xf>
    <xf numFmtId="180" fontId="7" fillId="0" borderId="141" xfId="14" applyNumberFormat="1" applyFont="1" applyFill="1" applyBorder="1" applyAlignment="1">
      <alignment horizontal="center" vertical="center"/>
    </xf>
    <xf numFmtId="180" fontId="7" fillId="0" borderId="135" xfId="14" applyNumberFormat="1" applyFont="1" applyFill="1" applyBorder="1" applyAlignment="1">
      <alignment horizontal="center" vertical="center"/>
    </xf>
    <xf numFmtId="180" fontId="7" fillId="0" borderId="281" xfId="0" applyNumberFormat="1" applyFont="1" applyFill="1" applyBorder="1" applyAlignment="1">
      <alignment horizontal="center" vertical="center" textRotation="255"/>
    </xf>
    <xf numFmtId="180" fontId="7" fillId="0" borderId="282" xfId="0" applyNumberFormat="1" applyFont="1" applyFill="1" applyBorder="1" applyAlignment="1">
      <alignment horizontal="center" vertical="center" textRotation="255"/>
    </xf>
    <xf numFmtId="180" fontId="7" fillId="0" borderId="290" xfId="0" applyNumberFormat="1" applyFont="1" applyFill="1" applyBorder="1" applyAlignment="1">
      <alignment horizontal="center" vertical="center" textRotation="255"/>
    </xf>
    <xf numFmtId="179" fontId="7" fillId="0" borderId="113" xfId="0" applyNumberFormat="1" applyFont="1" applyFill="1" applyBorder="1" applyAlignment="1">
      <alignment horizontal="distributed" vertical="center"/>
    </xf>
    <xf numFmtId="40" fontId="7" fillId="0" borderId="189" xfId="14" applyNumberFormat="1" applyFont="1" applyFill="1" applyBorder="1" applyAlignment="1">
      <alignment horizontal="right" vertical="center" shrinkToFit="1"/>
    </xf>
    <xf numFmtId="40" fontId="7" fillId="0" borderId="178" xfId="14" applyNumberFormat="1" applyFont="1" applyFill="1" applyBorder="1" applyAlignment="1">
      <alignment horizontal="right" vertical="center" shrinkToFit="1"/>
    </xf>
    <xf numFmtId="180" fontId="7" fillId="0" borderId="188" xfId="14" applyNumberFormat="1" applyFont="1" applyFill="1" applyBorder="1" applyAlignment="1">
      <alignment horizontal="right" vertical="center" shrinkToFit="1"/>
    </xf>
    <xf numFmtId="180" fontId="7" fillId="0" borderId="179" xfId="14" applyNumberFormat="1" applyFont="1" applyFill="1" applyBorder="1" applyAlignment="1">
      <alignment horizontal="right" vertical="center" shrinkToFit="1"/>
    </xf>
    <xf numFmtId="40" fontId="7" fillId="0" borderId="288" xfId="14" applyNumberFormat="1" applyFont="1" applyFill="1" applyBorder="1" applyAlignment="1">
      <alignment horizontal="right" vertical="center" shrinkToFit="1"/>
    </xf>
    <xf numFmtId="40" fontId="7" fillId="0" borderId="172" xfId="14" applyNumberFormat="1" applyFont="1" applyFill="1" applyBorder="1" applyAlignment="1">
      <alignment horizontal="right" vertical="center" shrinkToFit="1"/>
    </xf>
    <xf numFmtId="180" fontId="7" fillId="0" borderId="283" xfId="0" applyNumberFormat="1" applyFont="1" applyFill="1" applyBorder="1" applyAlignment="1">
      <alignment horizontal="center" vertical="center" textRotation="255"/>
    </xf>
    <xf numFmtId="180" fontId="7" fillId="0" borderId="0" xfId="0" applyNumberFormat="1" applyFont="1" applyFill="1" applyBorder="1" applyAlignment="1">
      <alignment horizontal="distributed" vertical="center"/>
    </xf>
    <xf numFmtId="180" fontId="7" fillId="0" borderId="101" xfId="0" applyNumberFormat="1" applyFont="1" applyFill="1" applyBorder="1" applyAlignment="1">
      <alignment horizontal="distributed" vertical="center"/>
    </xf>
    <xf numFmtId="40" fontId="7" fillId="0" borderId="178" xfId="14" applyNumberFormat="1" applyFont="1" applyFill="1" applyBorder="1" applyAlignment="1">
      <alignment horizontal="right" vertical="center"/>
    </xf>
    <xf numFmtId="40" fontId="7" fillId="0" borderId="147" xfId="14" applyNumberFormat="1" applyFont="1" applyFill="1" applyBorder="1" applyAlignment="1">
      <alignment vertical="center"/>
    </xf>
    <xf numFmtId="40" fontId="7" fillId="0" borderId="172" xfId="14" applyNumberFormat="1" applyFont="1" applyFill="1" applyBorder="1" applyAlignment="1">
      <alignment vertical="center"/>
    </xf>
    <xf numFmtId="180" fontId="22" fillId="0" borderId="141" xfId="14" applyNumberFormat="1" applyFont="1" applyFill="1" applyBorder="1" applyAlignment="1">
      <alignment horizontal="right" vertical="center"/>
    </xf>
    <xf numFmtId="180" fontId="22" fillId="0" borderId="179" xfId="14" applyNumberFormat="1" applyFont="1" applyFill="1" applyBorder="1" applyAlignment="1">
      <alignment horizontal="right" vertical="center"/>
    </xf>
    <xf numFmtId="40" fontId="7" fillId="0" borderId="140" xfId="1" applyNumberFormat="1" applyFont="1" applyFill="1" applyBorder="1" applyAlignment="1">
      <alignment horizontal="right" vertical="center"/>
    </xf>
    <xf numFmtId="40" fontId="7" fillId="0" borderId="134" xfId="1" applyNumberFormat="1" applyFont="1" applyFill="1" applyBorder="1" applyAlignment="1">
      <alignment horizontal="right" vertical="center"/>
    </xf>
    <xf numFmtId="180" fontId="22" fillId="0" borderId="135" xfId="14" applyNumberFormat="1" applyFont="1" applyFill="1" applyBorder="1" applyAlignment="1">
      <alignment horizontal="right" vertical="center"/>
    </xf>
    <xf numFmtId="40" fontId="7" fillId="0" borderId="140" xfId="14" applyNumberFormat="1" applyFont="1" applyFill="1" applyBorder="1" applyAlignment="1">
      <alignment vertical="center"/>
    </xf>
    <xf numFmtId="40" fontId="7" fillId="0" borderId="178" xfId="14" applyNumberFormat="1" applyFont="1" applyFill="1" applyBorder="1" applyAlignment="1">
      <alignment vertical="center"/>
    </xf>
    <xf numFmtId="180" fontId="7" fillId="0" borderId="141" xfId="14" applyNumberFormat="1" applyFont="1" applyFill="1" applyBorder="1" applyAlignment="1">
      <alignment vertical="center"/>
    </xf>
    <xf numFmtId="180" fontId="7" fillId="0" borderId="179" xfId="14" applyNumberFormat="1" applyFont="1" applyFill="1" applyBorder="1" applyAlignment="1">
      <alignment vertical="center"/>
    </xf>
    <xf numFmtId="180" fontId="7" fillId="0" borderId="138" xfId="14" applyNumberFormat="1" applyFont="1" applyFill="1" applyBorder="1" applyAlignment="1">
      <alignment horizontal="center" vertical="center"/>
    </xf>
    <xf numFmtId="40" fontId="7" fillId="0" borderId="139" xfId="14" applyNumberFormat="1" applyFont="1" applyFill="1" applyBorder="1" applyAlignment="1">
      <alignment horizontal="right" vertical="center"/>
    </xf>
    <xf numFmtId="180" fontId="7" fillId="0" borderId="104" xfId="0" applyNumberFormat="1" applyFont="1" applyFill="1" applyBorder="1" applyAlignment="1">
      <alignment horizontal="distributed" vertical="center" wrapText="1"/>
    </xf>
    <xf numFmtId="40" fontId="7" fillId="0" borderId="137" xfId="14" applyNumberFormat="1" applyFont="1" applyFill="1" applyBorder="1" applyAlignment="1">
      <alignment horizontal="right" vertical="center"/>
    </xf>
    <xf numFmtId="180" fontId="7" fillId="0" borderId="107" xfId="0" applyNumberFormat="1" applyFont="1" applyFill="1" applyBorder="1" applyAlignment="1">
      <alignment horizontal="distributed" vertical="center" wrapText="1"/>
    </xf>
    <xf numFmtId="180" fontId="37" fillId="0" borderId="104" xfId="0" applyNumberFormat="1" applyFont="1" applyFill="1" applyBorder="1" applyAlignment="1">
      <alignment horizontal="distributed" vertical="center" wrapText="1"/>
    </xf>
    <xf numFmtId="0" fontId="0" fillId="0" borderId="104" xfId="0" applyFill="1" applyBorder="1" applyAlignment="1">
      <alignment horizontal="distributed" vertical="center"/>
    </xf>
    <xf numFmtId="49" fontId="22" fillId="0" borderId="0" xfId="0" applyNumberFormat="1" applyFont="1" applyFill="1" applyAlignment="1">
      <alignment horizontal="center" vertical="center"/>
    </xf>
    <xf numFmtId="180" fontId="7" fillId="0" borderId="138" xfId="14" applyNumberFormat="1" applyFont="1" applyFill="1" applyBorder="1" applyAlignment="1">
      <alignment horizontal="right" vertical="center"/>
    </xf>
    <xf numFmtId="40" fontId="7" fillId="0" borderId="145" xfId="14" applyNumberFormat="1" applyFont="1" applyFill="1" applyBorder="1" applyAlignment="1">
      <alignment horizontal="right" vertical="center"/>
    </xf>
    <xf numFmtId="180" fontId="28" fillId="0" borderId="104" xfId="0" applyNumberFormat="1" applyFont="1" applyFill="1" applyBorder="1" applyAlignment="1">
      <alignment horizontal="distributed" vertical="center"/>
    </xf>
    <xf numFmtId="40" fontId="7" fillId="0" borderId="178" xfId="14" applyNumberFormat="1" applyFont="1" applyFill="1" applyBorder="1" applyAlignment="1">
      <alignment horizontal="center" vertical="center"/>
    </xf>
    <xf numFmtId="40" fontId="7" fillId="0" borderId="134" xfId="14" applyNumberFormat="1" applyFont="1" applyFill="1" applyBorder="1" applyAlignment="1">
      <alignment horizontal="center" vertical="center"/>
    </xf>
    <xf numFmtId="180" fontId="7" fillId="0" borderId="179" xfId="14" applyNumberFormat="1" applyFont="1" applyFill="1" applyBorder="1" applyAlignment="1">
      <alignment horizontal="center" vertical="center"/>
    </xf>
    <xf numFmtId="40" fontId="7" fillId="0" borderId="172" xfId="14" applyNumberFormat="1" applyFont="1" applyFill="1" applyBorder="1" applyAlignment="1">
      <alignment horizontal="center" vertical="center"/>
    </xf>
    <xf numFmtId="40" fontId="7" fillId="0" borderId="136" xfId="14" applyNumberFormat="1" applyFont="1" applyFill="1" applyBorder="1" applyAlignment="1">
      <alignment horizontal="center" vertical="center"/>
    </xf>
    <xf numFmtId="180" fontId="7" fillId="0" borderId="107" xfId="0" applyNumberFormat="1" applyFont="1" applyFill="1" applyBorder="1" applyAlignment="1">
      <alignment horizontal="distributed" vertical="center" shrinkToFit="1"/>
    </xf>
    <xf numFmtId="180" fontId="7" fillId="0" borderId="112" xfId="0" applyNumberFormat="1" applyFont="1" applyFill="1" applyBorder="1" applyAlignment="1">
      <alignment horizontal="distributed" vertical="center" wrapText="1"/>
    </xf>
    <xf numFmtId="180" fontId="7" fillId="0" borderId="101" xfId="0" applyNumberFormat="1" applyFont="1" applyFill="1" applyBorder="1" applyAlignment="1">
      <alignment horizontal="distributed" vertical="center" wrapText="1"/>
    </xf>
    <xf numFmtId="180" fontId="7" fillId="0" borderId="305" xfId="0" applyNumberFormat="1" applyFont="1" applyFill="1" applyBorder="1" applyAlignment="1">
      <alignment horizontal="center" vertical="center" textRotation="255"/>
    </xf>
    <xf numFmtId="180" fontId="7" fillId="0" borderId="307" xfId="0" applyNumberFormat="1" applyFont="1" applyFill="1" applyBorder="1" applyAlignment="1">
      <alignment horizontal="distributed" vertical="center"/>
    </xf>
    <xf numFmtId="49" fontId="2" fillId="0" borderId="43" xfId="0" applyNumberFormat="1" applyFont="1" applyFill="1" applyBorder="1" applyAlignment="1">
      <alignment horizontal="center" vertical="center"/>
    </xf>
    <xf numFmtId="180" fontId="7" fillId="0" borderId="106" xfId="0" applyNumberFormat="1" applyFont="1" applyFill="1" applyBorder="1" applyAlignment="1">
      <alignment horizontal="center" vertical="center"/>
    </xf>
    <xf numFmtId="180" fontId="7" fillId="0" borderId="106" xfId="0" applyNumberFormat="1" applyFont="1" applyFill="1" applyBorder="1" applyAlignment="1">
      <alignment horizontal="distributed" vertical="center"/>
    </xf>
    <xf numFmtId="180" fontId="7" fillId="0" borderId="126" xfId="0" applyNumberFormat="1" applyFont="1" applyFill="1" applyBorder="1" applyAlignment="1">
      <alignment horizontal="center" vertical="center" shrinkToFit="1"/>
    </xf>
    <xf numFmtId="180" fontId="7" fillId="0" borderId="117" xfId="0" applyNumberFormat="1" applyFont="1" applyFill="1" applyBorder="1" applyAlignment="1">
      <alignment horizontal="center" vertical="center" shrinkToFit="1"/>
    </xf>
    <xf numFmtId="180" fontId="7" fillId="0" borderId="129" xfId="0" applyNumberFormat="1" applyFont="1" applyFill="1" applyBorder="1" applyAlignment="1">
      <alignment horizontal="center" vertical="center" shrinkToFit="1"/>
    </xf>
    <xf numFmtId="180" fontId="7" fillId="0" borderId="112" xfId="0" applyNumberFormat="1" applyFont="1" applyFill="1" applyBorder="1" applyAlignment="1">
      <alignment horizontal="distributed" vertical="center"/>
    </xf>
    <xf numFmtId="0" fontId="2" fillId="0" borderId="114"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31" xfId="0" applyFont="1" applyBorder="1" applyAlignment="1">
      <alignment horizontal="center" vertical="center"/>
    </xf>
    <xf numFmtId="0" fontId="2" fillId="0" borderId="130" xfId="0" applyFont="1" applyBorder="1" applyAlignment="1">
      <alignment horizontal="center" vertical="center"/>
    </xf>
    <xf numFmtId="0" fontId="2" fillId="0" borderId="117" xfId="0" applyFont="1" applyBorder="1" applyAlignment="1">
      <alignment horizontal="center" vertical="center"/>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33" xfId="0" applyFont="1" applyBorder="1" applyAlignment="1">
      <alignment horizontal="center" vertical="center"/>
    </xf>
    <xf numFmtId="0" fontId="3" fillId="0" borderId="131" xfId="0" applyFont="1" applyBorder="1" applyAlignment="1">
      <alignment horizontal="center" vertical="center"/>
    </xf>
    <xf numFmtId="0" fontId="3" fillId="0" borderId="130" xfId="0" applyFont="1" applyBorder="1" applyAlignment="1">
      <alignment horizontal="center" vertical="center"/>
    </xf>
    <xf numFmtId="0" fontId="2" fillId="0" borderId="241" xfId="0" applyFont="1" applyBorder="1" applyAlignment="1">
      <alignment horizontal="distributed" vertical="center"/>
    </xf>
    <xf numFmtId="0" fontId="2" fillId="0" borderId="112" xfId="0" applyFont="1" applyBorder="1" applyAlignment="1">
      <alignment horizontal="distributed" vertical="center"/>
    </xf>
    <xf numFmtId="0" fontId="2" fillId="0" borderId="150" xfId="0" applyFont="1" applyBorder="1" applyAlignment="1">
      <alignment horizontal="right" vertical="center"/>
    </xf>
    <xf numFmtId="0" fontId="2" fillId="0" borderId="43" xfId="0" applyFont="1" applyBorder="1" applyAlignment="1">
      <alignment horizontal="center" vertical="center"/>
    </xf>
    <xf numFmtId="0" fontId="2" fillId="0" borderId="120" xfId="0" applyFont="1" applyBorder="1" applyAlignment="1">
      <alignment horizontal="center" vertical="center"/>
    </xf>
    <xf numFmtId="0" fontId="0" fillId="0" borderId="115" xfId="0" applyBorder="1" applyAlignment="1">
      <alignment horizontal="center" vertical="center"/>
    </xf>
    <xf numFmtId="0" fontId="0" fillId="0" borderId="115" xfId="0" applyBorder="1" applyAlignment="1">
      <alignment vertical="center"/>
    </xf>
    <xf numFmtId="0" fontId="0" fillId="0" borderId="116" xfId="0" applyBorder="1" applyAlignment="1">
      <alignment vertical="center" shrinkToFit="1"/>
    </xf>
    <xf numFmtId="0" fontId="0" fillId="0" borderId="133" xfId="0" applyBorder="1" applyAlignment="1">
      <alignment horizontal="center" vertical="center"/>
    </xf>
    <xf numFmtId="0" fontId="0" fillId="0" borderId="130" xfId="0" applyBorder="1" applyAlignment="1">
      <alignment horizontal="center" vertical="center"/>
    </xf>
    <xf numFmtId="0" fontId="2" fillId="0" borderId="107" xfId="0" applyFont="1" applyBorder="1" applyAlignment="1">
      <alignment horizontal="distributed" vertical="center"/>
    </xf>
    <xf numFmtId="0" fontId="2" fillId="0" borderId="104" xfId="0" applyFont="1" applyBorder="1" applyAlignment="1">
      <alignment horizontal="distributed" vertical="center"/>
    </xf>
    <xf numFmtId="0" fontId="2" fillId="0" borderId="106" xfId="0" applyFont="1" applyBorder="1" applyAlignment="1">
      <alignment horizontal="distributed" vertical="center"/>
    </xf>
    <xf numFmtId="0" fontId="2" fillId="0" borderId="284" xfId="0" applyFont="1" applyBorder="1" applyAlignment="1">
      <alignment horizontal="center" vertical="center"/>
    </xf>
    <xf numFmtId="0" fontId="2" fillId="0" borderId="225" xfId="0" applyFont="1" applyBorder="1" applyAlignment="1">
      <alignment horizontal="center" vertical="center"/>
    </xf>
    <xf numFmtId="0" fontId="2" fillId="0" borderId="0" xfId="0" applyFont="1" applyBorder="1" applyAlignment="1">
      <alignment horizontal="right" vertical="center"/>
    </xf>
    <xf numFmtId="0" fontId="2" fillId="0" borderId="113" xfId="0" applyFont="1" applyBorder="1" applyAlignment="1">
      <alignment horizontal="distributed" vertical="center"/>
    </xf>
    <xf numFmtId="0" fontId="0" fillId="0" borderId="150" xfId="0" applyBorder="1" applyAlignment="1">
      <alignment horizontal="distributed" vertical="center"/>
    </xf>
    <xf numFmtId="0" fontId="0" fillId="0" borderId="225" xfId="0" applyBorder="1" applyAlignment="1">
      <alignment horizontal="center" vertical="center"/>
    </xf>
    <xf numFmtId="38" fontId="2" fillId="0" borderId="225" xfId="3" applyFont="1" applyBorder="1" applyAlignment="1">
      <alignment horizontal="center" vertical="center"/>
    </xf>
    <xf numFmtId="0" fontId="0" fillId="0" borderId="43" xfId="0"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vertical="center"/>
    </xf>
    <xf numFmtId="0" fontId="0" fillId="0" borderId="130" xfId="0" applyBorder="1" applyAlignment="1">
      <alignment vertical="center"/>
    </xf>
    <xf numFmtId="0" fontId="35" fillId="0" borderId="0" xfId="10" applyFont="1" applyAlignment="1">
      <alignment vertical="center" shrinkToFit="1"/>
    </xf>
    <xf numFmtId="0" fontId="29" fillId="0" borderId="0" xfId="10" applyFont="1" applyBorder="1" applyAlignment="1">
      <alignment horizontal="right" vertical="center" shrinkToFit="1"/>
    </xf>
    <xf numFmtId="0" fontId="33" fillId="0" borderId="286" xfId="10" applyFont="1" applyBorder="1" applyAlignment="1">
      <alignment horizontal="center" vertical="center" shrinkToFit="1"/>
    </xf>
    <xf numFmtId="0" fontId="33" fillId="0" borderId="285" xfId="10" applyFont="1" applyBorder="1" applyAlignment="1">
      <alignment horizontal="center" vertical="center" shrinkToFit="1"/>
    </xf>
    <xf numFmtId="0" fontId="34" fillId="0" borderId="200" xfId="10" applyFont="1" applyBorder="1" applyAlignment="1">
      <alignment horizontal="center" vertical="center" shrinkToFit="1"/>
    </xf>
    <xf numFmtId="0" fontId="33" fillId="0" borderId="285" xfId="15" applyFont="1" applyBorder="1" applyAlignment="1">
      <alignment horizontal="center" vertical="center" shrinkToFit="1"/>
    </xf>
    <xf numFmtId="0" fontId="34" fillId="0" borderId="200" xfId="15" applyFont="1" applyBorder="1" applyAlignment="1">
      <alignment horizontal="center" vertical="center" shrinkToFit="1"/>
    </xf>
    <xf numFmtId="0" fontId="34" fillId="0" borderId="287" xfId="10" applyFont="1" applyBorder="1" applyAlignment="1">
      <alignment horizontal="center" vertical="center" shrinkToFit="1"/>
    </xf>
    <xf numFmtId="0" fontId="33" fillId="0" borderId="106" xfId="6" applyFont="1" applyBorder="1" applyAlignment="1">
      <alignment horizontal="distributed" vertical="center" shrinkToFit="1"/>
    </xf>
    <xf numFmtId="0" fontId="34" fillId="0" borderId="106" xfId="6" applyFont="1" applyBorder="1" applyAlignment="1">
      <alignment horizontal="distributed" vertical="center" shrinkToFit="1"/>
    </xf>
    <xf numFmtId="0" fontId="33" fillId="0" borderId="113" xfId="6" applyFont="1" applyBorder="1" applyAlignment="1">
      <alignment horizontal="distributed" vertical="center" shrinkToFit="1"/>
    </xf>
    <xf numFmtId="0" fontId="34" fillId="0" borderId="113" xfId="6" applyFont="1" applyBorder="1" applyAlignment="1">
      <alignment horizontal="distributed" vertical="center" shrinkToFit="1"/>
    </xf>
    <xf numFmtId="0" fontId="33" fillId="0" borderId="104" xfId="6" applyFont="1" applyBorder="1" applyAlignment="1">
      <alignment horizontal="distributed" vertical="center" shrinkToFit="1"/>
    </xf>
    <xf numFmtId="0" fontId="34" fillId="0" borderId="104" xfId="6" applyFont="1" applyBorder="1" applyAlignment="1">
      <alignment horizontal="distributed" vertical="center" shrinkToFit="1"/>
    </xf>
    <xf numFmtId="0" fontId="33" fillId="0" borderId="107" xfId="6" applyFont="1" applyBorder="1" applyAlignment="1">
      <alignment horizontal="distributed" vertical="center" wrapText="1" shrinkToFit="1"/>
    </xf>
    <xf numFmtId="0" fontId="33" fillId="0" borderId="107" xfId="6" applyFont="1" applyBorder="1" applyAlignment="1">
      <alignment horizontal="distributed" vertical="center" shrinkToFit="1"/>
    </xf>
    <xf numFmtId="0" fontId="33" fillId="0" borderId="117" xfId="6" applyFont="1" applyBorder="1" applyAlignment="1">
      <alignment horizontal="center" vertical="center" shrinkToFit="1"/>
    </xf>
  </cellXfs>
  <cellStyles count="16">
    <cellStyle name="桁区切り" xfId="1" builtinId="6"/>
    <cellStyle name="桁区切り 2" xfId="2"/>
    <cellStyle name="桁区切り 3" xfId="3"/>
    <cellStyle name="桁区切り 3 2" xfId="14"/>
    <cellStyle name="桁区切り 4" xfId="4"/>
    <cellStyle name="標準" xfId="0" builtinId="0"/>
    <cellStyle name="標準 2" xfId="5"/>
    <cellStyle name="標準 3" xfId="6"/>
    <cellStyle name="標準 4" xfId="7"/>
    <cellStyle name="標準 4 2" xfId="8"/>
    <cellStyle name="標準 4 3" xfId="9"/>
    <cellStyle name="標準 4 3 2" xfId="15"/>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a16="http://schemas.microsoft.com/office/drawing/2014/main" id="{321E9FE6-EABD-491B-9A7A-BEA5B50F881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7:K59"/>
  <sheetViews>
    <sheetView tabSelected="1" view="pageBreakPreview" zoomScale="115" zoomScaleNormal="100" zoomScaleSheetLayoutView="115" workbookViewId="0"/>
  </sheetViews>
  <sheetFormatPr defaultRowHeight="13.5" x14ac:dyDescent="0.1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x14ac:dyDescent="0.15">
      <c r="A7" s="627" t="s">
        <v>438</v>
      </c>
      <c r="B7" s="627"/>
      <c r="C7" s="627"/>
      <c r="D7" s="627"/>
      <c r="E7" s="627"/>
      <c r="F7" s="627"/>
      <c r="G7" s="627"/>
      <c r="H7" s="627"/>
      <c r="I7" s="627"/>
      <c r="J7" s="627"/>
      <c r="K7" s="627"/>
    </row>
    <row r="8" spans="1:11" x14ac:dyDescent="0.15">
      <c r="A8" s="627"/>
      <c r="B8" s="627"/>
      <c r="C8" s="627"/>
      <c r="D8" s="627"/>
      <c r="E8" s="627"/>
      <c r="F8" s="627"/>
      <c r="G8" s="627"/>
      <c r="H8" s="627"/>
      <c r="I8" s="627"/>
      <c r="J8" s="627"/>
      <c r="K8" s="627"/>
    </row>
    <row r="9" spans="1:11" x14ac:dyDescent="0.15">
      <c r="A9" s="627"/>
      <c r="B9" s="627"/>
      <c r="C9" s="627"/>
      <c r="D9" s="627"/>
      <c r="E9" s="627"/>
      <c r="F9" s="627"/>
      <c r="G9" s="627"/>
      <c r="H9" s="627"/>
      <c r="I9" s="627"/>
      <c r="J9" s="627"/>
      <c r="K9" s="627"/>
    </row>
    <row r="11" spans="1:11" ht="48" customHeight="1" x14ac:dyDescent="0.15">
      <c r="A11" s="628" t="s">
        <v>175</v>
      </c>
      <c r="B11" s="628"/>
      <c r="C11" s="628"/>
      <c r="D11" s="628"/>
      <c r="E11" s="628"/>
      <c r="F11" s="628"/>
      <c r="G11" s="628"/>
      <c r="H11" s="628"/>
      <c r="I11" s="628"/>
      <c r="J11" s="628"/>
      <c r="K11" s="628"/>
    </row>
    <row r="12" spans="1:11" x14ac:dyDescent="0.15">
      <c r="A12" s="628"/>
      <c r="B12" s="628"/>
      <c r="C12" s="628"/>
      <c r="D12" s="628"/>
      <c r="E12" s="628"/>
      <c r="F12" s="628"/>
      <c r="G12" s="628"/>
      <c r="H12" s="628"/>
      <c r="I12" s="628"/>
      <c r="J12" s="628"/>
      <c r="K12" s="628"/>
    </row>
    <row r="13" spans="1:11" x14ac:dyDescent="0.15">
      <c r="A13" s="628"/>
      <c r="B13" s="628"/>
      <c r="C13" s="628"/>
      <c r="D13" s="628"/>
      <c r="E13" s="628"/>
      <c r="F13" s="628"/>
      <c r="G13" s="628"/>
      <c r="H13" s="628"/>
      <c r="I13" s="628"/>
      <c r="J13" s="628"/>
      <c r="K13" s="628"/>
    </row>
    <row r="16" spans="1:11" ht="13.5" customHeight="1" x14ac:dyDescent="0.15">
      <c r="A16" s="330"/>
      <c r="B16" s="385"/>
      <c r="C16" s="385"/>
      <c r="D16" s="385"/>
      <c r="E16" s="385"/>
      <c r="F16" s="385"/>
      <c r="G16" s="385"/>
      <c r="H16" s="385"/>
      <c r="I16" s="385"/>
      <c r="J16" s="385"/>
      <c r="K16" s="330"/>
    </row>
    <row r="17" spans="1:11" x14ac:dyDescent="0.15">
      <c r="A17" s="330"/>
      <c r="B17" s="385"/>
      <c r="C17" s="385"/>
      <c r="D17" s="385"/>
      <c r="E17" s="385"/>
      <c r="F17" s="385"/>
      <c r="G17" s="385"/>
      <c r="H17" s="385"/>
      <c r="I17" s="385"/>
      <c r="J17" s="385"/>
      <c r="K17" s="330"/>
    </row>
    <row r="18" spans="1:11" x14ac:dyDescent="0.15">
      <c r="A18" s="330"/>
      <c r="B18" s="385"/>
      <c r="C18" s="385"/>
      <c r="D18" s="385"/>
      <c r="E18" s="385"/>
      <c r="F18" s="385"/>
      <c r="G18" s="385"/>
      <c r="H18" s="385"/>
      <c r="I18" s="385"/>
      <c r="J18" s="385"/>
      <c r="K18" s="330"/>
    </row>
    <row r="19" spans="1:11" x14ac:dyDescent="0.15">
      <c r="A19" s="330"/>
      <c r="B19" s="385"/>
      <c r="C19" s="385"/>
      <c r="D19" s="385"/>
      <c r="E19" s="385"/>
      <c r="F19" s="385"/>
      <c r="G19" s="385"/>
      <c r="H19" s="385"/>
      <c r="I19" s="385"/>
      <c r="J19" s="385"/>
      <c r="K19" s="330"/>
    </row>
    <row r="20" spans="1:11" x14ac:dyDescent="0.15">
      <c r="A20" s="330"/>
      <c r="B20" s="385"/>
      <c r="C20" s="385"/>
      <c r="D20" s="385"/>
      <c r="E20" s="385"/>
      <c r="F20" s="385"/>
      <c r="G20" s="385"/>
      <c r="H20" s="385"/>
      <c r="I20" s="385"/>
      <c r="J20" s="385"/>
      <c r="K20" s="330"/>
    </row>
    <row r="21" spans="1:11" x14ac:dyDescent="0.15">
      <c r="A21" s="330"/>
      <c r="B21" s="385"/>
      <c r="C21" s="385"/>
      <c r="D21" s="385"/>
      <c r="E21" s="385"/>
      <c r="F21" s="385"/>
      <c r="G21" s="385"/>
      <c r="H21" s="385"/>
      <c r="I21" s="385"/>
      <c r="J21" s="385"/>
      <c r="K21" s="330"/>
    </row>
    <row r="22" spans="1:11" x14ac:dyDescent="0.15">
      <c r="A22" s="330"/>
      <c r="B22" s="385"/>
      <c r="C22" s="385"/>
      <c r="D22" s="385"/>
      <c r="E22" s="385"/>
      <c r="F22" s="385"/>
      <c r="G22" s="385"/>
      <c r="H22" s="385"/>
      <c r="I22" s="385"/>
      <c r="J22" s="385"/>
      <c r="K22" s="330"/>
    </row>
    <row r="23" spans="1:11" x14ac:dyDescent="0.15">
      <c r="A23" s="330"/>
      <c r="B23" s="385"/>
      <c r="C23" s="385"/>
      <c r="D23" s="385"/>
      <c r="E23" s="385"/>
      <c r="F23" s="385"/>
      <c r="G23" s="385"/>
      <c r="H23" s="385"/>
      <c r="I23" s="385"/>
      <c r="J23" s="385"/>
      <c r="K23" s="330"/>
    </row>
    <row r="24" spans="1:11" x14ac:dyDescent="0.15">
      <c r="A24" s="330"/>
      <c r="B24" s="385"/>
      <c r="C24" s="385"/>
      <c r="D24" s="385"/>
      <c r="E24" s="385"/>
      <c r="F24" s="385"/>
      <c r="G24" s="385"/>
      <c r="H24" s="385"/>
      <c r="I24" s="385"/>
      <c r="J24" s="385"/>
      <c r="K24" s="330"/>
    </row>
    <row r="25" spans="1:11" x14ac:dyDescent="0.15">
      <c r="A25" s="330"/>
      <c r="B25" s="385"/>
      <c r="C25" s="385"/>
      <c r="D25" s="385"/>
      <c r="E25" s="385"/>
      <c r="F25" s="385"/>
      <c r="G25" s="385"/>
      <c r="H25" s="385"/>
      <c r="I25" s="385"/>
      <c r="J25" s="385"/>
      <c r="K25" s="330"/>
    </row>
    <row r="26" spans="1:11" x14ac:dyDescent="0.15">
      <c r="A26" s="330"/>
      <c r="B26" s="385"/>
      <c r="C26" s="385"/>
      <c r="D26" s="385"/>
      <c r="E26" s="385"/>
      <c r="F26" s="385"/>
      <c r="G26" s="385"/>
      <c r="H26" s="385"/>
      <c r="I26" s="385"/>
      <c r="J26" s="385"/>
      <c r="K26" s="330"/>
    </row>
    <row r="27" spans="1:11" x14ac:dyDescent="0.15">
      <c r="A27" s="330"/>
      <c r="B27" s="385"/>
      <c r="C27" s="385"/>
      <c r="D27" s="385"/>
      <c r="E27" s="385"/>
      <c r="F27" s="385"/>
      <c r="G27" s="385"/>
      <c r="H27" s="385"/>
      <c r="I27" s="385"/>
      <c r="J27" s="385"/>
      <c r="K27" s="330"/>
    </row>
    <row r="28" spans="1:11" x14ac:dyDescent="0.15">
      <c r="A28" s="330"/>
      <c r="B28" s="385"/>
      <c r="C28" s="385"/>
      <c r="D28" s="385"/>
      <c r="E28" s="385"/>
      <c r="F28" s="385"/>
      <c r="G28" s="385"/>
      <c r="H28" s="385"/>
      <c r="I28" s="385"/>
      <c r="J28" s="385"/>
      <c r="K28" s="330"/>
    </row>
    <row r="29" spans="1:11" x14ac:dyDescent="0.15">
      <c r="A29" s="330"/>
      <c r="B29" s="385"/>
      <c r="C29" s="385"/>
      <c r="D29" s="385"/>
      <c r="E29" s="385"/>
      <c r="F29" s="385"/>
      <c r="G29" s="385"/>
      <c r="H29" s="385"/>
      <c r="I29" s="385"/>
      <c r="J29" s="385"/>
      <c r="K29" s="330"/>
    </row>
    <row r="30" spans="1:11" x14ac:dyDescent="0.15">
      <c r="A30" s="330"/>
      <c r="B30" s="385"/>
      <c r="C30" s="385"/>
      <c r="D30" s="385"/>
      <c r="E30" s="385"/>
      <c r="F30" s="385"/>
      <c r="G30" s="385"/>
      <c r="H30" s="385"/>
      <c r="I30" s="385"/>
      <c r="J30" s="385"/>
      <c r="K30" s="330"/>
    </row>
    <row r="31" spans="1:11" x14ac:dyDescent="0.15">
      <c r="A31" s="330"/>
      <c r="B31" s="385"/>
      <c r="C31" s="385"/>
      <c r="D31" s="385"/>
      <c r="E31" s="385"/>
      <c r="F31" s="385"/>
      <c r="G31" s="385"/>
      <c r="H31" s="385"/>
      <c r="I31" s="385"/>
      <c r="J31" s="385"/>
      <c r="K31" s="330"/>
    </row>
    <row r="32" spans="1:11" x14ac:dyDescent="0.15">
      <c r="A32" s="330"/>
      <c r="B32" s="385"/>
      <c r="C32" s="385"/>
      <c r="D32" s="385"/>
      <c r="E32" s="385"/>
      <c r="F32" s="385"/>
      <c r="G32" s="385"/>
      <c r="H32" s="385"/>
      <c r="I32" s="385"/>
      <c r="J32" s="385"/>
      <c r="K32" s="330"/>
    </row>
    <row r="33" spans="1:11" x14ac:dyDescent="0.15">
      <c r="A33" s="330"/>
      <c r="B33" s="384"/>
      <c r="C33" s="384"/>
      <c r="D33" s="384"/>
      <c r="E33" s="384"/>
      <c r="F33" s="384"/>
      <c r="G33" s="384"/>
      <c r="H33" s="384"/>
      <c r="I33" s="384"/>
      <c r="J33" s="384"/>
      <c r="K33" s="330"/>
    </row>
    <row r="34" spans="1:11" ht="14.25" thickBot="1" x14ac:dyDescent="0.2">
      <c r="A34" s="139"/>
      <c r="B34" s="139"/>
      <c r="C34" s="144"/>
      <c r="D34" s="144"/>
      <c r="E34" s="144"/>
      <c r="F34" s="144"/>
      <c r="G34" s="144"/>
      <c r="H34" s="145"/>
      <c r="I34" s="145"/>
      <c r="J34" s="145"/>
    </row>
    <row r="35" spans="1:11" x14ac:dyDescent="0.15">
      <c r="A35" s="141"/>
      <c r="B35" s="147"/>
      <c r="C35" s="146"/>
      <c r="D35" s="146"/>
      <c r="E35" s="146"/>
      <c r="F35" s="146"/>
      <c r="G35" s="146"/>
      <c r="H35" s="147"/>
      <c r="I35" s="147"/>
      <c r="J35" s="147"/>
      <c r="K35" s="148"/>
    </row>
    <row r="36" spans="1:11" x14ac:dyDescent="0.15">
      <c r="A36" s="142"/>
      <c r="B36" s="629" t="s">
        <v>439</v>
      </c>
      <c r="C36" s="630"/>
      <c r="D36" s="630"/>
      <c r="E36" s="630"/>
      <c r="F36" s="630"/>
      <c r="G36" s="630"/>
      <c r="H36" s="630"/>
      <c r="I36" s="630"/>
      <c r="J36" s="630"/>
      <c r="K36" s="149"/>
    </row>
    <row r="37" spans="1:11" x14ac:dyDescent="0.15">
      <c r="A37" s="142"/>
      <c r="B37" s="630"/>
      <c r="C37" s="630"/>
      <c r="D37" s="630"/>
      <c r="E37" s="630"/>
      <c r="F37" s="630"/>
      <c r="G37" s="630"/>
      <c r="H37" s="630"/>
      <c r="I37" s="630"/>
      <c r="J37" s="630"/>
      <c r="K37" s="149"/>
    </row>
    <row r="38" spans="1:11" x14ac:dyDescent="0.15">
      <c r="A38" s="142"/>
      <c r="B38" s="630"/>
      <c r="C38" s="630"/>
      <c r="D38" s="630"/>
      <c r="E38" s="630"/>
      <c r="F38" s="630"/>
      <c r="G38" s="630"/>
      <c r="H38" s="630"/>
      <c r="I38" s="630"/>
      <c r="J38" s="630"/>
      <c r="K38" s="149"/>
    </row>
    <row r="39" spans="1:11" ht="14.25" thickBot="1" x14ac:dyDescent="0.2">
      <c r="A39" s="143"/>
      <c r="B39" s="140"/>
      <c r="C39" s="140"/>
      <c r="D39" s="140"/>
      <c r="E39" s="140"/>
      <c r="F39" s="140"/>
      <c r="G39" s="140"/>
      <c r="H39" s="140"/>
      <c r="I39" s="140"/>
      <c r="J39" s="140"/>
      <c r="K39" s="150"/>
    </row>
    <row r="40" spans="1:11" ht="13.5" customHeight="1" x14ac:dyDescent="0.15">
      <c r="A40" s="145"/>
      <c r="B40" s="145"/>
      <c r="C40" s="145"/>
      <c r="D40" s="145"/>
      <c r="E40" s="145"/>
      <c r="F40" s="145"/>
      <c r="G40" s="145"/>
      <c r="H40" s="145"/>
      <c r="I40" s="145"/>
      <c r="J40" s="145"/>
      <c r="K40" s="330"/>
    </row>
    <row r="41" spans="1:11" ht="13.5" customHeight="1" x14ac:dyDescent="0.15"/>
    <row r="42" spans="1:11" ht="13.5" customHeight="1" x14ac:dyDescent="0.15">
      <c r="A42" s="631" t="s">
        <v>176</v>
      </c>
      <c r="B42" s="631"/>
      <c r="C42" s="631"/>
      <c r="D42" s="631"/>
      <c r="E42" s="631"/>
      <c r="F42" s="631"/>
      <c r="G42" s="631"/>
      <c r="H42" s="631"/>
      <c r="I42" s="631"/>
      <c r="J42" s="631"/>
      <c r="K42" s="631"/>
    </row>
    <row r="43" spans="1:11" ht="13.5" customHeight="1" x14ac:dyDescent="0.15">
      <c r="A43" s="631"/>
      <c r="B43" s="631"/>
      <c r="C43" s="631"/>
      <c r="D43" s="631"/>
      <c r="E43" s="631"/>
      <c r="F43" s="631"/>
      <c r="G43" s="631"/>
      <c r="H43" s="631"/>
      <c r="I43" s="631"/>
      <c r="J43" s="631"/>
      <c r="K43" s="631"/>
    </row>
    <row r="44" spans="1:11" ht="24.75" customHeight="1" x14ac:dyDescent="0.15">
      <c r="A44" s="631"/>
      <c r="B44" s="631"/>
      <c r="C44" s="631"/>
      <c r="D44" s="631"/>
      <c r="E44" s="631"/>
      <c r="F44" s="631"/>
      <c r="G44" s="631"/>
      <c r="H44" s="631"/>
      <c r="I44" s="631"/>
      <c r="J44" s="631"/>
      <c r="K44" s="631"/>
    </row>
    <row r="45" spans="1:11" ht="13.5" customHeight="1" x14ac:dyDescent="0.15"/>
    <row r="46" spans="1:11" ht="13.5" customHeight="1" x14ac:dyDescent="0.15"/>
    <row r="47" spans="1:11" ht="13.5" customHeight="1" x14ac:dyDescent="0.15"/>
    <row r="48" spans="1:11" ht="13.5" customHeight="1" x14ac:dyDescent="0.15"/>
    <row r="53" ht="16.5" customHeight="1" x14ac:dyDescent="0.15"/>
    <row r="59" ht="45" customHeight="1" x14ac:dyDescent="0.15"/>
  </sheetData>
  <mergeCells count="4">
    <mergeCell ref="A7:K9"/>
    <mergeCell ref="A11:K13"/>
    <mergeCell ref="B36:J38"/>
    <mergeCell ref="A42:K44"/>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33"/>
  <sheetViews>
    <sheetView view="pageBreakPreview" zoomScale="85" zoomScaleNormal="100" zoomScaleSheetLayoutView="85" workbookViewId="0"/>
  </sheetViews>
  <sheetFormatPr defaultRowHeight="13.5" x14ac:dyDescent="0.15"/>
  <cols>
    <col min="1" max="1" width="2.625" customWidth="1"/>
    <col min="2" max="2" width="0.875" style="326" customWidth="1"/>
    <col min="3" max="3" width="3.625" style="327" customWidth="1"/>
    <col min="4" max="4" width="0.875" style="327" customWidth="1"/>
    <col min="5" max="5" width="3.625" style="327" customWidth="1"/>
    <col min="6" max="6" width="0.875" style="327" customWidth="1"/>
    <col min="7" max="7" width="23" style="327" customWidth="1"/>
    <col min="8" max="8" width="0.875" style="327" customWidth="1"/>
    <col min="9" max="9" width="13.875" style="327" customWidth="1"/>
    <col min="10" max="10" width="0.875" style="327" customWidth="1"/>
    <col min="11" max="11" width="13.875" style="327" customWidth="1"/>
    <col min="12" max="12" width="0.875" style="327" customWidth="1"/>
    <col min="13" max="13" width="13.875" style="327" customWidth="1"/>
    <col min="14" max="14" width="0.875" style="327" customWidth="1"/>
    <col min="15" max="15" width="12.125" style="327" customWidth="1"/>
    <col min="16" max="16" width="0.875" style="327" customWidth="1"/>
  </cols>
  <sheetData>
    <row r="1" spans="1:16" ht="27" customHeight="1" x14ac:dyDescent="0.15">
      <c r="A1" s="210"/>
      <c r="B1" s="340"/>
      <c r="C1" s="892" t="s">
        <v>429</v>
      </c>
      <c r="D1" s="892"/>
      <c r="E1" s="892"/>
      <c r="F1" s="892"/>
      <c r="G1" s="892"/>
      <c r="H1" s="892"/>
      <c r="I1" s="892"/>
      <c r="J1" s="892"/>
      <c r="K1" s="892"/>
      <c r="L1" s="892"/>
      <c r="M1" s="892"/>
      <c r="N1" s="892"/>
      <c r="O1" s="892"/>
      <c r="P1" s="341"/>
    </row>
    <row r="2" spans="1:16" ht="20.25" customHeight="1" thickBot="1" x14ac:dyDescent="0.2">
      <c r="A2" s="210"/>
      <c r="B2" s="340"/>
      <c r="C2" s="340"/>
      <c r="D2" s="340"/>
      <c r="E2" s="340"/>
      <c r="F2" s="340"/>
      <c r="G2" s="340"/>
      <c r="H2" s="340"/>
      <c r="I2" s="340"/>
      <c r="J2" s="340"/>
      <c r="K2" s="893" t="s">
        <v>430</v>
      </c>
      <c r="L2" s="893"/>
      <c r="M2" s="893"/>
      <c r="N2" s="893"/>
      <c r="O2" s="893"/>
      <c r="P2" s="457"/>
    </row>
    <row r="3" spans="1:16" ht="27" customHeight="1" x14ac:dyDescent="0.15">
      <c r="A3" s="210"/>
      <c r="B3" s="342"/>
      <c r="C3" s="894" t="s">
        <v>431</v>
      </c>
      <c r="D3" s="894"/>
      <c r="E3" s="894"/>
      <c r="F3" s="894"/>
      <c r="G3" s="894"/>
      <c r="H3" s="343"/>
      <c r="I3" s="895" t="s">
        <v>432</v>
      </c>
      <c r="J3" s="896"/>
      <c r="K3" s="897" t="s">
        <v>307</v>
      </c>
      <c r="L3" s="898"/>
      <c r="M3" s="895" t="s">
        <v>433</v>
      </c>
      <c r="N3" s="896"/>
      <c r="O3" s="895" t="s">
        <v>434</v>
      </c>
      <c r="P3" s="899"/>
    </row>
    <row r="4" spans="1:16" ht="30" customHeight="1" x14ac:dyDescent="0.15">
      <c r="A4" s="210"/>
      <c r="B4" s="344"/>
      <c r="C4" s="902" t="s">
        <v>282</v>
      </c>
      <c r="D4" s="902"/>
      <c r="E4" s="903"/>
      <c r="F4" s="903"/>
      <c r="G4" s="903"/>
      <c r="H4" s="360"/>
      <c r="I4" s="374"/>
      <c r="J4" s="360"/>
      <c r="K4" s="381"/>
      <c r="L4" s="360"/>
      <c r="M4" s="374"/>
      <c r="N4" s="345"/>
      <c r="O4" s="346"/>
      <c r="P4" s="347"/>
    </row>
    <row r="5" spans="1:16" ht="30" customHeight="1" x14ac:dyDescent="0.15">
      <c r="A5" s="210"/>
      <c r="B5" s="344"/>
      <c r="C5" s="361"/>
      <c r="D5" s="362"/>
      <c r="E5" s="904" t="s">
        <v>283</v>
      </c>
      <c r="F5" s="905"/>
      <c r="G5" s="905"/>
      <c r="H5" s="363"/>
      <c r="I5" s="375">
        <v>3</v>
      </c>
      <c r="J5" s="363"/>
      <c r="K5" s="376">
        <v>1</v>
      </c>
      <c r="L5" s="363"/>
      <c r="M5" s="375">
        <v>4</v>
      </c>
      <c r="N5" s="348"/>
      <c r="O5" s="349"/>
      <c r="P5" s="350"/>
    </row>
    <row r="6" spans="1:16" ht="30" customHeight="1" x14ac:dyDescent="0.15">
      <c r="A6" s="210"/>
      <c r="B6" s="344"/>
      <c r="C6" s="361"/>
      <c r="D6" s="362"/>
      <c r="E6" s="904" t="s">
        <v>284</v>
      </c>
      <c r="F6" s="905"/>
      <c r="G6" s="905"/>
      <c r="H6" s="363"/>
      <c r="I6" s="375">
        <v>5</v>
      </c>
      <c r="J6" s="363"/>
      <c r="K6" s="383">
        <v>-1</v>
      </c>
      <c r="L6" s="363"/>
      <c r="M6" s="383">
        <v>4</v>
      </c>
      <c r="N6" s="348"/>
      <c r="O6" s="349"/>
      <c r="P6" s="350"/>
    </row>
    <row r="7" spans="1:16" ht="30" customHeight="1" x14ac:dyDescent="0.15">
      <c r="A7" s="210"/>
      <c r="B7" s="344"/>
      <c r="C7" s="361"/>
      <c r="D7" s="364"/>
      <c r="E7" s="900" t="s">
        <v>285</v>
      </c>
      <c r="F7" s="901"/>
      <c r="G7" s="901"/>
      <c r="H7" s="365"/>
      <c r="I7" s="377"/>
      <c r="J7" s="365"/>
      <c r="K7" s="382"/>
      <c r="L7" s="365"/>
      <c r="M7" s="377"/>
      <c r="N7" s="351"/>
      <c r="O7" s="352"/>
      <c r="P7" s="353"/>
    </row>
    <row r="8" spans="1:16" ht="30" customHeight="1" x14ac:dyDescent="0.15">
      <c r="A8" s="210"/>
      <c r="B8" s="354"/>
      <c r="C8" s="902" t="s">
        <v>286</v>
      </c>
      <c r="D8" s="902"/>
      <c r="E8" s="903"/>
      <c r="F8" s="903"/>
      <c r="G8" s="903"/>
      <c r="H8" s="360"/>
      <c r="I8" s="374"/>
      <c r="J8" s="360"/>
      <c r="K8" s="381"/>
      <c r="L8" s="360"/>
      <c r="M8" s="374"/>
      <c r="N8" s="345"/>
      <c r="O8" s="346"/>
      <c r="P8" s="347"/>
    </row>
    <row r="9" spans="1:16" ht="30" customHeight="1" x14ac:dyDescent="0.15">
      <c r="A9" s="210"/>
      <c r="B9" s="344"/>
      <c r="C9" s="361"/>
      <c r="D9" s="362"/>
      <c r="E9" s="904" t="s">
        <v>285</v>
      </c>
      <c r="F9" s="904"/>
      <c r="G9" s="904"/>
      <c r="H9" s="363"/>
      <c r="I9" s="375">
        <v>4</v>
      </c>
      <c r="J9" s="363"/>
      <c r="K9" s="383"/>
      <c r="L9" s="363"/>
      <c r="M9" s="375">
        <v>4</v>
      </c>
      <c r="N9" s="348"/>
      <c r="O9" s="349"/>
      <c r="P9" s="350"/>
    </row>
    <row r="10" spans="1:16" ht="30" customHeight="1" x14ac:dyDescent="0.15">
      <c r="A10" s="210"/>
      <c r="B10" s="344"/>
      <c r="C10" s="361"/>
      <c r="D10" s="362"/>
      <c r="E10" s="904" t="s">
        <v>287</v>
      </c>
      <c r="F10" s="904"/>
      <c r="G10" s="904"/>
      <c r="H10" s="363"/>
      <c r="I10" s="380">
        <v>11</v>
      </c>
      <c r="J10" s="363"/>
      <c r="K10" s="376"/>
      <c r="L10" s="363"/>
      <c r="M10" s="375">
        <v>11</v>
      </c>
      <c r="N10" s="348"/>
      <c r="O10" s="349"/>
      <c r="P10" s="350"/>
    </row>
    <row r="11" spans="1:16" ht="30" customHeight="1" x14ac:dyDescent="0.15">
      <c r="A11" s="210"/>
      <c r="B11" s="344"/>
      <c r="C11" s="361"/>
      <c r="D11" s="364"/>
      <c r="E11" s="900" t="s">
        <v>288</v>
      </c>
      <c r="F11" s="900"/>
      <c r="G11" s="900"/>
      <c r="H11" s="365"/>
      <c r="I11" s="377">
        <v>3</v>
      </c>
      <c r="J11" s="365"/>
      <c r="K11" s="498"/>
      <c r="L11" s="365"/>
      <c r="M11" s="377">
        <v>3</v>
      </c>
      <c r="N11" s="351"/>
      <c r="O11" s="352"/>
      <c r="P11" s="353"/>
    </row>
    <row r="12" spans="1:16" ht="30" customHeight="1" x14ac:dyDescent="0.15">
      <c r="A12" s="210"/>
      <c r="B12" s="354"/>
      <c r="C12" s="902" t="s">
        <v>289</v>
      </c>
      <c r="D12" s="902"/>
      <c r="E12" s="903"/>
      <c r="F12" s="903"/>
      <c r="G12" s="903"/>
      <c r="H12" s="360"/>
      <c r="I12" s="374"/>
      <c r="J12" s="360"/>
      <c r="K12" s="381"/>
      <c r="L12" s="360"/>
      <c r="M12" s="374"/>
      <c r="N12" s="345"/>
      <c r="O12" s="346"/>
      <c r="P12" s="347"/>
    </row>
    <row r="13" spans="1:16" ht="30" customHeight="1" x14ac:dyDescent="0.15">
      <c r="A13" s="210"/>
      <c r="B13" s="344"/>
      <c r="C13" s="361"/>
      <c r="D13" s="362"/>
      <c r="E13" s="904" t="s">
        <v>258</v>
      </c>
      <c r="F13" s="905"/>
      <c r="G13" s="905"/>
      <c r="H13" s="363"/>
      <c r="I13" s="375">
        <v>3</v>
      </c>
      <c r="J13" s="363"/>
      <c r="K13" s="376">
        <v>-1</v>
      </c>
      <c r="L13" s="363"/>
      <c r="M13" s="375">
        <v>2</v>
      </c>
      <c r="N13" s="348"/>
      <c r="O13" s="349"/>
      <c r="P13" s="350"/>
    </row>
    <row r="14" spans="1:16" ht="30" customHeight="1" x14ac:dyDescent="0.15">
      <c r="A14" s="210"/>
      <c r="B14" s="344"/>
      <c r="C14" s="361"/>
      <c r="D14" s="362"/>
      <c r="E14" s="904" t="s">
        <v>259</v>
      </c>
      <c r="F14" s="905"/>
      <c r="G14" s="905"/>
      <c r="H14" s="363"/>
      <c r="I14" s="375">
        <v>3</v>
      </c>
      <c r="J14" s="363"/>
      <c r="K14" s="376"/>
      <c r="L14" s="363"/>
      <c r="M14" s="375">
        <v>3</v>
      </c>
      <c r="N14" s="348"/>
      <c r="O14" s="349"/>
      <c r="P14" s="350"/>
    </row>
    <row r="15" spans="1:16" ht="30" customHeight="1" x14ac:dyDescent="0.15">
      <c r="A15" s="210"/>
      <c r="B15" s="355"/>
      <c r="C15" s="361"/>
      <c r="D15" s="364"/>
      <c r="E15" s="900" t="s">
        <v>290</v>
      </c>
      <c r="F15" s="901"/>
      <c r="G15" s="901"/>
      <c r="H15" s="365"/>
      <c r="I15" s="377">
        <v>1</v>
      </c>
      <c r="J15" s="365"/>
      <c r="K15" s="499">
        <v>-1</v>
      </c>
      <c r="L15" s="365"/>
      <c r="M15" s="377">
        <v>0</v>
      </c>
      <c r="N15" s="351"/>
      <c r="O15" s="352"/>
      <c r="P15" s="353"/>
    </row>
    <row r="16" spans="1:16" ht="30" customHeight="1" x14ac:dyDescent="0.15">
      <c r="A16" s="210"/>
      <c r="B16" s="344"/>
      <c r="C16" s="902" t="s">
        <v>291</v>
      </c>
      <c r="D16" s="902"/>
      <c r="E16" s="903"/>
      <c r="F16" s="903"/>
      <c r="G16" s="903"/>
      <c r="H16" s="360"/>
      <c r="I16" s="374"/>
      <c r="J16" s="360"/>
      <c r="K16" s="381"/>
      <c r="L16" s="360"/>
      <c r="M16" s="374"/>
      <c r="N16" s="345"/>
      <c r="O16" s="346"/>
      <c r="P16" s="347"/>
    </row>
    <row r="17" spans="1:16" ht="30" customHeight="1" x14ac:dyDescent="0.15">
      <c r="A17" s="210"/>
      <c r="B17" s="344"/>
      <c r="C17" s="361"/>
      <c r="D17" s="369"/>
      <c r="E17" s="906" t="s">
        <v>435</v>
      </c>
      <c r="F17" s="906"/>
      <c r="G17" s="906"/>
      <c r="H17" s="363"/>
      <c r="I17" s="375">
        <v>1</v>
      </c>
      <c r="J17" s="363"/>
      <c r="K17" s="376"/>
      <c r="L17" s="363"/>
      <c r="M17" s="375">
        <v>1</v>
      </c>
      <c r="N17" s="348"/>
      <c r="O17" s="349"/>
      <c r="P17" s="350"/>
    </row>
    <row r="18" spans="1:16" ht="30" customHeight="1" x14ac:dyDescent="0.15">
      <c r="A18" s="210"/>
      <c r="B18" s="344"/>
      <c r="C18" s="361"/>
      <c r="D18" s="369"/>
      <c r="E18" s="906" t="s">
        <v>292</v>
      </c>
      <c r="F18" s="906"/>
      <c r="G18" s="906"/>
      <c r="H18" s="363"/>
      <c r="I18" s="375"/>
      <c r="J18" s="363"/>
      <c r="K18" s="376"/>
      <c r="L18" s="363"/>
      <c r="M18" s="375"/>
      <c r="N18" s="348"/>
      <c r="O18" s="349"/>
      <c r="P18" s="350"/>
    </row>
    <row r="19" spans="1:16" ht="30" customHeight="1" x14ac:dyDescent="0.15">
      <c r="A19" s="210"/>
      <c r="B19" s="344"/>
      <c r="C19" s="361"/>
      <c r="D19" s="370"/>
      <c r="E19" s="371"/>
      <c r="F19" s="366"/>
      <c r="G19" s="458" t="s">
        <v>293</v>
      </c>
      <c r="H19" s="363"/>
      <c r="I19" s="375">
        <v>1</v>
      </c>
      <c r="J19" s="363"/>
      <c r="K19" s="376"/>
      <c r="L19" s="363"/>
      <c r="M19" s="375">
        <v>1</v>
      </c>
      <c r="N19" s="348"/>
      <c r="O19" s="349"/>
      <c r="P19" s="350"/>
    </row>
    <row r="20" spans="1:16" ht="30" customHeight="1" x14ac:dyDescent="0.15">
      <c r="A20" s="210"/>
      <c r="B20" s="344"/>
      <c r="C20" s="361"/>
      <c r="D20" s="370"/>
      <c r="E20" s="371"/>
      <c r="F20" s="366"/>
      <c r="G20" s="458" t="s">
        <v>296</v>
      </c>
      <c r="H20" s="367"/>
      <c r="I20" s="375">
        <v>1</v>
      </c>
      <c r="J20" s="363"/>
      <c r="K20" s="383"/>
      <c r="L20" s="363"/>
      <c r="M20" s="375">
        <v>1</v>
      </c>
      <c r="N20" s="348"/>
      <c r="O20" s="349"/>
      <c r="P20" s="350"/>
    </row>
    <row r="21" spans="1:16" ht="30" customHeight="1" x14ac:dyDescent="0.15">
      <c r="A21" s="210"/>
      <c r="B21" s="344"/>
      <c r="C21" s="361"/>
      <c r="D21" s="370"/>
      <c r="E21" s="371"/>
      <c r="F21" s="366"/>
      <c r="G21" s="458" t="s">
        <v>436</v>
      </c>
      <c r="H21" s="367"/>
      <c r="I21" s="375">
        <v>1</v>
      </c>
      <c r="J21" s="363"/>
      <c r="K21" s="376"/>
      <c r="L21" s="363"/>
      <c r="M21" s="375">
        <v>1</v>
      </c>
      <c r="N21" s="348"/>
      <c r="O21" s="349"/>
      <c r="P21" s="350"/>
    </row>
    <row r="22" spans="1:16" ht="30" customHeight="1" x14ac:dyDescent="0.15">
      <c r="A22" s="210"/>
      <c r="B22" s="344"/>
      <c r="C22" s="361"/>
      <c r="D22" s="369"/>
      <c r="E22" s="907" t="s">
        <v>294</v>
      </c>
      <c r="F22" s="904"/>
      <c r="G22" s="904"/>
      <c r="H22" s="367"/>
      <c r="I22" s="375"/>
      <c r="J22" s="363"/>
      <c r="K22" s="376"/>
      <c r="L22" s="363"/>
      <c r="M22" s="375"/>
      <c r="N22" s="348"/>
      <c r="O22" s="349"/>
      <c r="P22" s="350"/>
    </row>
    <row r="23" spans="1:16" ht="30" customHeight="1" x14ac:dyDescent="0.15">
      <c r="A23" s="210"/>
      <c r="B23" s="344"/>
      <c r="C23" s="361"/>
      <c r="D23" s="370"/>
      <c r="E23" s="371"/>
      <c r="F23" s="366"/>
      <c r="G23" s="458" t="s">
        <v>295</v>
      </c>
      <c r="H23" s="367"/>
      <c r="I23" s="375">
        <v>2</v>
      </c>
      <c r="J23" s="363"/>
      <c r="K23" s="376"/>
      <c r="L23" s="363"/>
      <c r="M23" s="375">
        <v>2</v>
      </c>
      <c r="N23" s="348"/>
      <c r="O23" s="349"/>
      <c r="P23" s="350"/>
    </row>
    <row r="24" spans="1:16" ht="30" customHeight="1" x14ac:dyDescent="0.15">
      <c r="A24" s="210"/>
      <c r="B24" s="344"/>
      <c r="C24" s="361"/>
      <c r="D24" s="370"/>
      <c r="E24" s="371"/>
      <c r="F24" s="366"/>
      <c r="G24" s="458" t="s">
        <v>260</v>
      </c>
      <c r="H24" s="367"/>
      <c r="I24" s="375">
        <v>2</v>
      </c>
      <c r="J24" s="363"/>
      <c r="K24" s="376"/>
      <c r="L24" s="363"/>
      <c r="M24" s="375">
        <v>2</v>
      </c>
      <c r="N24" s="348"/>
      <c r="O24" s="349"/>
      <c r="P24" s="350"/>
    </row>
    <row r="25" spans="1:16" ht="30" customHeight="1" x14ac:dyDescent="0.15">
      <c r="A25" s="210"/>
      <c r="B25" s="344"/>
      <c r="C25" s="361"/>
      <c r="D25" s="370"/>
      <c r="E25" s="371"/>
      <c r="F25" s="366"/>
      <c r="G25" s="458" t="s">
        <v>261</v>
      </c>
      <c r="H25" s="367"/>
      <c r="I25" s="375">
        <v>1</v>
      </c>
      <c r="J25" s="363"/>
      <c r="K25" s="376"/>
      <c r="L25" s="363"/>
      <c r="M25" s="375">
        <v>1</v>
      </c>
      <c r="N25" s="348"/>
      <c r="O25" s="349"/>
      <c r="P25" s="350"/>
    </row>
    <row r="26" spans="1:16" ht="30" customHeight="1" x14ac:dyDescent="0.15">
      <c r="A26" s="210"/>
      <c r="B26" s="344"/>
      <c r="C26" s="361"/>
      <c r="D26" s="372"/>
      <c r="E26" s="373"/>
      <c r="F26" s="366"/>
      <c r="G26" s="458" t="s">
        <v>262</v>
      </c>
      <c r="H26" s="367"/>
      <c r="I26" s="375">
        <v>2</v>
      </c>
      <c r="J26" s="363"/>
      <c r="K26" s="383"/>
      <c r="L26" s="363"/>
      <c r="M26" s="375">
        <v>2</v>
      </c>
      <c r="N26" s="348"/>
      <c r="O26" s="349"/>
      <c r="P26" s="350"/>
    </row>
    <row r="27" spans="1:16" ht="30" customHeight="1" thickBot="1" x14ac:dyDescent="0.2">
      <c r="A27" s="210"/>
      <c r="B27" s="356"/>
      <c r="C27" s="908" t="s">
        <v>72</v>
      </c>
      <c r="D27" s="908"/>
      <c r="E27" s="908"/>
      <c r="F27" s="908"/>
      <c r="G27" s="908"/>
      <c r="H27" s="368"/>
      <c r="I27" s="378">
        <f>SUM(I4:I26)</f>
        <v>44</v>
      </c>
      <c r="J27" s="368"/>
      <c r="K27" s="379">
        <f>SUM(K4:K26)</f>
        <v>-2</v>
      </c>
      <c r="L27" s="368"/>
      <c r="M27" s="378">
        <f>SUM(M5:M26)</f>
        <v>42</v>
      </c>
      <c r="N27" s="357"/>
      <c r="O27" s="358"/>
      <c r="P27" s="359"/>
    </row>
    <row r="28" spans="1:16" ht="30" customHeight="1" x14ac:dyDescent="0.15">
      <c r="A28" s="210"/>
      <c r="B28" s="340"/>
      <c r="C28" s="340"/>
      <c r="D28" s="340"/>
      <c r="E28" s="340"/>
      <c r="F28" s="340"/>
      <c r="G28" s="340"/>
      <c r="H28" s="340"/>
      <c r="I28" s="340"/>
      <c r="J28" s="340"/>
      <c r="K28" s="340"/>
      <c r="L28" s="340"/>
      <c r="M28" s="340"/>
      <c r="N28" s="340"/>
      <c r="O28" s="340"/>
      <c r="P28" s="340"/>
    </row>
    <row r="29" spans="1:16" ht="30" customHeight="1" x14ac:dyDescent="0.15">
      <c r="A29" s="210"/>
      <c r="B29" s="340"/>
      <c r="C29" s="340"/>
      <c r="D29" s="340"/>
      <c r="E29" s="340"/>
      <c r="F29" s="340"/>
      <c r="G29" s="340"/>
      <c r="H29" s="340"/>
      <c r="I29" s="340"/>
      <c r="J29" s="340"/>
      <c r="K29" s="340"/>
      <c r="L29" s="340"/>
      <c r="M29" s="340"/>
      <c r="N29" s="340"/>
      <c r="O29" s="340"/>
      <c r="P29" s="340"/>
    </row>
    <row r="30" spans="1:16" ht="30" customHeight="1" x14ac:dyDescent="0.15">
      <c r="A30" s="210"/>
      <c r="B30" s="340"/>
      <c r="C30" s="340"/>
      <c r="D30" s="340"/>
      <c r="E30" s="340"/>
      <c r="F30" s="340"/>
      <c r="G30" s="340"/>
      <c r="H30" s="340"/>
      <c r="I30" s="340"/>
      <c r="J30" s="340"/>
      <c r="K30" s="340"/>
      <c r="L30" s="340"/>
      <c r="M30" s="340"/>
      <c r="N30" s="340"/>
      <c r="O30" s="340"/>
      <c r="P30" s="340"/>
    </row>
    <row r="31" spans="1:16" ht="30" customHeight="1" x14ac:dyDescent="0.15">
      <c r="A31" s="210"/>
      <c r="B31" s="340"/>
      <c r="C31" s="340"/>
      <c r="D31" s="340"/>
      <c r="E31" s="340"/>
      <c r="F31" s="340"/>
      <c r="G31" s="340"/>
      <c r="H31" s="340"/>
      <c r="I31" s="340"/>
      <c r="J31" s="340"/>
      <c r="K31" s="340"/>
      <c r="L31" s="340"/>
      <c r="M31" s="340"/>
      <c r="N31" s="340"/>
      <c r="O31" s="340"/>
      <c r="P31" s="340"/>
    </row>
    <row r="32" spans="1:16" ht="30" customHeight="1" x14ac:dyDescent="0.15">
      <c r="A32" s="210"/>
      <c r="B32" s="340"/>
      <c r="C32" s="340"/>
      <c r="D32" s="340"/>
      <c r="E32" s="340"/>
      <c r="F32" s="340"/>
      <c r="G32" s="340"/>
      <c r="H32" s="340"/>
      <c r="I32" s="340"/>
      <c r="J32" s="340"/>
      <c r="K32" s="340"/>
      <c r="L32" s="340"/>
      <c r="M32" s="340"/>
      <c r="N32" s="340"/>
      <c r="O32" s="340"/>
      <c r="P32" s="340"/>
    </row>
    <row r="33" spans="1:16" x14ac:dyDescent="0.15">
      <c r="A33" s="210"/>
      <c r="B33" s="340"/>
      <c r="C33" s="340"/>
      <c r="D33" s="340"/>
      <c r="E33" s="340"/>
      <c r="F33" s="340"/>
      <c r="G33" s="340"/>
      <c r="H33" s="340"/>
      <c r="I33" s="340"/>
      <c r="J33" s="340"/>
      <c r="K33" s="340"/>
      <c r="L33" s="340"/>
      <c r="M33" s="340"/>
      <c r="N33" s="340"/>
      <c r="O33" s="340"/>
      <c r="P33" s="340"/>
    </row>
  </sheetData>
  <mergeCells count="24">
    <mergeCell ref="C16:G16"/>
    <mergeCell ref="E17:G17"/>
    <mergeCell ref="E18:G18"/>
    <mergeCell ref="E22:G22"/>
    <mergeCell ref="C27:G27"/>
    <mergeCell ref="E15:G15"/>
    <mergeCell ref="C4:G4"/>
    <mergeCell ref="E5:G5"/>
    <mergeCell ref="E6:G6"/>
    <mergeCell ref="E7:G7"/>
    <mergeCell ref="C8:G8"/>
    <mergeCell ref="E9:G9"/>
    <mergeCell ref="E10:G10"/>
    <mergeCell ref="E11:G11"/>
    <mergeCell ref="C12:G12"/>
    <mergeCell ref="E13:G13"/>
    <mergeCell ref="E14:G14"/>
    <mergeCell ref="C1:O1"/>
    <mergeCell ref="K2:O2"/>
    <mergeCell ref="C3:G3"/>
    <mergeCell ref="I3:J3"/>
    <mergeCell ref="K3:L3"/>
    <mergeCell ref="M3:N3"/>
    <mergeCell ref="O3:P3"/>
  </mergeCells>
  <phoneticPr fontId="5"/>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64"/>
  <sheetViews>
    <sheetView showOutlineSymbols="0" view="pageBreakPreview" zoomScaleNormal="100" zoomScaleSheetLayoutView="100" workbookViewId="0">
      <selection sqref="A1:H1"/>
    </sheetView>
  </sheetViews>
  <sheetFormatPr defaultColWidth="10.75" defaultRowHeight="14.25" x14ac:dyDescent="0.15"/>
  <cols>
    <col min="1" max="1" width="4.625" style="10" customWidth="1"/>
    <col min="2" max="3" width="11.625" style="10" customWidth="1"/>
    <col min="4" max="4" width="1.75" style="10" customWidth="1"/>
    <col min="5" max="6" width="16.625" style="10" customWidth="1"/>
    <col min="7" max="8" width="12.625" style="10" customWidth="1"/>
    <col min="9" max="16384" width="10.75" style="11"/>
  </cols>
  <sheetData>
    <row r="1" spans="1:8" s="1" customFormat="1" ht="24" customHeight="1" x14ac:dyDescent="0.15">
      <c r="A1" s="633" t="s">
        <v>440</v>
      </c>
      <c r="B1" s="633"/>
      <c r="C1" s="633"/>
      <c r="D1" s="633"/>
      <c r="E1" s="633"/>
      <c r="F1" s="633"/>
      <c r="G1" s="633"/>
      <c r="H1" s="633"/>
    </row>
    <row r="2" spans="1:8" s="1" customFormat="1" ht="23.25" customHeight="1" x14ac:dyDescent="0.15">
      <c r="A2" s="137" t="s">
        <v>42</v>
      </c>
      <c r="B2" s="44"/>
      <c r="C2" s="2"/>
      <c r="D2" s="2"/>
      <c r="E2" s="2"/>
      <c r="F2" s="2"/>
      <c r="G2" s="2"/>
      <c r="H2" s="2"/>
    </row>
    <row r="3" spans="1:8" s="1" customFormat="1" ht="20.100000000000001" customHeight="1" thickBot="1" x14ac:dyDescent="0.2">
      <c r="A3" s="12" t="s">
        <v>1</v>
      </c>
      <c r="B3" s="12"/>
      <c r="C3" s="12"/>
      <c r="D3" s="12"/>
      <c r="E3" s="13"/>
      <c r="F3" s="13"/>
      <c r="G3" s="13"/>
      <c r="H3" s="14" t="s">
        <v>41</v>
      </c>
    </row>
    <row r="4" spans="1:8" s="1" customFormat="1" ht="18" customHeight="1" x14ac:dyDescent="0.15">
      <c r="A4" s="634" t="s">
        <v>2</v>
      </c>
      <c r="B4" s="635"/>
      <c r="C4" s="635"/>
      <c r="D4" s="635"/>
      <c r="E4" s="646" t="s">
        <v>37</v>
      </c>
      <c r="F4" s="638" t="s">
        <v>38</v>
      </c>
      <c r="G4" s="643" t="s">
        <v>40</v>
      </c>
      <c r="H4" s="641" t="s">
        <v>39</v>
      </c>
    </row>
    <row r="5" spans="1:8" s="1" customFormat="1" ht="18" customHeight="1" x14ac:dyDescent="0.15">
      <c r="A5" s="636"/>
      <c r="B5" s="637"/>
      <c r="C5" s="637"/>
      <c r="D5" s="637"/>
      <c r="E5" s="647"/>
      <c r="F5" s="639"/>
      <c r="G5" s="644"/>
      <c r="H5" s="642"/>
    </row>
    <row r="6" spans="1:8" s="1" customFormat="1" ht="18" customHeight="1" x14ac:dyDescent="0.15">
      <c r="A6" s="15">
        <v>1</v>
      </c>
      <c r="B6" s="649" t="s">
        <v>21</v>
      </c>
      <c r="C6" s="649"/>
      <c r="D6" s="16"/>
      <c r="E6" s="17">
        <v>755483</v>
      </c>
      <c r="F6" s="18">
        <v>458448</v>
      </c>
      <c r="G6" s="19">
        <f>ROUND(F6/$E$6*100,1)</f>
        <v>60.7</v>
      </c>
      <c r="H6" s="113">
        <f>ROUND(E6/$E$28*100,1)</f>
        <v>12</v>
      </c>
    </row>
    <row r="7" spans="1:8" s="1" customFormat="1" ht="18" customHeight="1" x14ac:dyDescent="0.15">
      <c r="A7" s="20">
        <v>2</v>
      </c>
      <c r="B7" s="632" t="s">
        <v>22</v>
      </c>
      <c r="C7" s="632"/>
      <c r="D7" s="22"/>
      <c r="E7" s="17">
        <v>86400</v>
      </c>
      <c r="F7" s="18">
        <v>24523</v>
      </c>
      <c r="G7" s="19">
        <f>ROUND(F7/$E$7*100,1)</f>
        <v>28.4</v>
      </c>
      <c r="H7" s="113">
        <f>ROUND(E7/$E$28*100,1)</f>
        <v>1.4</v>
      </c>
    </row>
    <row r="8" spans="1:8" s="1" customFormat="1" ht="18" customHeight="1" x14ac:dyDescent="0.15">
      <c r="A8" s="23">
        <v>3</v>
      </c>
      <c r="B8" s="632" t="s">
        <v>23</v>
      </c>
      <c r="C8" s="632"/>
      <c r="D8" s="22"/>
      <c r="E8" s="17">
        <v>1000</v>
      </c>
      <c r="F8" s="18">
        <v>286</v>
      </c>
      <c r="G8" s="19">
        <f>ROUND(F8/$E$8*100,1)</f>
        <v>28.6</v>
      </c>
      <c r="H8" s="113">
        <f t="shared" ref="H8:H27" si="0">ROUND(E8/$E$28*100,1)</f>
        <v>0</v>
      </c>
    </row>
    <row r="9" spans="1:8" s="1" customFormat="1" ht="18" customHeight="1" x14ac:dyDescent="0.15">
      <c r="A9" s="15">
        <v>4</v>
      </c>
      <c r="B9" s="632" t="s">
        <v>4</v>
      </c>
      <c r="C9" s="632"/>
      <c r="D9" s="22"/>
      <c r="E9" s="17">
        <v>1000</v>
      </c>
      <c r="F9" s="18">
        <v>415</v>
      </c>
      <c r="G9" s="19">
        <f>ROUND(F9/$E$9*100,1)</f>
        <v>41.5</v>
      </c>
      <c r="H9" s="113">
        <f t="shared" si="0"/>
        <v>0</v>
      </c>
    </row>
    <row r="10" spans="1:8" s="1" customFormat="1" ht="18" customHeight="1" x14ac:dyDescent="0.15">
      <c r="A10" s="20">
        <v>5</v>
      </c>
      <c r="B10" s="640" t="s">
        <v>5</v>
      </c>
      <c r="C10" s="640"/>
      <c r="D10" s="22"/>
      <c r="E10" s="17">
        <v>1000</v>
      </c>
      <c r="F10" s="18">
        <v>0</v>
      </c>
      <c r="G10" s="19">
        <f>ROUND(F10/$E$10*100,1)</f>
        <v>0</v>
      </c>
      <c r="H10" s="113">
        <f t="shared" si="0"/>
        <v>0</v>
      </c>
    </row>
    <row r="11" spans="1:8" s="1" customFormat="1" ht="18" customHeight="1" x14ac:dyDescent="0.15">
      <c r="A11" s="23">
        <v>6</v>
      </c>
      <c r="B11" s="632" t="s">
        <v>9</v>
      </c>
      <c r="C11" s="632"/>
      <c r="D11" s="22"/>
      <c r="E11" s="17">
        <v>146000</v>
      </c>
      <c r="F11" s="18">
        <v>81715</v>
      </c>
      <c r="G11" s="19">
        <f>ROUND(F11/$E$11*100,1)</f>
        <v>56</v>
      </c>
      <c r="H11" s="113">
        <f t="shared" si="0"/>
        <v>2.2999999999999998</v>
      </c>
    </row>
    <row r="12" spans="1:8" s="1" customFormat="1" ht="18" customHeight="1" x14ac:dyDescent="0.15">
      <c r="A12" s="15">
        <v>7</v>
      </c>
      <c r="B12" s="632" t="s">
        <v>24</v>
      </c>
      <c r="C12" s="632"/>
      <c r="D12" s="22"/>
      <c r="E12" s="17">
        <v>4000</v>
      </c>
      <c r="F12" s="18">
        <v>1885</v>
      </c>
      <c r="G12" s="19">
        <f>ROUND(F12/$E$12*100,1)</f>
        <v>47.1</v>
      </c>
      <c r="H12" s="113">
        <f t="shared" si="0"/>
        <v>0.1</v>
      </c>
    </row>
    <row r="13" spans="1:8" s="1" customFormat="1" ht="18" customHeight="1" x14ac:dyDescent="0.15">
      <c r="A13" s="20">
        <v>8</v>
      </c>
      <c r="B13" s="632" t="s">
        <v>25</v>
      </c>
      <c r="C13" s="632"/>
      <c r="D13" s="22"/>
      <c r="E13" s="17">
        <v>9000</v>
      </c>
      <c r="F13" s="18">
        <v>5680</v>
      </c>
      <c r="G13" s="19">
        <f>ROUND(F13/$E$14*100,1)</f>
        <v>113.6</v>
      </c>
      <c r="H13" s="113">
        <f t="shared" ref="H13" si="1">ROUND(E13/$E$28*100,1)</f>
        <v>0.1</v>
      </c>
    </row>
    <row r="14" spans="1:8" s="1" customFormat="1" ht="18" customHeight="1" x14ac:dyDescent="0.15">
      <c r="A14" s="15">
        <v>9</v>
      </c>
      <c r="B14" s="632" t="s">
        <v>453</v>
      </c>
      <c r="C14" s="632"/>
      <c r="D14" s="22"/>
      <c r="E14" s="17">
        <v>5000</v>
      </c>
      <c r="F14" s="18">
        <v>0</v>
      </c>
      <c r="G14" s="19">
        <f>ROUND(F14/$E$14*100,1)</f>
        <v>0</v>
      </c>
      <c r="H14" s="113">
        <f t="shared" si="0"/>
        <v>0.1</v>
      </c>
    </row>
    <row r="15" spans="1:8" s="1" customFormat="1" ht="18" customHeight="1" x14ac:dyDescent="0.15">
      <c r="A15" s="20">
        <v>10</v>
      </c>
      <c r="B15" s="632" t="s">
        <v>6</v>
      </c>
      <c r="C15" s="632"/>
      <c r="D15" s="22"/>
      <c r="E15" s="17">
        <v>13714</v>
      </c>
      <c r="F15" s="18">
        <v>4106</v>
      </c>
      <c r="G15" s="19">
        <f>ROUND(F15/$E$15*100,1)</f>
        <v>29.9</v>
      </c>
      <c r="H15" s="113">
        <f t="shared" si="0"/>
        <v>0.2</v>
      </c>
    </row>
    <row r="16" spans="1:8" s="1" customFormat="1" ht="18" customHeight="1" x14ac:dyDescent="0.15">
      <c r="A16" s="15">
        <v>11</v>
      </c>
      <c r="B16" s="632" t="s">
        <v>10</v>
      </c>
      <c r="C16" s="632"/>
      <c r="D16" s="22"/>
      <c r="E16" s="17">
        <v>2330987</v>
      </c>
      <c r="F16" s="18">
        <v>1482417</v>
      </c>
      <c r="G16" s="19">
        <f>ROUND(F16/$E$16*100,1)</f>
        <v>63.6</v>
      </c>
      <c r="H16" s="113">
        <f>ROUND(E16/$E$28*100,1)</f>
        <v>37.1</v>
      </c>
    </row>
    <row r="17" spans="1:8" s="1" customFormat="1" ht="18" customHeight="1" x14ac:dyDescent="0.15">
      <c r="A17" s="20">
        <v>12</v>
      </c>
      <c r="B17" s="640" t="s">
        <v>26</v>
      </c>
      <c r="C17" s="640"/>
      <c r="D17" s="22"/>
      <c r="E17" s="17">
        <v>1000</v>
      </c>
      <c r="F17" s="18">
        <v>454</v>
      </c>
      <c r="G17" s="19">
        <f>ROUND(F17/$E$17*100,1)</f>
        <v>45.4</v>
      </c>
      <c r="H17" s="113">
        <f t="shared" si="0"/>
        <v>0</v>
      </c>
    </row>
    <row r="18" spans="1:8" s="1" customFormat="1" ht="18" customHeight="1" x14ac:dyDescent="0.15">
      <c r="A18" s="15">
        <v>13</v>
      </c>
      <c r="B18" s="632" t="s">
        <v>11</v>
      </c>
      <c r="C18" s="632"/>
      <c r="D18" s="22"/>
      <c r="E18" s="17">
        <v>11684</v>
      </c>
      <c r="F18" s="18">
        <v>6230</v>
      </c>
      <c r="G18" s="19">
        <f>ROUND(F18/$E$18*100,1)</f>
        <v>53.3</v>
      </c>
      <c r="H18" s="113">
        <f t="shared" si="0"/>
        <v>0.2</v>
      </c>
    </row>
    <row r="19" spans="1:8" s="1" customFormat="1" ht="18" customHeight="1" x14ac:dyDescent="0.15">
      <c r="A19" s="20">
        <v>14</v>
      </c>
      <c r="B19" s="632" t="s">
        <v>12</v>
      </c>
      <c r="C19" s="632"/>
      <c r="D19" s="22"/>
      <c r="E19" s="17">
        <v>36811</v>
      </c>
      <c r="F19" s="18">
        <v>19843</v>
      </c>
      <c r="G19" s="19">
        <f>ROUND(F19/$E$19*100,1)</f>
        <v>53.9</v>
      </c>
      <c r="H19" s="113">
        <f>ROUND(E19/$E$28*100,1)</f>
        <v>0.6</v>
      </c>
    </row>
    <row r="20" spans="1:8" s="1" customFormat="1" ht="18" customHeight="1" x14ac:dyDescent="0.15">
      <c r="A20" s="15">
        <v>15</v>
      </c>
      <c r="B20" s="632" t="s">
        <v>13</v>
      </c>
      <c r="C20" s="632"/>
      <c r="D20" s="22"/>
      <c r="E20" s="17">
        <v>401062</v>
      </c>
      <c r="F20" s="18">
        <v>15516</v>
      </c>
      <c r="G20" s="19">
        <f>ROUND(F20/$E$20*100,1)</f>
        <v>3.9</v>
      </c>
      <c r="H20" s="113">
        <f t="shared" si="0"/>
        <v>6.4</v>
      </c>
    </row>
    <row r="21" spans="1:8" s="1" customFormat="1" ht="18" customHeight="1" x14ac:dyDescent="0.15">
      <c r="A21" s="20">
        <v>16</v>
      </c>
      <c r="B21" s="632" t="s">
        <v>14</v>
      </c>
      <c r="C21" s="632"/>
      <c r="D21" s="22"/>
      <c r="E21" s="17">
        <v>772985</v>
      </c>
      <c r="F21" s="18">
        <v>216352</v>
      </c>
      <c r="G21" s="19">
        <f>ROUND(F21/$E$21*100,1)</f>
        <v>28</v>
      </c>
      <c r="H21" s="113">
        <f t="shared" si="0"/>
        <v>12.3</v>
      </c>
    </row>
    <row r="22" spans="1:8" s="1" customFormat="1" ht="18" customHeight="1" x14ac:dyDescent="0.15">
      <c r="A22" s="15">
        <v>17</v>
      </c>
      <c r="B22" s="632" t="s">
        <v>15</v>
      </c>
      <c r="C22" s="632"/>
      <c r="D22" s="22"/>
      <c r="E22" s="17">
        <v>222614</v>
      </c>
      <c r="F22" s="18">
        <v>214966</v>
      </c>
      <c r="G22" s="19">
        <f>ROUND(F22/$E$22*100,1)</f>
        <v>96.6</v>
      </c>
      <c r="H22" s="113">
        <f t="shared" si="0"/>
        <v>3.5</v>
      </c>
    </row>
    <row r="23" spans="1:8" s="1" customFormat="1" ht="18" customHeight="1" x14ac:dyDescent="0.15">
      <c r="A23" s="20">
        <v>18</v>
      </c>
      <c r="B23" s="632" t="s">
        <v>16</v>
      </c>
      <c r="C23" s="632"/>
      <c r="D23" s="22"/>
      <c r="E23" s="17">
        <v>50240</v>
      </c>
      <c r="F23" s="18">
        <v>32861</v>
      </c>
      <c r="G23" s="19">
        <f>ROUND(F23/$E$23*100,1)</f>
        <v>65.400000000000006</v>
      </c>
      <c r="H23" s="113">
        <f>ROUND(E23/$E$28*100,1)</f>
        <v>0.8</v>
      </c>
    </row>
    <row r="24" spans="1:8" s="1" customFormat="1" ht="18" customHeight="1" x14ac:dyDescent="0.15">
      <c r="A24" s="15">
        <v>19</v>
      </c>
      <c r="B24" s="632" t="s">
        <v>17</v>
      </c>
      <c r="C24" s="632"/>
      <c r="D24" s="22"/>
      <c r="E24" s="17">
        <v>436453</v>
      </c>
      <c r="F24" s="18">
        <v>0</v>
      </c>
      <c r="G24" s="19">
        <f>ROUND(F24/$E$24*100,1)</f>
        <v>0</v>
      </c>
      <c r="H24" s="113">
        <f>ROUND(E24/$E$28*100,1)+0.1</f>
        <v>7</v>
      </c>
    </row>
    <row r="25" spans="1:8" s="1" customFormat="1" ht="18" customHeight="1" x14ac:dyDescent="0.15">
      <c r="A25" s="20">
        <v>20</v>
      </c>
      <c r="B25" s="632" t="s">
        <v>18</v>
      </c>
      <c r="C25" s="632"/>
      <c r="D25" s="22"/>
      <c r="E25" s="17">
        <v>137407</v>
      </c>
      <c r="F25" s="18">
        <v>137407</v>
      </c>
      <c r="G25" s="19">
        <f>ROUND(F25/$E$25*100,1)</f>
        <v>100</v>
      </c>
      <c r="H25" s="113">
        <f t="shared" si="0"/>
        <v>2.2000000000000002</v>
      </c>
    </row>
    <row r="26" spans="1:8" s="1" customFormat="1" ht="18" customHeight="1" x14ac:dyDescent="0.15">
      <c r="A26" s="15">
        <v>21</v>
      </c>
      <c r="B26" s="632" t="s">
        <v>19</v>
      </c>
      <c r="C26" s="632"/>
      <c r="D26" s="22"/>
      <c r="E26" s="17">
        <v>331265</v>
      </c>
      <c r="F26" s="18">
        <v>38449</v>
      </c>
      <c r="G26" s="19">
        <f>ROUND(F26/$E$26*100,1)</f>
        <v>11.6</v>
      </c>
      <c r="H26" s="113">
        <f>ROUND(E26/$E$28*100,1)</f>
        <v>5.3</v>
      </c>
    </row>
    <row r="27" spans="1:8" s="1" customFormat="1" ht="18" customHeight="1" thickBot="1" x14ac:dyDescent="0.2">
      <c r="A27" s="20">
        <v>22</v>
      </c>
      <c r="B27" s="656" t="s">
        <v>20</v>
      </c>
      <c r="C27" s="656"/>
      <c r="D27" s="22"/>
      <c r="E27" s="17">
        <v>524828</v>
      </c>
      <c r="F27" s="18">
        <v>0</v>
      </c>
      <c r="G27" s="25">
        <f>ROUND(F27/$E$27*100,1)</f>
        <v>0</v>
      </c>
      <c r="H27" s="113">
        <f t="shared" si="0"/>
        <v>8.4</v>
      </c>
    </row>
    <row r="28" spans="1:8" s="1" customFormat="1" ht="18" customHeight="1" thickTop="1" thickBot="1" x14ac:dyDescent="0.2">
      <c r="A28" s="653" t="s">
        <v>36</v>
      </c>
      <c r="B28" s="654"/>
      <c r="C28" s="654"/>
      <c r="D28" s="655"/>
      <c r="E28" s="26">
        <f>SUM(E6:E27)</f>
        <v>6279933</v>
      </c>
      <c r="F28" s="27">
        <f>SUM(F6:F27)</f>
        <v>2741553</v>
      </c>
      <c r="G28" s="28">
        <f>ROUND(F28/$E$28*100,1)</f>
        <v>43.7</v>
      </c>
      <c r="H28" s="121">
        <f>SUM(H6:H27)</f>
        <v>100</v>
      </c>
    </row>
    <row r="29" spans="1:8" s="1" customFormat="1" ht="18" customHeight="1" x14ac:dyDescent="0.15">
      <c r="A29" s="29" t="s">
        <v>454</v>
      </c>
      <c r="B29" s="29"/>
      <c r="C29" s="29"/>
      <c r="D29" s="29"/>
      <c r="E29" s="29"/>
      <c r="F29" s="29"/>
      <c r="G29" s="29"/>
      <c r="H29" s="29"/>
    </row>
    <row r="30" spans="1:8" s="1" customFormat="1" ht="18" customHeight="1" thickBot="1" x14ac:dyDescent="0.2">
      <c r="A30" s="30" t="s">
        <v>3</v>
      </c>
      <c r="B30" s="30"/>
      <c r="C30" s="30"/>
      <c r="D30" s="30"/>
      <c r="E30" s="305"/>
      <c r="F30" s="12"/>
      <c r="G30" s="12"/>
      <c r="H30" s="129" t="s">
        <v>41</v>
      </c>
    </row>
    <row r="31" spans="1:8" s="1" customFormat="1" ht="18" customHeight="1" x14ac:dyDescent="0.15">
      <c r="A31" s="657" t="s">
        <v>2</v>
      </c>
      <c r="B31" s="658"/>
      <c r="C31" s="658"/>
      <c r="D31" s="658"/>
      <c r="E31" s="650" t="s">
        <v>37</v>
      </c>
      <c r="F31" s="648" t="s">
        <v>97</v>
      </c>
      <c r="G31" s="645" t="s">
        <v>40</v>
      </c>
      <c r="H31" s="651" t="s">
        <v>39</v>
      </c>
    </row>
    <row r="32" spans="1:8" s="1" customFormat="1" ht="18" customHeight="1" x14ac:dyDescent="0.15">
      <c r="A32" s="659"/>
      <c r="B32" s="660"/>
      <c r="C32" s="660"/>
      <c r="D32" s="660"/>
      <c r="E32" s="647"/>
      <c r="F32" s="639"/>
      <c r="G32" s="644"/>
      <c r="H32" s="652"/>
    </row>
    <row r="33" spans="1:8" s="1" customFormat="1" ht="18" customHeight="1" x14ac:dyDescent="0.15">
      <c r="A33" s="31">
        <v>1</v>
      </c>
      <c r="B33" s="649" t="s">
        <v>28</v>
      </c>
      <c r="C33" s="649"/>
      <c r="D33" s="32"/>
      <c r="E33" s="33">
        <v>54218</v>
      </c>
      <c r="F33" s="34">
        <v>27962</v>
      </c>
      <c r="G33" s="19">
        <f>ROUND(F33/$E$33*100,1)</f>
        <v>51.6</v>
      </c>
      <c r="H33" s="130">
        <f>ROUND(E33/$E$45*100,1)</f>
        <v>0.9</v>
      </c>
    </row>
    <row r="34" spans="1:8" s="1" customFormat="1" ht="18" customHeight="1" x14ac:dyDescent="0.15">
      <c r="A34" s="35">
        <v>2</v>
      </c>
      <c r="B34" s="632" t="s">
        <v>29</v>
      </c>
      <c r="C34" s="632"/>
      <c r="D34" s="36"/>
      <c r="E34" s="33">
        <v>1583949</v>
      </c>
      <c r="F34" s="34">
        <v>563440</v>
      </c>
      <c r="G34" s="19">
        <f>ROUND(F34/$E$34*100,1)</f>
        <v>35.6</v>
      </c>
      <c r="H34" s="130">
        <f>ROUND(E34/$E$45*100,1)</f>
        <v>25.2</v>
      </c>
    </row>
    <row r="35" spans="1:8" s="1" customFormat="1" ht="18" customHeight="1" x14ac:dyDescent="0.15">
      <c r="A35" s="35">
        <v>3</v>
      </c>
      <c r="B35" s="632" t="s">
        <v>30</v>
      </c>
      <c r="C35" s="632"/>
      <c r="D35" s="36"/>
      <c r="E35" s="33">
        <v>1085028</v>
      </c>
      <c r="F35" s="34">
        <v>373477</v>
      </c>
      <c r="G35" s="19">
        <f>ROUND(F35/$E$35*100,1)</f>
        <v>34.4</v>
      </c>
      <c r="H35" s="130">
        <f>ROUND(E35/$E$45*100,1)</f>
        <v>17.3</v>
      </c>
    </row>
    <row r="36" spans="1:8" s="1" customFormat="1" ht="18" customHeight="1" x14ac:dyDescent="0.15">
      <c r="A36" s="35">
        <v>4</v>
      </c>
      <c r="B36" s="632" t="s">
        <v>31</v>
      </c>
      <c r="C36" s="632"/>
      <c r="D36" s="36"/>
      <c r="E36" s="33">
        <v>701896</v>
      </c>
      <c r="F36" s="34">
        <v>275079</v>
      </c>
      <c r="G36" s="19">
        <f>ROUND(F36/$E$36*100,1)</f>
        <v>39.200000000000003</v>
      </c>
      <c r="H36" s="130">
        <f t="shared" ref="H36:H44" si="2">ROUND(E36/$E$45*100,1)</f>
        <v>11.2</v>
      </c>
    </row>
    <row r="37" spans="1:8" s="1" customFormat="1" ht="18" customHeight="1" x14ac:dyDescent="0.15">
      <c r="A37" s="35">
        <v>5</v>
      </c>
      <c r="B37" s="632" t="s">
        <v>27</v>
      </c>
      <c r="C37" s="632"/>
      <c r="D37" s="36"/>
      <c r="E37" s="33">
        <v>909529</v>
      </c>
      <c r="F37" s="34">
        <v>319570</v>
      </c>
      <c r="G37" s="19">
        <f>ROUND(F37/$E$37*100,1)</f>
        <v>35.1</v>
      </c>
      <c r="H37" s="130">
        <f t="shared" si="2"/>
        <v>14.5</v>
      </c>
    </row>
    <row r="38" spans="1:8" s="1" customFormat="1" ht="18" customHeight="1" x14ac:dyDescent="0.15">
      <c r="A38" s="35">
        <v>6</v>
      </c>
      <c r="B38" s="632" t="s">
        <v>32</v>
      </c>
      <c r="C38" s="632"/>
      <c r="D38" s="36"/>
      <c r="E38" s="33">
        <v>69560</v>
      </c>
      <c r="F38" s="34">
        <v>25048</v>
      </c>
      <c r="G38" s="19">
        <f>ROUND(F38/$E$38*100,1)</f>
        <v>36</v>
      </c>
      <c r="H38" s="130">
        <f t="shared" si="2"/>
        <v>1.1000000000000001</v>
      </c>
    </row>
    <row r="39" spans="1:8" s="1" customFormat="1" ht="18" customHeight="1" x14ac:dyDescent="0.15">
      <c r="A39" s="35">
        <v>7</v>
      </c>
      <c r="B39" s="632" t="s">
        <v>33</v>
      </c>
      <c r="C39" s="632"/>
      <c r="D39" s="36"/>
      <c r="E39" s="33">
        <v>488608</v>
      </c>
      <c r="F39" s="34">
        <v>123268</v>
      </c>
      <c r="G39" s="19">
        <f>ROUND(F39/$E$39*100,1)</f>
        <v>25.2</v>
      </c>
      <c r="H39" s="130">
        <f>ROUND(E39/$E$45*100,1)</f>
        <v>7.8</v>
      </c>
    </row>
    <row r="40" spans="1:8" s="1" customFormat="1" ht="18" customHeight="1" x14ac:dyDescent="0.15">
      <c r="A40" s="35">
        <v>8</v>
      </c>
      <c r="B40" s="632" t="s">
        <v>34</v>
      </c>
      <c r="C40" s="632"/>
      <c r="D40" s="36"/>
      <c r="E40" s="33">
        <v>323067</v>
      </c>
      <c r="F40" s="34">
        <v>127197</v>
      </c>
      <c r="G40" s="19">
        <f>ROUND(F40/$E$40*100,1)</f>
        <v>39.4</v>
      </c>
      <c r="H40" s="130">
        <f t="shared" si="2"/>
        <v>5.0999999999999996</v>
      </c>
    </row>
    <row r="41" spans="1:8" s="1" customFormat="1" ht="18" customHeight="1" x14ac:dyDescent="0.15">
      <c r="A41" s="35">
        <v>9</v>
      </c>
      <c r="B41" s="632" t="s">
        <v>35</v>
      </c>
      <c r="C41" s="632"/>
      <c r="D41" s="36"/>
      <c r="E41" s="33">
        <v>416496</v>
      </c>
      <c r="F41" s="34">
        <v>151097</v>
      </c>
      <c r="G41" s="19">
        <f>ROUND(F41/$E$41*100,1)</f>
        <v>36.299999999999997</v>
      </c>
      <c r="H41" s="130">
        <f t="shared" si="2"/>
        <v>6.6</v>
      </c>
    </row>
    <row r="42" spans="1:8" s="1" customFormat="1" ht="18" customHeight="1" x14ac:dyDescent="0.15">
      <c r="A42" s="35">
        <v>10</v>
      </c>
      <c r="B42" s="632" t="s">
        <v>7</v>
      </c>
      <c r="C42" s="632"/>
      <c r="D42" s="36"/>
      <c r="E42" s="33">
        <v>646128</v>
      </c>
      <c r="F42" s="159">
        <v>272423</v>
      </c>
      <c r="G42" s="19">
        <f>ROUND(F42/$E$42*100,1)</f>
        <v>42.2</v>
      </c>
      <c r="H42" s="130">
        <f>ROUND(E42/$E$45*100,1)</f>
        <v>10.3</v>
      </c>
    </row>
    <row r="43" spans="1:8" s="1" customFormat="1" ht="18" customHeight="1" thickBot="1" x14ac:dyDescent="0.2">
      <c r="A43" s="35">
        <v>11</v>
      </c>
      <c r="B43" s="661" t="s">
        <v>8</v>
      </c>
      <c r="C43" s="661"/>
      <c r="D43" s="48"/>
      <c r="E43" s="49">
        <v>1454</v>
      </c>
      <c r="F43" s="520">
        <v>0</v>
      </c>
      <c r="G43" s="25">
        <f>ROUND(F43/$E$42*100,1)</f>
        <v>0</v>
      </c>
      <c r="H43" s="134">
        <f>ROUND(E43/$E$45*100,1)</f>
        <v>0</v>
      </c>
    </row>
    <row r="44" spans="1:8" s="1" customFormat="1" ht="18" hidden="1" customHeight="1" thickBot="1" x14ac:dyDescent="0.2">
      <c r="A44" s="38">
        <v>12</v>
      </c>
      <c r="B44" s="665" t="s">
        <v>377</v>
      </c>
      <c r="C44" s="665"/>
      <c r="D44" s="515"/>
      <c r="E44" s="516">
        <v>0</v>
      </c>
      <c r="F44" s="517">
        <v>0</v>
      </c>
      <c r="G44" s="518" t="e">
        <f>ROUND(F44/$E$44*100,1)</f>
        <v>#DIV/0!</v>
      </c>
      <c r="H44" s="519">
        <f t="shared" si="2"/>
        <v>0</v>
      </c>
    </row>
    <row r="45" spans="1:8" s="1" customFormat="1" ht="18" customHeight="1" thickTop="1" thickBot="1" x14ac:dyDescent="0.2">
      <c r="A45" s="666" t="s">
        <v>36</v>
      </c>
      <c r="B45" s="667"/>
      <c r="C45" s="667"/>
      <c r="D45" s="667"/>
      <c r="E45" s="42">
        <f>SUM(E33:E44)</f>
        <v>6279933</v>
      </c>
      <c r="F45" s="43">
        <f>SUM(F33:F44)</f>
        <v>2258561</v>
      </c>
      <c r="G45" s="132">
        <f>ROUND(F45/$E$28*100,1)</f>
        <v>36</v>
      </c>
      <c r="H45" s="133">
        <f>SUM(H33:H44)</f>
        <v>99.999999999999972</v>
      </c>
    </row>
    <row r="46" spans="1:8" s="1" customFormat="1" ht="24" customHeight="1" x14ac:dyDescent="0.15">
      <c r="A46" s="29" t="s">
        <v>454</v>
      </c>
      <c r="B46" s="3"/>
      <c r="C46" s="3"/>
      <c r="D46" s="3"/>
      <c r="E46" s="3"/>
      <c r="F46" s="3"/>
      <c r="G46" s="3"/>
      <c r="H46" s="3"/>
    </row>
    <row r="47" spans="1:8" s="1" customFormat="1" ht="24" customHeight="1" x14ac:dyDescent="0.15">
      <c r="A47" s="3"/>
      <c r="B47" s="3"/>
      <c r="C47" s="3"/>
      <c r="D47" s="3"/>
      <c r="E47" s="3"/>
      <c r="F47" s="3"/>
      <c r="G47" s="3"/>
      <c r="H47" s="3"/>
    </row>
    <row r="48" spans="1:8" s="1" customFormat="1" ht="15.95" customHeight="1" x14ac:dyDescent="0.15">
      <c r="A48" s="3"/>
      <c r="B48" s="3"/>
      <c r="C48" s="3"/>
      <c r="D48" s="3"/>
      <c r="E48" s="2"/>
      <c r="F48" s="2"/>
      <c r="G48" s="2"/>
      <c r="H48" s="2"/>
    </row>
    <row r="49" spans="1:8" s="1" customFormat="1" ht="15.95" customHeight="1" x14ac:dyDescent="0.15">
      <c r="A49" s="3"/>
      <c r="B49" s="3"/>
      <c r="C49" s="3"/>
      <c r="D49" s="3"/>
      <c r="E49" s="2"/>
      <c r="F49" s="2"/>
      <c r="G49" s="2"/>
      <c r="H49" s="2"/>
    </row>
    <row r="50" spans="1:8" s="1" customFormat="1" ht="15.95" customHeight="1" x14ac:dyDescent="0.15">
      <c r="A50" s="3"/>
      <c r="B50" s="3"/>
      <c r="C50" s="3"/>
      <c r="D50" s="3"/>
      <c r="E50" s="2"/>
      <c r="F50" s="2"/>
      <c r="G50" s="2"/>
      <c r="H50" s="2"/>
    </row>
    <row r="51" spans="1:8" s="1" customFormat="1" ht="15.95" customHeight="1" x14ac:dyDescent="0.15">
      <c r="A51" s="3"/>
      <c r="B51" s="3"/>
      <c r="C51" s="3"/>
      <c r="D51" s="3"/>
      <c r="E51" s="2"/>
      <c r="F51" s="2"/>
      <c r="G51" s="2"/>
      <c r="H51" s="2"/>
    </row>
    <row r="52" spans="1:8" s="1" customFormat="1" ht="15.95" customHeight="1" x14ac:dyDescent="0.15">
      <c r="A52" s="3"/>
      <c r="B52" s="3"/>
      <c r="C52" s="3"/>
      <c r="D52" s="3"/>
      <c r="E52" s="3"/>
      <c r="F52" s="3"/>
      <c r="G52" s="3"/>
      <c r="H52" s="3"/>
    </row>
    <row r="53" spans="1:8" s="1" customFormat="1" ht="15.95" customHeight="1" x14ac:dyDescent="0.15">
      <c r="A53" s="3"/>
      <c r="B53" s="3"/>
      <c r="C53" s="3"/>
      <c r="D53" s="3"/>
      <c r="E53" s="3"/>
      <c r="F53" s="3"/>
      <c r="G53" s="3"/>
      <c r="H53" s="3"/>
    </row>
    <row r="54" spans="1:8" s="1" customFormat="1" ht="15.95" customHeight="1" x14ac:dyDescent="0.15">
      <c r="A54" s="662"/>
      <c r="B54" s="664"/>
      <c r="C54" s="664"/>
      <c r="D54" s="5"/>
      <c r="E54" s="4"/>
      <c r="F54" s="4"/>
      <c r="G54" s="4"/>
      <c r="H54" s="4"/>
    </row>
    <row r="55" spans="1:8" s="1" customFormat="1" ht="15.95" customHeight="1" x14ac:dyDescent="0.15">
      <c r="A55" s="6"/>
      <c r="B55" s="6"/>
      <c r="C55" s="7"/>
      <c r="D55" s="7"/>
      <c r="E55" s="8"/>
      <c r="F55" s="8"/>
      <c r="G55" s="8"/>
      <c r="H55" s="8"/>
    </row>
    <row r="56" spans="1:8" s="1" customFormat="1" ht="15.95" customHeight="1" x14ac:dyDescent="0.15">
      <c r="A56" s="6"/>
      <c r="B56" s="6"/>
      <c r="C56" s="7"/>
      <c r="D56" s="7"/>
      <c r="E56" s="3"/>
      <c r="F56" s="3"/>
      <c r="G56" s="3"/>
      <c r="H56" s="3"/>
    </row>
    <row r="57" spans="1:8" s="1" customFormat="1" ht="15.95" customHeight="1" x14ac:dyDescent="0.15">
      <c r="A57" s="3"/>
      <c r="B57" s="6"/>
      <c r="C57" s="3"/>
      <c r="D57" s="3"/>
      <c r="E57" s="3"/>
      <c r="F57" s="3"/>
      <c r="G57" s="3"/>
      <c r="H57" s="3"/>
    </row>
    <row r="58" spans="1:8" s="1" customFormat="1" ht="15.95" customHeight="1" x14ac:dyDescent="0.15">
      <c r="A58" s="3"/>
      <c r="B58" s="6"/>
      <c r="C58" s="3"/>
      <c r="D58" s="3"/>
      <c r="E58" s="3"/>
      <c r="F58" s="3"/>
      <c r="G58" s="3"/>
      <c r="H58" s="3"/>
    </row>
    <row r="59" spans="1:8" s="1" customFormat="1" ht="15.95" customHeight="1" x14ac:dyDescent="0.15">
      <c r="A59" s="3"/>
      <c r="B59" s="6"/>
      <c r="C59" s="3"/>
      <c r="D59" s="3"/>
      <c r="E59" s="8"/>
      <c r="F59" s="8"/>
      <c r="G59" s="8"/>
      <c r="H59" s="8"/>
    </row>
    <row r="60" spans="1:8" s="1" customFormat="1" ht="15.95" customHeight="1" x14ac:dyDescent="0.15">
      <c r="A60" s="3"/>
      <c r="B60" s="6"/>
      <c r="C60" s="3"/>
      <c r="D60" s="3"/>
      <c r="E60" s="8"/>
      <c r="F60" s="8"/>
      <c r="G60" s="8"/>
      <c r="H60" s="8"/>
    </row>
    <row r="61" spans="1:8" s="1" customFormat="1" ht="15.95" customHeight="1" x14ac:dyDescent="0.15">
      <c r="A61" s="662"/>
      <c r="B61" s="663"/>
      <c r="C61" s="663"/>
      <c r="D61" s="9"/>
      <c r="E61" s="3"/>
      <c r="F61" s="3"/>
      <c r="G61" s="3"/>
      <c r="H61" s="3"/>
    </row>
    <row r="62" spans="1:8" s="1" customFormat="1" ht="15.95" customHeight="1" x14ac:dyDescent="0.15">
      <c r="A62" s="3"/>
      <c r="B62" s="3"/>
      <c r="C62" s="3"/>
      <c r="D62" s="3"/>
      <c r="E62" s="3"/>
      <c r="F62" s="3"/>
      <c r="G62" s="3"/>
      <c r="H62" s="3"/>
    </row>
    <row r="63" spans="1:8" s="1" customFormat="1" ht="15.95" customHeight="1" x14ac:dyDescent="0.15">
      <c r="A63" s="3"/>
      <c r="B63" s="6"/>
      <c r="C63" s="3"/>
      <c r="D63" s="3"/>
      <c r="E63" s="3"/>
      <c r="F63" s="3"/>
      <c r="G63" s="3"/>
      <c r="H63" s="3"/>
    </row>
    <row r="64" spans="1:8" s="1" customFormat="1" ht="15.95" customHeight="1" x14ac:dyDescent="0.15">
      <c r="A64" s="3"/>
      <c r="B64" s="3"/>
      <c r="C64" s="3"/>
      <c r="D64" s="3"/>
      <c r="E64" s="3"/>
      <c r="F64" s="3"/>
      <c r="G64" s="3"/>
      <c r="H64" s="3"/>
    </row>
  </sheetData>
  <mergeCells count="49">
    <mergeCell ref="B43:C43"/>
    <mergeCell ref="B22:C22"/>
    <mergeCell ref="B19:C19"/>
    <mergeCell ref="B20:C20"/>
    <mergeCell ref="A61:C61"/>
    <mergeCell ref="A54:C54"/>
    <mergeCell ref="B35:C35"/>
    <mergeCell ref="B36:C36"/>
    <mergeCell ref="B37:C37"/>
    <mergeCell ref="B44:C44"/>
    <mergeCell ref="A45:D45"/>
    <mergeCell ref="B39:C39"/>
    <mergeCell ref="B41:C41"/>
    <mergeCell ref="B38:C38"/>
    <mergeCell ref="B42:C42"/>
    <mergeCell ref="B40:C40"/>
    <mergeCell ref="B33:C33"/>
    <mergeCell ref="E31:E32"/>
    <mergeCell ref="H31:H32"/>
    <mergeCell ref="B24:C24"/>
    <mergeCell ref="B25:C25"/>
    <mergeCell ref="A28:D28"/>
    <mergeCell ref="B26:C26"/>
    <mergeCell ref="B27:C27"/>
    <mergeCell ref="A31:D32"/>
    <mergeCell ref="B34:C34"/>
    <mergeCell ref="G4:G5"/>
    <mergeCell ref="G31:G32"/>
    <mergeCell ref="B7:C7"/>
    <mergeCell ref="B8:C8"/>
    <mergeCell ref="B11:C11"/>
    <mergeCell ref="E4:E5"/>
    <mergeCell ref="B23:C23"/>
    <mergeCell ref="B16:C16"/>
    <mergeCell ref="B17:C17"/>
    <mergeCell ref="B18:C18"/>
    <mergeCell ref="B21:C21"/>
    <mergeCell ref="F31:F32"/>
    <mergeCell ref="B6:C6"/>
    <mergeCell ref="B9:C9"/>
    <mergeCell ref="B12:C12"/>
    <mergeCell ref="B14:C14"/>
    <mergeCell ref="B15:C15"/>
    <mergeCell ref="A1:H1"/>
    <mergeCell ref="A4:D5"/>
    <mergeCell ref="F4:F5"/>
    <mergeCell ref="B10:C10"/>
    <mergeCell ref="H4:H5"/>
    <mergeCell ref="B13:C13"/>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22"/>
  <sheetViews>
    <sheetView view="pageBreakPreview" zoomScaleNormal="100" zoomScaleSheetLayoutView="100" workbookViewId="0">
      <selection sqref="A1:H1"/>
    </sheetView>
  </sheetViews>
  <sheetFormatPr defaultColWidth="10.75" defaultRowHeight="14.25" x14ac:dyDescent="0.15"/>
  <cols>
    <col min="1" max="1" width="4.625" style="10" customWidth="1"/>
    <col min="2" max="3" width="11.625" style="10" customWidth="1"/>
    <col min="4" max="4" width="1.75" style="10" customWidth="1"/>
    <col min="5" max="6" width="16.625" style="10" customWidth="1"/>
    <col min="7" max="8" width="12.625" style="10" customWidth="1"/>
    <col min="9" max="16384" width="10.75" style="11"/>
  </cols>
  <sheetData>
    <row r="1" spans="1:8" s="1" customFormat="1" ht="24" customHeight="1" x14ac:dyDescent="0.15">
      <c r="A1" s="671" t="s">
        <v>441</v>
      </c>
      <c r="B1" s="671"/>
      <c r="C1" s="671"/>
      <c r="D1" s="671"/>
      <c r="E1" s="671"/>
      <c r="F1" s="671"/>
      <c r="G1" s="671"/>
      <c r="H1" s="671"/>
    </row>
    <row r="2" spans="1:8" s="1" customFormat="1" ht="20.100000000000001" customHeight="1" thickBot="1" x14ac:dyDescent="0.2">
      <c r="A2" s="12" t="s">
        <v>1</v>
      </c>
      <c r="B2" s="12"/>
      <c r="C2" s="12"/>
      <c r="D2" s="12"/>
      <c r="E2" s="13"/>
      <c r="F2" s="13"/>
      <c r="G2" s="13"/>
      <c r="H2" s="14" t="s">
        <v>41</v>
      </c>
    </row>
    <row r="3" spans="1:8" s="1" customFormat="1" ht="18" customHeight="1" x14ac:dyDescent="0.15">
      <c r="A3" s="634" t="s">
        <v>154</v>
      </c>
      <c r="B3" s="635"/>
      <c r="C3" s="635"/>
      <c r="D3" s="635"/>
      <c r="E3" s="646" t="s">
        <v>37</v>
      </c>
      <c r="F3" s="638" t="s">
        <v>38</v>
      </c>
      <c r="G3" s="643" t="s">
        <v>40</v>
      </c>
      <c r="H3" s="641" t="s">
        <v>39</v>
      </c>
    </row>
    <row r="4" spans="1:8" s="1" customFormat="1" ht="18" customHeight="1" x14ac:dyDescent="0.15">
      <c r="A4" s="636"/>
      <c r="B4" s="637"/>
      <c r="C4" s="637"/>
      <c r="D4" s="637"/>
      <c r="E4" s="647"/>
      <c r="F4" s="639"/>
      <c r="G4" s="644"/>
      <c r="H4" s="642"/>
    </row>
    <row r="5" spans="1:8" s="1" customFormat="1" ht="18" customHeight="1" x14ac:dyDescent="0.15">
      <c r="A5" s="15">
        <v>1</v>
      </c>
      <c r="B5" s="649" t="s">
        <v>43</v>
      </c>
      <c r="C5" s="649"/>
      <c r="D5" s="16"/>
      <c r="E5" s="17">
        <v>216616</v>
      </c>
      <c r="F5" s="18">
        <v>82495</v>
      </c>
      <c r="G5" s="19">
        <f>ROUND(F5/$E$5*100,1)</f>
        <v>38.1</v>
      </c>
      <c r="H5" s="113">
        <f t="shared" ref="H5:H12" si="0">ROUND(E5/$E$13*100,1)</f>
        <v>22.4</v>
      </c>
    </row>
    <row r="6" spans="1:8" s="1" customFormat="1" ht="18" customHeight="1" x14ac:dyDescent="0.15">
      <c r="A6" s="15">
        <v>2</v>
      </c>
      <c r="B6" s="632" t="s">
        <v>44</v>
      </c>
      <c r="C6" s="632"/>
      <c r="D6" s="22"/>
      <c r="E6" s="17">
        <v>1</v>
      </c>
      <c r="F6" s="18">
        <v>0</v>
      </c>
      <c r="G6" s="19">
        <f>ROUND(F6/$E$6*100,1)</f>
        <v>0</v>
      </c>
      <c r="H6" s="113">
        <f t="shared" si="0"/>
        <v>0</v>
      </c>
    </row>
    <row r="7" spans="1:8" s="1" customFormat="1" ht="18" customHeight="1" x14ac:dyDescent="0.15">
      <c r="A7" s="15">
        <v>3</v>
      </c>
      <c r="B7" s="632" t="s">
        <v>45</v>
      </c>
      <c r="C7" s="632"/>
      <c r="D7" s="22"/>
      <c r="E7" s="17">
        <v>3863</v>
      </c>
      <c r="F7" s="18">
        <v>0</v>
      </c>
      <c r="G7" s="19">
        <f>ROUND(F7/$E$7*100,1)</f>
        <v>0</v>
      </c>
      <c r="H7" s="113">
        <f t="shared" si="0"/>
        <v>0.4</v>
      </c>
    </row>
    <row r="8" spans="1:8" s="1" customFormat="1" ht="18" customHeight="1" x14ac:dyDescent="0.15">
      <c r="A8" s="15">
        <v>4</v>
      </c>
      <c r="B8" s="632" t="s">
        <v>46</v>
      </c>
      <c r="C8" s="632"/>
      <c r="D8" s="22"/>
      <c r="E8" s="17">
        <v>672200</v>
      </c>
      <c r="F8" s="18">
        <v>244591</v>
      </c>
      <c r="G8" s="19">
        <f>ROUND(F8/$E$8*100,1)</f>
        <v>36.4</v>
      </c>
      <c r="H8" s="113">
        <f t="shared" si="0"/>
        <v>69.599999999999994</v>
      </c>
    </row>
    <row r="9" spans="1:8" s="1" customFormat="1" ht="18" customHeight="1" x14ac:dyDescent="0.15">
      <c r="A9" s="15">
        <v>5</v>
      </c>
      <c r="B9" s="632" t="s">
        <v>47</v>
      </c>
      <c r="C9" s="632"/>
      <c r="D9" s="22"/>
      <c r="E9" s="17">
        <v>18</v>
      </c>
      <c r="F9" s="18">
        <v>2</v>
      </c>
      <c r="G9" s="19">
        <f>ROUND(F9/$E$9*100,1)</f>
        <v>11.1</v>
      </c>
      <c r="H9" s="113">
        <f t="shared" si="0"/>
        <v>0</v>
      </c>
    </row>
    <row r="10" spans="1:8" s="1" customFormat="1" ht="18" customHeight="1" x14ac:dyDescent="0.15">
      <c r="A10" s="15">
        <v>6</v>
      </c>
      <c r="B10" s="632" t="s">
        <v>48</v>
      </c>
      <c r="C10" s="632"/>
      <c r="D10" s="22"/>
      <c r="E10" s="17">
        <v>72273</v>
      </c>
      <c r="F10" s="18">
        <v>20000</v>
      </c>
      <c r="G10" s="19">
        <f>ROUND(F10/$E$10*100,1)</f>
        <v>27.7</v>
      </c>
      <c r="H10" s="113">
        <f t="shared" si="0"/>
        <v>7.5</v>
      </c>
    </row>
    <row r="11" spans="1:8" s="1" customFormat="1" ht="18" customHeight="1" x14ac:dyDescent="0.15">
      <c r="A11" s="15">
        <v>7</v>
      </c>
      <c r="B11" s="640" t="s">
        <v>49</v>
      </c>
      <c r="C11" s="640"/>
      <c r="D11" s="22"/>
      <c r="E11" s="17">
        <v>1000</v>
      </c>
      <c r="F11" s="18">
        <v>37067</v>
      </c>
      <c r="G11" s="19">
        <f>ROUND(F11/$E$11*100,1)</f>
        <v>3706.7</v>
      </c>
      <c r="H11" s="113">
        <f t="shared" si="0"/>
        <v>0.1</v>
      </c>
    </row>
    <row r="12" spans="1:8" s="1" customFormat="1" ht="18" customHeight="1" thickBot="1" x14ac:dyDescent="0.2">
      <c r="A12" s="15">
        <v>8</v>
      </c>
      <c r="B12" s="632" t="s">
        <v>50</v>
      </c>
      <c r="C12" s="632"/>
      <c r="D12" s="22"/>
      <c r="E12" s="17">
        <v>378</v>
      </c>
      <c r="F12" s="18">
        <v>355</v>
      </c>
      <c r="G12" s="46">
        <f>ROUND(F12/$E$12*100,1)</f>
        <v>93.9</v>
      </c>
      <c r="H12" s="113">
        <f t="shared" si="0"/>
        <v>0</v>
      </c>
    </row>
    <row r="13" spans="1:8" s="1" customFormat="1" ht="18" customHeight="1" thickTop="1" thickBot="1" x14ac:dyDescent="0.2">
      <c r="A13" s="653" t="s">
        <v>36</v>
      </c>
      <c r="B13" s="654"/>
      <c r="C13" s="654"/>
      <c r="D13" s="655"/>
      <c r="E13" s="26">
        <f>SUM(E5:E12)</f>
        <v>966349</v>
      </c>
      <c r="F13" s="27">
        <f>SUM(F5:F12)</f>
        <v>384510</v>
      </c>
      <c r="G13" s="28">
        <f>ROUND(F13/$E$13*100,1)</f>
        <v>39.799999999999997</v>
      </c>
      <c r="H13" s="121">
        <f>SUM(H5:H12)</f>
        <v>99.999999999999986</v>
      </c>
    </row>
    <row r="14" spans="1:8" s="1" customFormat="1" ht="18" customHeight="1" x14ac:dyDescent="0.15">
      <c r="A14" s="29"/>
      <c r="B14" s="29"/>
      <c r="C14" s="29"/>
      <c r="D14" s="29"/>
      <c r="E14" s="29"/>
      <c r="F14" s="29"/>
      <c r="G14" s="29"/>
      <c r="H14" s="29"/>
    </row>
    <row r="15" spans="1:8" s="1" customFormat="1" ht="18" customHeight="1" thickBot="1" x14ac:dyDescent="0.2">
      <c r="A15" s="30" t="s">
        <v>3</v>
      </c>
      <c r="B15" s="30"/>
      <c r="C15" s="30"/>
      <c r="D15" s="30"/>
      <c r="E15" s="12"/>
      <c r="F15" s="12"/>
      <c r="G15" s="12"/>
      <c r="H15" s="129" t="s">
        <v>41</v>
      </c>
    </row>
    <row r="16" spans="1:8" s="1" customFormat="1" ht="18" customHeight="1" x14ac:dyDescent="0.15">
      <c r="A16" s="657" t="s">
        <v>2</v>
      </c>
      <c r="B16" s="658"/>
      <c r="C16" s="658"/>
      <c r="D16" s="658"/>
      <c r="E16" s="650" t="s">
        <v>37</v>
      </c>
      <c r="F16" s="648" t="s">
        <v>97</v>
      </c>
      <c r="G16" s="645" t="s">
        <v>40</v>
      </c>
      <c r="H16" s="651" t="s">
        <v>39</v>
      </c>
    </row>
    <row r="17" spans="1:8" s="1" customFormat="1" ht="18" customHeight="1" x14ac:dyDescent="0.15">
      <c r="A17" s="659"/>
      <c r="B17" s="660"/>
      <c r="C17" s="660"/>
      <c r="D17" s="660"/>
      <c r="E17" s="647"/>
      <c r="F17" s="639"/>
      <c r="G17" s="644"/>
      <c r="H17" s="652"/>
    </row>
    <row r="18" spans="1:8" s="1" customFormat="1" ht="18" customHeight="1" x14ac:dyDescent="0.15">
      <c r="A18" s="31">
        <v>1</v>
      </c>
      <c r="B18" s="649" t="s">
        <v>51</v>
      </c>
      <c r="C18" s="649"/>
      <c r="D18" s="32"/>
      <c r="E18" s="33">
        <v>12212</v>
      </c>
      <c r="F18" s="34">
        <v>2243</v>
      </c>
      <c r="G18" s="19">
        <f>ROUND(F18/$E$18*100,1)</f>
        <v>18.399999999999999</v>
      </c>
      <c r="H18" s="130">
        <f t="shared" ref="H18:H26" si="1">ROUND(E18/$E$28*100,1)</f>
        <v>1.3</v>
      </c>
    </row>
    <row r="19" spans="1:8" s="1" customFormat="1" ht="18" customHeight="1" x14ac:dyDescent="0.15">
      <c r="A19" s="35">
        <v>2</v>
      </c>
      <c r="B19" s="632" t="s">
        <v>52</v>
      </c>
      <c r="C19" s="632"/>
      <c r="D19" s="36"/>
      <c r="E19" s="37">
        <v>661058</v>
      </c>
      <c r="F19" s="34">
        <v>245058</v>
      </c>
      <c r="G19" s="19">
        <f>ROUND(F19/$E$19*100,1)</f>
        <v>37.1</v>
      </c>
      <c r="H19" s="130">
        <f t="shared" si="1"/>
        <v>68.400000000000006</v>
      </c>
    </row>
    <row r="20" spans="1:8" s="1" customFormat="1" ht="18" customHeight="1" x14ac:dyDescent="0.15">
      <c r="A20" s="35">
        <v>3</v>
      </c>
      <c r="B20" s="640" t="s">
        <v>378</v>
      </c>
      <c r="C20" s="640"/>
      <c r="D20" s="36"/>
      <c r="E20" s="37">
        <v>272774</v>
      </c>
      <c r="F20" s="34">
        <v>81834</v>
      </c>
      <c r="G20" s="19">
        <f>ROUND(F20/$E$20*100,1)</f>
        <v>30</v>
      </c>
      <c r="H20" s="130">
        <f t="shared" si="1"/>
        <v>28.2</v>
      </c>
    </row>
    <row r="21" spans="1:8" s="1" customFormat="1" ht="18" customHeight="1" x14ac:dyDescent="0.15">
      <c r="A21" s="35">
        <v>4</v>
      </c>
      <c r="B21" s="632" t="s">
        <v>53</v>
      </c>
      <c r="C21" s="632"/>
      <c r="D21" s="36"/>
      <c r="E21" s="37">
        <v>1</v>
      </c>
      <c r="F21" s="34">
        <v>0</v>
      </c>
      <c r="G21" s="19">
        <f>ROUND(F21/$E$21*100,1)</f>
        <v>0</v>
      </c>
      <c r="H21" s="130">
        <f t="shared" si="1"/>
        <v>0</v>
      </c>
    </row>
    <row r="22" spans="1:8" s="1" customFormat="1" ht="18" customHeight="1" x14ac:dyDescent="0.15">
      <c r="A22" s="35">
        <v>5</v>
      </c>
      <c r="B22" s="632" t="s">
        <v>59</v>
      </c>
      <c r="C22" s="632"/>
      <c r="D22" s="36"/>
      <c r="E22" s="37">
        <v>1</v>
      </c>
      <c r="F22" s="34">
        <v>0</v>
      </c>
      <c r="G22" s="19">
        <f>ROUND(F22/$E$22*100,1)</f>
        <v>0</v>
      </c>
      <c r="H22" s="130">
        <f t="shared" si="1"/>
        <v>0</v>
      </c>
    </row>
    <row r="23" spans="1:8" s="1" customFormat="1" ht="18" customHeight="1" x14ac:dyDescent="0.15">
      <c r="A23" s="35">
        <v>6</v>
      </c>
      <c r="B23" s="632" t="s">
        <v>54</v>
      </c>
      <c r="C23" s="632"/>
      <c r="D23" s="36"/>
      <c r="E23" s="37">
        <v>14989</v>
      </c>
      <c r="F23" s="34">
        <v>4095</v>
      </c>
      <c r="G23" s="19">
        <f>ROUND(F23/$E$23*100,1)</f>
        <v>27.3</v>
      </c>
      <c r="H23" s="130">
        <f>ROUND(E23/$E$28*100,1)-0.1</f>
        <v>1.5</v>
      </c>
    </row>
    <row r="24" spans="1:8" s="1" customFormat="1" ht="18" customHeight="1" x14ac:dyDescent="0.15">
      <c r="A24" s="35">
        <v>7</v>
      </c>
      <c r="B24" s="632" t="s">
        <v>55</v>
      </c>
      <c r="C24" s="632"/>
      <c r="D24" s="36"/>
      <c r="E24" s="37">
        <v>18</v>
      </c>
      <c r="F24" s="34">
        <v>2</v>
      </c>
      <c r="G24" s="19">
        <f>ROUND(F24/$E$24*100,1)</f>
        <v>11.1</v>
      </c>
      <c r="H24" s="130">
        <f t="shared" si="1"/>
        <v>0</v>
      </c>
    </row>
    <row r="25" spans="1:8" s="1" customFormat="1" ht="18" customHeight="1" x14ac:dyDescent="0.15">
      <c r="A25" s="35">
        <v>8</v>
      </c>
      <c r="B25" s="632" t="s">
        <v>7</v>
      </c>
      <c r="C25" s="632"/>
      <c r="D25" s="36"/>
      <c r="E25" s="37">
        <v>1</v>
      </c>
      <c r="F25" s="34">
        <v>0</v>
      </c>
      <c r="G25" s="19">
        <f>ROUND(F25/$E$25*100,1)</f>
        <v>0</v>
      </c>
      <c r="H25" s="130">
        <f t="shared" si="1"/>
        <v>0</v>
      </c>
    </row>
    <row r="26" spans="1:8" s="1" customFormat="1" ht="18" customHeight="1" x14ac:dyDescent="0.15">
      <c r="A26" s="35">
        <v>9</v>
      </c>
      <c r="B26" s="632" t="s">
        <v>56</v>
      </c>
      <c r="C26" s="632"/>
      <c r="D26" s="36"/>
      <c r="E26" s="37">
        <v>3795</v>
      </c>
      <c r="F26" s="34">
        <v>224</v>
      </c>
      <c r="G26" s="19">
        <f>ROUND(F26/$E$26*100,1)</f>
        <v>5.9</v>
      </c>
      <c r="H26" s="130">
        <f t="shared" si="1"/>
        <v>0.4</v>
      </c>
    </row>
    <row r="27" spans="1:8" s="1" customFormat="1" ht="18" customHeight="1" thickBot="1" x14ac:dyDescent="0.2">
      <c r="A27" s="38">
        <v>10</v>
      </c>
      <c r="B27" s="673" t="s">
        <v>8</v>
      </c>
      <c r="C27" s="673"/>
      <c r="D27" s="39"/>
      <c r="E27" s="40">
        <v>1500</v>
      </c>
      <c r="F27" s="41">
        <v>0</v>
      </c>
      <c r="G27" s="25">
        <f>ROUND(F27/$E$27*100,1)</f>
        <v>0</v>
      </c>
      <c r="H27" s="131">
        <f>ROUND(E27/$E$28*100,1)</f>
        <v>0.2</v>
      </c>
    </row>
    <row r="28" spans="1:8" s="1" customFormat="1" ht="18" customHeight="1" thickTop="1" thickBot="1" x14ac:dyDescent="0.2">
      <c r="A28" s="666" t="s">
        <v>36</v>
      </c>
      <c r="B28" s="667"/>
      <c r="C28" s="667"/>
      <c r="D28" s="667"/>
      <c r="E28" s="42">
        <f>SUM(E18:E27)</f>
        <v>966349</v>
      </c>
      <c r="F28" s="43">
        <f>SUM(F18:F27)</f>
        <v>333456</v>
      </c>
      <c r="G28" s="132">
        <f>ROUND(F28/$E$28*100,1)</f>
        <v>34.5</v>
      </c>
      <c r="H28" s="133">
        <f>SUM(H18:H27)</f>
        <v>100.00000000000001</v>
      </c>
    </row>
    <row r="29" spans="1:8" s="1" customFormat="1" ht="18" customHeight="1" x14ac:dyDescent="0.15">
      <c r="A29" s="53"/>
      <c r="B29" s="53"/>
      <c r="C29" s="53"/>
      <c r="D29" s="53"/>
      <c r="E29" s="54"/>
      <c r="F29" s="54"/>
      <c r="G29" s="55"/>
      <c r="H29" s="56"/>
    </row>
    <row r="30" spans="1:8" s="1" customFormat="1" ht="18" customHeight="1" x14ac:dyDescent="0.15">
      <c r="A30" s="53"/>
      <c r="B30" s="53"/>
      <c r="C30" s="53"/>
      <c r="D30" s="53"/>
      <c r="E30" s="54"/>
      <c r="F30" s="54"/>
      <c r="G30" s="55"/>
      <c r="H30" s="56"/>
    </row>
    <row r="31" spans="1:8" s="1" customFormat="1" ht="18" customHeight="1" x14ac:dyDescent="0.15">
      <c r="A31" s="53"/>
      <c r="B31" s="53"/>
      <c r="C31" s="53"/>
      <c r="D31" s="53"/>
      <c r="E31" s="54"/>
      <c r="F31" s="54"/>
      <c r="G31" s="55"/>
      <c r="H31" s="56"/>
    </row>
    <row r="32" spans="1:8" s="1" customFormat="1" ht="18" customHeight="1" x14ac:dyDescent="0.15">
      <c r="A32" s="53"/>
      <c r="B32" s="53"/>
      <c r="C32" s="53"/>
      <c r="D32" s="53"/>
      <c r="E32" s="54"/>
      <c r="F32" s="54"/>
      <c r="G32" s="55"/>
      <c r="H32" s="56"/>
    </row>
    <row r="33" spans="1:8" s="1" customFormat="1" ht="18" customHeight="1" x14ac:dyDescent="0.15">
      <c r="A33" s="53"/>
      <c r="B33" s="53"/>
      <c r="C33" s="53"/>
      <c r="D33" s="53"/>
      <c r="E33" s="54"/>
      <c r="F33" s="54"/>
      <c r="G33" s="55"/>
      <c r="H33" s="56"/>
    </row>
    <row r="34" spans="1:8" s="1" customFormat="1" ht="18" customHeight="1" x14ac:dyDescent="0.15">
      <c r="A34" s="53"/>
      <c r="B34" s="53"/>
      <c r="C34" s="53"/>
      <c r="D34" s="53"/>
      <c r="E34" s="54"/>
      <c r="F34" s="54"/>
      <c r="G34" s="55"/>
      <c r="H34" s="56"/>
    </row>
    <row r="35" spans="1:8" s="1" customFormat="1" ht="18" customHeight="1" x14ac:dyDescent="0.15">
      <c r="A35" s="53"/>
      <c r="B35" s="53"/>
      <c r="C35" s="53"/>
      <c r="D35" s="53"/>
      <c r="E35" s="54"/>
      <c r="F35" s="54"/>
      <c r="G35" s="55"/>
      <c r="H35" s="56"/>
    </row>
    <row r="36" spans="1:8" s="1" customFormat="1" ht="18" customHeight="1" x14ac:dyDescent="0.15">
      <c r="A36" s="53"/>
      <c r="B36" s="53"/>
      <c r="C36" s="53"/>
      <c r="D36" s="53"/>
      <c r="E36" s="54"/>
      <c r="F36" s="54"/>
      <c r="G36" s="55"/>
      <c r="H36" s="56"/>
    </row>
    <row r="37" spans="1:8" s="1" customFormat="1" ht="18" customHeight="1" x14ac:dyDescent="0.15">
      <c r="A37" s="53"/>
      <c r="B37" s="53"/>
      <c r="C37" s="53"/>
      <c r="D37" s="53"/>
      <c r="E37" s="54"/>
      <c r="F37" s="54"/>
      <c r="G37" s="55"/>
      <c r="H37" s="56"/>
    </row>
    <row r="38" spans="1:8" s="1" customFormat="1" ht="18" customHeight="1" x14ac:dyDescent="0.15">
      <c r="A38" s="57"/>
      <c r="B38" s="57"/>
      <c r="C38" s="57"/>
      <c r="D38" s="57"/>
      <c r="E38" s="57"/>
      <c r="F38" s="57"/>
      <c r="G38" s="57"/>
      <c r="H38" s="57"/>
    </row>
    <row r="39" spans="1:8" s="1" customFormat="1" ht="24" customHeight="1" x14ac:dyDescent="0.15">
      <c r="A39" s="671" t="s">
        <v>442</v>
      </c>
      <c r="B39" s="671"/>
      <c r="C39" s="671"/>
      <c r="D39" s="671"/>
      <c r="E39" s="671"/>
      <c r="F39" s="671"/>
      <c r="G39" s="671"/>
      <c r="H39" s="671"/>
    </row>
    <row r="40" spans="1:8" s="1" customFormat="1" ht="20.100000000000001" customHeight="1" thickBot="1" x14ac:dyDescent="0.2">
      <c r="A40" s="12" t="s">
        <v>1</v>
      </c>
      <c r="B40" s="12"/>
      <c r="C40" s="12"/>
      <c r="D40" s="12"/>
      <c r="E40" s="13"/>
      <c r="F40" s="13"/>
      <c r="G40" s="13"/>
      <c r="H40" s="14" t="s">
        <v>41</v>
      </c>
    </row>
    <row r="41" spans="1:8" s="1" customFormat="1" ht="18" customHeight="1" x14ac:dyDescent="0.15">
      <c r="A41" s="634" t="s">
        <v>2</v>
      </c>
      <c r="B41" s="635"/>
      <c r="C41" s="635"/>
      <c r="D41" s="635"/>
      <c r="E41" s="646" t="s">
        <v>300</v>
      </c>
      <c r="F41" s="638" t="s">
        <v>38</v>
      </c>
      <c r="G41" s="643" t="s">
        <v>40</v>
      </c>
      <c r="H41" s="641" t="s">
        <v>39</v>
      </c>
    </row>
    <row r="42" spans="1:8" s="1" customFormat="1" ht="18" customHeight="1" x14ac:dyDescent="0.15">
      <c r="A42" s="636"/>
      <c r="B42" s="637"/>
      <c r="C42" s="637"/>
      <c r="D42" s="637"/>
      <c r="E42" s="647"/>
      <c r="F42" s="639"/>
      <c r="G42" s="644"/>
      <c r="H42" s="642"/>
    </row>
    <row r="43" spans="1:8" s="1" customFormat="1" ht="18" customHeight="1" x14ac:dyDescent="0.15">
      <c r="A43" s="15">
        <v>1</v>
      </c>
      <c r="B43" s="649" t="s">
        <v>57</v>
      </c>
      <c r="C43" s="649"/>
      <c r="D43" s="16"/>
      <c r="E43" s="17">
        <v>150396</v>
      </c>
      <c r="F43" s="18">
        <v>74900</v>
      </c>
      <c r="G43" s="19">
        <f>ROUND(F43/$E$43*100,1)</f>
        <v>49.8</v>
      </c>
      <c r="H43" s="113">
        <f>ROUND(E43/$E$51*100,1)</f>
        <v>18.8</v>
      </c>
    </row>
    <row r="44" spans="1:8" s="1" customFormat="1" ht="18" customHeight="1" x14ac:dyDescent="0.15">
      <c r="A44" s="20">
        <v>2</v>
      </c>
      <c r="B44" s="632" t="s">
        <v>45</v>
      </c>
      <c r="C44" s="632"/>
      <c r="D44" s="22"/>
      <c r="E44" s="17">
        <v>181583</v>
      </c>
      <c r="F44" s="18">
        <v>94922</v>
      </c>
      <c r="G44" s="19">
        <f>ROUND(F44/$E$44*100,1)</f>
        <v>52.3</v>
      </c>
      <c r="H44" s="113">
        <f>ROUND(E44/$E$51*100,1)+0.1</f>
        <v>22.8</v>
      </c>
    </row>
    <row r="45" spans="1:8" s="1" customFormat="1" ht="18" customHeight="1" x14ac:dyDescent="0.15">
      <c r="A45" s="23">
        <v>3</v>
      </c>
      <c r="B45" s="632" t="s">
        <v>58</v>
      </c>
      <c r="C45" s="632"/>
      <c r="D45" s="22"/>
      <c r="E45" s="17">
        <v>197796</v>
      </c>
      <c r="F45" s="18">
        <v>80621</v>
      </c>
      <c r="G45" s="19">
        <f>ROUND(F45/$E$45*100,1)</f>
        <v>40.799999999999997</v>
      </c>
      <c r="H45" s="113">
        <f t="shared" ref="H45:H48" si="2">ROUND(E45/$E$51*100,1)</f>
        <v>24.8</v>
      </c>
    </row>
    <row r="46" spans="1:8" s="1" customFormat="1" ht="18" customHeight="1" x14ac:dyDescent="0.15">
      <c r="A46" s="15">
        <v>4</v>
      </c>
      <c r="B46" s="632" t="s">
        <v>46</v>
      </c>
      <c r="C46" s="632"/>
      <c r="D46" s="22"/>
      <c r="E46" s="17">
        <v>108831</v>
      </c>
      <c r="F46" s="18">
        <v>49013</v>
      </c>
      <c r="G46" s="19">
        <f>ROUND(F46/$E$46*100,1)</f>
        <v>45</v>
      </c>
      <c r="H46" s="113">
        <f t="shared" si="2"/>
        <v>13.6</v>
      </c>
    </row>
    <row r="47" spans="1:8" s="1" customFormat="1" ht="18" customHeight="1" x14ac:dyDescent="0.15">
      <c r="A47" s="20">
        <v>5</v>
      </c>
      <c r="B47" s="640" t="s">
        <v>47</v>
      </c>
      <c r="C47" s="640"/>
      <c r="D47" s="22"/>
      <c r="E47" s="17">
        <v>1</v>
      </c>
      <c r="F47" s="18">
        <v>1</v>
      </c>
      <c r="G47" s="19">
        <f>ROUND(F47/$E$47*100,1)</f>
        <v>100</v>
      </c>
      <c r="H47" s="113">
        <f t="shared" si="2"/>
        <v>0</v>
      </c>
    </row>
    <row r="48" spans="1:8" s="1" customFormat="1" ht="18" customHeight="1" x14ac:dyDescent="0.15">
      <c r="A48" s="23">
        <v>6</v>
      </c>
      <c r="B48" s="632" t="s">
        <v>48</v>
      </c>
      <c r="C48" s="632"/>
      <c r="D48" s="22"/>
      <c r="E48" s="17">
        <v>110334</v>
      </c>
      <c r="F48" s="18">
        <v>20000</v>
      </c>
      <c r="G48" s="19">
        <f>ROUND(F48/$E$48*100,1)</f>
        <v>18.100000000000001</v>
      </c>
      <c r="H48" s="113">
        <f t="shared" si="2"/>
        <v>13.8</v>
      </c>
    </row>
    <row r="49" spans="1:8" s="1" customFormat="1" ht="18" customHeight="1" x14ac:dyDescent="0.15">
      <c r="A49" s="15">
        <v>7</v>
      </c>
      <c r="B49" s="632" t="s">
        <v>49</v>
      </c>
      <c r="C49" s="632"/>
      <c r="D49" s="22"/>
      <c r="E49" s="17">
        <v>49799</v>
      </c>
      <c r="F49" s="18">
        <v>49799</v>
      </c>
      <c r="G49" s="19">
        <f>ROUND(F49/$E$49*100,1)</f>
        <v>100</v>
      </c>
      <c r="H49" s="113">
        <f>ROUND(E49/$E$51*100,1)</f>
        <v>6.2</v>
      </c>
    </row>
    <row r="50" spans="1:8" s="1" customFormat="1" ht="18" customHeight="1" thickBot="1" x14ac:dyDescent="0.2">
      <c r="A50" s="20">
        <v>8</v>
      </c>
      <c r="B50" s="632" t="s">
        <v>50</v>
      </c>
      <c r="C50" s="632"/>
      <c r="D50" s="22"/>
      <c r="E50" s="17">
        <v>69</v>
      </c>
      <c r="F50" s="18">
        <v>46</v>
      </c>
      <c r="G50" s="46">
        <f>ROUND(F50/$E$50*100,1)</f>
        <v>66.7</v>
      </c>
      <c r="H50" s="113">
        <f>ROUND(E50/$E$51*100,1)</f>
        <v>0</v>
      </c>
    </row>
    <row r="51" spans="1:8" s="1" customFormat="1" ht="18" customHeight="1" thickTop="1" thickBot="1" x14ac:dyDescent="0.2">
      <c r="A51" s="653" t="s">
        <v>36</v>
      </c>
      <c r="B51" s="654"/>
      <c r="C51" s="654"/>
      <c r="D51" s="655"/>
      <c r="E51" s="26">
        <f>SUM(E43:E50)</f>
        <v>798809</v>
      </c>
      <c r="F51" s="27">
        <f>SUM(F43:F50)</f>
        <v>369302</v>
      </c>
      <c r="G51" s="28">
        <f>ROUND(F51/$E$51*100,1)</f>
        <v>46.2</v>
      </c>
      <c r="H51" s="121">
        <f>SUM(H43:H50)</f>
        <v>100</v>
      </c>
    </row>
    <row r="52" spans="1:8" s="1" customFormat="1" ht="7.5" customHeight="1" x14ac:dyDescent="0.15">
      <c r="A52" s="29"/>
      <c r="B52" s="29"/>
      <c r="C52" s="29"/>
      <c r="D52" s="29"/>
      <c r="E52" s="29"/>
      <c r="F52" s="29"/>
      <c r="G52" s="29"/>
      <c r="H52" s="29"/>
    </row>
    <row r="53" spans="1:8" s="1" customFormat="1" ht="18" customHeight="1" thickBot="1" x14ac:dyDescent="0.2">
      <c r="A53" s="30" t="s">
        <v>3</v>
      </c>
      <c r="B53" s="30"/>
      <c r="C53" s="30"/>
      <c r="D53" s="30"/>
      <c r="E53" s="12"/>
      <c r="F53" s="12"/>
      <c r="G53" s="12"/>
      <c r="H53" s="129" t="s">
        <v>41</v>
      </c>
    </row>
    <row r="54" spans="1:8" s="1" customFormat="1" ht="18" customHeight="1" x14ac:dyDescent="0.15">
      <c r="A54" s="657" t="s">
        <v>2</v>
      </c>
      <c r="B54" s="658"/>
      <c r="C54" s="658"/>
      <c r="D54" s="658"/>
      <c r="E54" s="650" t="s">
        <v>300</v>
      </c>
      <c r="F54" s="648" t="s">
        <v>97</v>
      </c>
      <c r="G54" s="645" t="s">
        <v>40</v>
      </c>
      <c r="H54" s="651" t="s">
        <v>39</v>
      </c>
    </row>
    <row r="55" spans="1:8" s="1" customFormat="1" ht="18" customHeight="1" x14ac:dyDescent="0.15">
      <c r="A55" s="659"/>
      <c r="B55" s="660"/>
      <c r="C55" s="660"/>
      <c r="D55" s="660"/>
      <c r="E55" s="647"/>
      <c r="F55" s="639"/>
      <c r="G55" s="644"/>
      <c r="H55" s="652"/>
    </row>
    <row r="56" spans="1:8" s="1" customFormat="1" ht="18" customHeight="1" x14ac:dyDescent="0.15">
      <c r="A56" s="31">
        <v>1</v>
      </c>
      <c r="B56" s="649" t="s">
        <v>51</v>
      </c>
      <c r="C56" s="649"/>
      <c r="D56" s="32"/>
      <c r="E56" s="33">
        <v>10541</v>
      </c>
      <c r="F56" s="34">
        <v>3660</v>
      </c>
      <c r="G56" s="19">
        <f>ROUND(F56/$E$56*100,1)</f>
        <v>34.700000000000003</v>
      </c>
      <c r="H56" s="130">
        <f t="shared" ref="H56:H62" si="3">ROUND(E56/$E$63*100,1)</f>
        <v>1.3</v>
      </c>
    </row>
    <row r="57" spans="1:8" s="1" customFormat="1" ht="18" customHeight="1" x14ac:dyDescent="0.15">
      <c r="A57" s="35">
        <v>2</v>
      </c>
      <c r="B57" s="632" t="s">
        <v>52</v>
      </c>
      <c r="C57" s="632"/>
      <c r="D57" s="36"/>
      <c r="E57" s="37">
        <v>717832</v>
      </c>
      <c r="F57" s="34">
        <v>269685</v>
      </c>
      <c r="G57" s="19">
        <f>ROUND(F57/$E$57*100,1)</f>
        <v>37.6</v>
      </c>
      <c r="H57" s="130">
        <f t="shared" si="3"/>
        <v>89.9</v>
      </c>
    </row>
    <row r="58" spans="1:8" s="1" customFormat="1" ht="18" customHeight="1" x14ac:dyDescent="0.15">
      <c r="A58" s="35">
        <v>3</v>
      </c>
      <c r="B58" s="632" t="s">
        <v>59</v>
      </c>
      <c r="C58" s="632"/>
      <c r="D58" s="36"/>
      <c r="E58" s="37">
        <v>1</v>
      </c>
      <c r="F58" s="34">
        <v>0</v>
      </c>
      <c r="G58" s="19">
        <f>ROUND(F58/$E$58*100,1)</f>
        <v>0</v>
      </c>
      <c r="H58" s="130">
        <f t="shared" si="3"/>
        <v>0</v>
      </c>
    </row>
    <row r="59" spans="1:8" s="1" customFormat="1" ht="18" customHeight="1" x14ac:dyDescent="0.15">
      <c r="A59" s="35">
        <v>4</v>
      </c>
      <c r="B59" s="632" t="s">
        <v>60</v>
      </c>
      <c r="C59" s="632"/>
      <c r="D59" s="36"/>
      <c r="E59" s="37">
        <v>26099</v>
      </c>
      <c r="F59" s="34">
        <v>9641</v>
      </c>
      <c r="G59" s="19">
        <f>ROUND(F59/$E$59*100,1)</f>
        <v>36.9</v>
      </c>
      <c r="H59" s="130">
        <f t="shared" si="3"/>
        <v>3.3</v>
      </c>
    </row>
    <row r="60" spans="1:8" s="1" customFormat="1" ht="18" customHeight="1" x14ac:dyDescent="0.15">
      <c r="A60" s="35">
        <v>5</v>
      </c>
      <c r="B60" s="632" t="s">
        <v>55</v>
      </c>
      <c r="C60" s="632"/>
      <c r="D60" s="36"/>
      <c r="E60" s="37">
        <v>8996</v>
      </c>
      <c r="F60" s="34">
        <v>1</v>
      </c>
      <c r="G60" s="19">
        <f>ROUND(F60/$E$60*100,1)</f>
        <v>0</v>
      </c>
      <c r="H60" s="130">
        <f t="shared" si="3"/>
        <v>1.1000000000000001</v>
      </c>
    </row>
    <row r="61" spans="1:8" s="1" customFormat="1" ht="18" customHeight="1" x14ac:dyDescent="0.15">
      <c r="A61" s="35">
        <v>6</v>
      </c>
      <c r="B61" s="632" t="s">
        <v>56</v>
      </c>
      <c r="C61" s="632"/>
      <c r="D61" s="36"/>
      <c r="E61" s="37">
        <v>34340</v>
      </c>
      <c r="F61" s="34">
        <v>14248</v>
      </c>
      <c r="G61" s="19">
        <f>ROUND(F61/$E$61*100,1)</f>
        <v>41.5</v>
      </c>
      <c r="H61" s="130">
        <f>ROUND(E61/$E$63*100,1)</f>
        <v>4.3</v>
      </c>
    </row>
    <row r="62" spans="1:8" s="1" customFormat="1" ht="18" customHeight="1" thickBot="1" x14ac:dyDescent="0.2">
      <c r="A62" s="47">
        <v>7</v>
      </c>
      <c r="B62" s="661" t="s">
        <v>8</v>
      </c>
      <c r="C62" s="661"/>
      <c r="D62" s="48"/>
      <c r="E62" s="49">
        <v>1000</v>
      </c>
      <c r="F62" s="50">
        <v>0</v>
      </c>
      <c r="G62" s="25">
        <f>ROUND(F62/$E$62*100,1)</f>
        <v>0</v>
      </c>
      <c r="H62" s="134">
        <f t="shared" si="3"/>
        <v>0.1</v>
      </c>
    </row>
    <row r="63" spans="1:8" s="1" customFormat="1" ht="18" customHeight="1" thickTop="1" thickBot="1" x14ac:dyDescent="0.2">
      <c r="A63" s="670" t="s">
        <v>36</v>
      </c>
      <c r="B63" s="667"/>
      <c r="C63" s="667"/>
      <c r="D63" s="667"/>
      <c r="E63" s="42">
        <f>SUM(E56:E62)</f>
        <v>798809</v>
      </c>
      <c r="F63" s="43">
        <f>SUM(F56:F62)</f>
        <v>297235</v>
      </c>
      <c r="G63" s="132">
        <f>ROUND(F63/$E$63*100,1)</f>
        <v>37.200000000000003</v>
      </c>
      <c r="H63" s="133">
        <f>SUM(H56:H62)</f>
        <v>99.999999999999986</v>
      </c>
    </row>
    <row r="65" spans="1:8" s="1" customFormat="1" ht="24" customHeight="1" x14ac:dyDescent="0.15">
      <c r="A65" s="671" t="s">
        <v>443</v>
      </c>
      <c r="B65" s="671"/>
      <c r="C65" s="671"/>
      <c r="D65" s="671"/>
      <c r="E65" s="671"/>
      <c r="F65" s="671"/>
      <c r="G65" s="671"/>
      <c r="H65" s="671"/>
    </row>
    <row r="66" spans="1:8" s="1" customFormat="1" ht="20.100000000000001" customHeight="1" thickBot="1" x14ac:dyDescent="0.2">
      <c r="A66" s="12" t="s">
        <v>1</v>
      </c>
      <c r="B66" s="12"/>
      <c r="C66" s="12"/>
      <c r="D66" s="12"/>
      <c r="E66" s="13"/>
      <c r="F66" s="13"/>
      <c r="G66" s="13"/>
      <c r="H66" s="14" t="s">
        <v>41</v>
      </c>
    </row>
    <row r="67" spans="1:8" s="1" customFormat="1" ht="18" customHeight="1" x14ac:dyDescent="0.15">
      <c r="A67" s="634" t="s">
        <v>2</v>
      </c>
      <c r="B67" s="635"/>
      <c r="C67" s="635"/>
      <c r="D67" s="635"/>
      <c r="E67" s="646" t="s">
        <v>300</v>
      </c>
      <c r="F67" s="638" t="s">
        <v>38</v>
      </c>
      <c r="G67" s="643" t="s">
        <v>40</v>
      </c>
      <c r="H67" s="641" t="s">
        <v>39</v>
      </c>
    </row>
    <row r="68" spans="1:8" s="1" customFormat="1" ht="18" customHeight="1" x14ac:dyDescent="0.15">
      <c r="A68" s="636"/>
      <c r="B68" s="637"/>
      <c r="C68" s="637"/>
      <c r="D68" s="637"/>
      <c r="E68" s="647"/>
      <c r="F68" s="639"/>
      <c r="G68" s="644"/>
      <c r="H68" s="642"/>
    </row>
    <row r="69" spans="1:8" s="1" customFormat="1" ht="18" customHeight="1" x14ac:dyDescent="0.15">
      <c r="A69" s="15">
        <v>1</v>
      </c>
      <c r="B69" s="649" t="s">
        <v>61</v>
      </c>
      <c r="C69" s="649"/>
      <c r="D69" s="16"/>
      <c r="E69" s="17">
        <v>71106</v>
      </c>
      <c r="F69" s="18">
        <v>31717</v>
      </c>
      <c r="G69" s="19">
        <f>ROUND(F69/$E$69*100,1)</f>
        <v>44.6</v>
      </c>
      <c r="H69" s="113">
        <f t="shared" ref="H69:H74" si="4">ROUND(E69/$E$75*100,1)</f>
        <v>66.900000000000006</v>
      </c>
    </row>
    <row r="70" spans="1:8" s="1" customFormat="1" ht="18" customHeight="1" x14ac:dyDescent="0.15">
      <c r="A70" s="20">
        <v>2</v>
      </c>
      <c r="B70" s="632" t="s">
        <v>44</v>
      </c>
      <c r="C70" s="632"/>
      <c r="D70" s="22"/>
      <c r="E70" s="17">
        <v>1</v>
      </c>
      <c r="F70" s="18">
        <v>0</v>
      </c>
      <c r="G70" s="19">
        <f>ROUND(F70/$E$70*100,1)</f>
        <v>0</v>
      </c>
      <c r="H70" s="113">
        <f t="shared" si="4"/>
        <v>0</v>
      </c>
    </row>
    <row r="71" spans="1:8" s="1" customFormat="1" ht="18" hidden="1" customHeight="1" x14ac:dyDescent="0.15">
      <c r="A71" s="23">
        <v>3</v>
      </c>
      <c r="B71" s="632" t="s">
        <v>45</v>
      </c>
      <c r="C71" s="632"/>
      <c r="D71" s="22"/>
      <c r="E71" s="17">
        <v>0</v>
      </c>
      <c r="F71" s="18">
        <v>0</v>
      </c>
      <c r="G71" s="19">
        <f>ROUND(F71/$E$72*100,1)</f>
        <v>0</v>
      </c>
      <c r="H71" s="113">
        <f t="shared" si="4"/>
        <v>0</v>
      </c>
    </row>
    <row r="72" spans="1:8" s="1" customFormat="1" ht="18" customHeight="1" x14ac:dyDescent="0.15">
      <c r="A72" s="23">
        <v>3</v>
      </c>
      <c r="B72" s="632" t="s">
        <v>48</v>
      </c>
      <c r="C72" s="632"/>
      <c r="D72" s="22"/>
      <c r="E72" s="17">
        <v>35120</v>
      </c>
      <c r="F72" s="18">
        <v>1886</v>
      </c>
      <c r="G72" s="19">
        <f>ROUND(F72/$E$72*100,1)</f>
        <v>5.4</v>
      </c>
      <c r="H72" s="113">
        <f t="shared" si="4"/>
        <v>33</v>
      </c>
    </row>
    <row r="73" spans="1:8" s="1" customFormat="1" ht="18" customHeight="1" x14ac:dyDescent="0.15">
      <c r="A73" s="15">
        <v>4</v>
      </c>
      <c r="B73" s="632" t="s">
        <v>49</v>
      </c>
      <c r="C73" s="632"/>
      <c r="D73" s="22"/>
      <c r="E73" s="17">
        <v>1</v>
      </c>
      <c r="F73" s="18">
        <v>587</v>
      </c>
      <c r="G73" s="19">
        <f>ROUND(F73/$E$73*100,1)</f>
        <v>58700</v>
      </c>
      <c r="H73" s="113">
        <f t="shared" si="4"/>
        <v>0</v>
      </c>
    </row>
    <row r="74" spans="1:8" s="1" customFormat="1" ht="18" customHeight="1" thickBot="1" x14ac:dyDescent="0.2">
      <c r="A74" s="20">
        <v>5</v>
      </c>
      <c r="B74" s="640" t="s">
        <v>50</v>
      </c>
      <c r="C74" s="640"/>
      <c r="D74" s="22"/>
      <c r="E74" s="17">
        <v>120</v>
      </c>
      <c r="F74" s="41">
        <v>0</v>
      </c>
      <c r="G74" s="46">
        <f>ROUND(F74/$E$74*100,1)</f>
        <v>0</v>
      </c>
      <c r="H74" s="52">
        <f t="shared" si="4"/>
        <v>0.1</v>
      </c>
    </row>
    <row r="75" spans="1:8" s="1" customFormat="1" ht="18" customHeight="1" thickTop="1" thickBot="1" x14ac:dyDescent="0.2">
      <c r="A75" s="653" t="s">
        <v>36</v>
      </c>
      <c r="B75" s="654"/>
      <c r="C75" s="654"/>
      <c r="D75" s="655"/>
      <c r="E75" s="26">
        <f>SUM(E69:E74)</f>
        <v>106348</v>
      </c>
      <c r="F75" s="51">
        <f>SUM(F69:F74)</f>
        <v>34190</v>
      </c>
      <c r="G75" s="28">
        <f>ROUND(F75/$E$75*100,1)</f>
        <v>32.1</v>
      </c>
      <c r="H75" s="116">
        <f>SUM(H69:H74)</f>
        <v>100</v>
      </c>
    </row>
    <row r="76" spans="1:8" s="1" customFormat="1" ht="7.5" customHeight="1" x14ac:dyDescent="0.15">
      <c r="A76" s="29"/>
      <c r="B76" s="29"/>
      <c r="C76" s="29"/>
      <c r="D76" s="29"/>
      <c r="E76" s="29"/>
      <c r="F76" s="29"/>
      <c r="G76" s="29"/>
      <c r="H76" s="29"/>
    </row>
    <row r="77" spans="1:8" s="1" customFormat="1" ht="18" customHeight="1" thickBot="1" x14ac:dyDescent="0.2">
      <c r="A77" s="30" t="s">
        <v>3</v>
      </c>
      <c r="B77" s="30"/>
      <c r="C77" s="30"/>
      <c r="D77" s="30"/>
      <c r="E77" s="12"/>
      <c r="F77" s="12"/>
      <c r="G77" s="12"/>
      <c r="H77" s="129" t="s">
        <v>41</v>
      </c>
    </row>
    <row r="78" spans="1:8" s="1" customFormat="1" ht="18" customHeight="1" x14ac:dyDescent="0.15">
      <c r="A78" s="657" t="s">
        <v>2</v>
      </c>
      <c r="B78" s="658"/>
      <c r="C78" s="658"/>
      <c r="D78" s="658"/>
      <c r="E78" s="650" t="s">
        <v>300</v>
      </c>
      <c r="F78" s="648" t="s">
        <v>97</v>
      </c>
      <c r="G78" s="645" t="s">
        <v>40</v>
      </c>
      <c r="H78" s="651" t="s">
        <v>39</v>
      </c>
    </row>
    <row r="79" spans="1:8" s="1" customFormat="1" ht="18" customHeight="1" x14ac:dyDescent="0.15">
      <c r="A79" s="659"/>
      <c r="B79" s="660"/>
      <c r="C79" s="660"/>
      <c r="D79" s="660"/>
      <c r="E79" s="647"/>
      <c r="F79" s="639"/>
      <c r="G79" s="644"/>
      <c r="H79" s="652"/>
    </row>
    <row r="80" spans="1:8" s="1" customFormat="1" ht="18" customHeight="1" x14ac:dyDescent="0.15">
      <c r="A80" s="31">
        <v>1</v>
      </c>
      <c r="B80" s="649" t="s">
        <v>51</v>
      </c>
      <c r="C80" s="649"/>
      <c r="D80" s="32"/>
      <c r="E80" s="33">
        <v>1634</v>
      </c>
      <c r="F80" s="34">
        <v>715</v>
      </c>
      <c r="G80" s="19">
        <f>ROUND(F80/$E$80*100,1)</f>
        <v>43.8</v>
      </c>
      <c r="H80" s="130">
        <f>ROUND(E80/$E$84*100,1)</f>
        <v>1.5</v>
      </c>
    </row>
    <row r="81" spans="1:8" s="1" customFormat="1" ht="18" customHeight="1" x14ac:dyDescent="0.15">
      <c r="A81" s="35">
        <v>2</v>
      </c>
      <c r="B81" s="672" t="s">
        <v>62</v>
      </c>
      <c r="C81" s="672"/>
      <c r="D81" s="36"/>
      <c r="E81" s="37">
        <v>104494</v>
      </c>
      <c r="F81" s="34">
        <v>31034</v>
      </c>
      <c r="G81" s="19">
        <f>ROUND(F81/$E$81*100,1)</f>
        <v>29.7</v>
      </c>
      <c r="H81" s="130">
        <f>ROUND(E81/$E$84*100,1)</f>
        <v>98.3</v>
      </c>
    </row>
    <row r="82" spans="1:8" s="1" customFormat="1" ht="18" customHeight="1" x14ac:dyDescent="0.15">
      <c r="A82" s="35">
        <v>3</v>
      </c>
      <c r="B82" s="632" t="s">
        <v>56</v>
      </c>
      <c r="C82" s="632"/>
      <c r="D82" s="36"/>
      <c r="E82" s="37">
        <v>120</v>
      </c>
      <c r="F82" s="34">
        <v>38</v>
      </c>
      <c r="G82" s="19">
        <f>ROUND(F82/$E$82*100,1)</f>
        <v>31.7</v>
      </c>
      <c r="H82" s="130">
        <f>ROUND(E82/$E$84*100,1)</f>
        <v>0.1</v>
      </c>
    </row>
    <row r="83" spans="1:8" s="1" customFormat="1" ht="18" customHeight="1" thickBot="1" x14ac:dyDescent="0.2">
      <c r="A83" s="47">
        <v>4</v>
      </c>
      <c r="B83" s="661" t="s">
        <v>8</v>
      </c>
      <c r="C83" s="661"/>
      <c r="D83" s="48"/>
      <c r="E83" s="49">
        <v>100</v>
      </c>
      <c r="F83" s="50">
        <v>0</v>
      </c>
      <c r="G83" s="25">
        <f>ROUND(F83/$E$83*100,1)</f>
        <v>0</v>
      </c>
      <c r="H83" s="134">
        <f>ROUND(E83/$E$84*100,1)</f>
        <v>0.1</v>
      </c>
    </row>
    <row r="84" spans="1:8" s="1" customFormat="1" ht="18" customHeight="1" thickTop="1" thickBot="1" x14ac:dyDescent="0.2">
      <c r="A84" s="670" t="s">
        <v>36</v>
      </c>
      <c r="B84" s="667"/>
      <c r="C84" s="667"/>
      <c r="D84" s="667"/>
      <c r="E84" s="42">
        <f>SUM(E80:E83)</f>
        <v>106348</v>
      </c>
      <c r="F84" s="43">
        <f>SUM(F80:F83)</f>
        <v>31787</v>
      </c>
      <c r="G84" s="132">
        <f>ROUND(F84/$E$84*100,1)</f>
        <v>29.9</v>
      </c>
      <c r="H84" s="133">
        <f>SUM(H80:H83)</f>
        <v>99.999999999999986</v>
      </c>
    </row>
    <row r="86" spans="1:8" s="1" customFormat="1" ht="24" customHeight="1" x14ac:dyDescent="0.15">
      <c r="A86" s="671" t="s">
        <v>444</v>
      </c>
      <c r="B86" s="671"/>
      <c r="C86" s="671"/>
      <c r="D86" s="671"/>
      <c r="E86" s="671"/>
      <c r="F86" s="671"/>
      <c r="G86" s="671"/>
      <c r="H86" s="671"/>
    </row>
    <row r="87" spans="1:8" s="1" customFormat="1" ht="20.100000000000001" customHeight="1" thickBot="1" x14ac:dyDescent="0.2">
      <c r="A87" s="12" t="s">
        <v>1</v>
      </c>
      <c r="B87" s="12"/>
      <c r="C87" s="12"/>
      <c r="D87" s="12"/>
      <c r="E87" s="13"/>
      <c r="F87" s="13"/>
      <c r="G87" s="13"/>
      <c r="H87" s="14" t="s">
        <v>41</v>
      </c>
    </row>
    <row r="88" spans="1:8" s="1" customFormat="1" ht="18" customHeight="1" x14ac:dyDescent="0.15">
      <c r="A88" s="634" t="s">
        <v>2</v>
      </c>
      <c r="B88" s="635"/>
      <c r="C88" s="635"/>
      <c r="D88" s="635"/>
      <c r="E88" s="646" t="s">
        <v>300</v>
      </c>
      <c r="F88" s="638" t="s">
        <v>38</v>
      </c>
      <c r="G88" s="643" t="s">
        <v>40</v>
      </c>
      <c r="H88" s="641" t="s">
        <v>39</v>
      </c>
    </row>
    <row r="89" spans="1:8" s="1" customFormat="1" ht="18" customHeight="1" x14ac:dyDescent="0.15">
      <c r="A89" s="636"/>
      <c r="B89" s="637"/>
      <c r="C89" s="637"/>
      <c r="D89" s="637"/>
      <c r="E89" s="647"/>
      <c r="F89" s="639"/>
      <c r="G89" s="644"/>
      <c r="H89" s="642"/>
    </row>
    <row r="90" spans="1:8" s="1" customFormat="1" ht="18" customHeight="1" x14ac:dyDescent="0.15">
      <c r="A90" s="15">
        <v>1</v>
      </c>
      <c r="B90" s="649" t="s">
        <v>63</v>
      </c>
      <c r="C90" s="649"/>
      <c r="D90" s="16"/>
      <c r="E90" s="17">
        <v>9227</v>
      </c>
      <c r="F90" s="18">
        <v>4667</v>
      </c>
      <c r="G90" s="19">
        <f>ROUND(F90/$E$90*100,1)</f>
        <v>50.6</v>
      </c>
      <c r="H90" s="113">
        <f>ROUND(E90/$E$96*100,1)+0.1</f>
        <v>4.1999999999999993</v>
      </c>
    </row>
    <row r="91" spans="1:8" s="1" customFormat="1" ht="18" customHeight="1" x14ac:dyDescent="0.15">
      <c r="A91" s="20">
        <v>2</v>
      </c>
      <c r="B91" s="632" t="s">
        <v>44</v>
      </c>
      <c r="C91" s="632"/>
      <c r="D91" s="22"/>
      <c r="E91" s="17">
        <v>107171</v>
      </c>
      <c r="F91" s="18">
        <v>41091</v>
      </c>
      <c r="G91" s="19">
        <f>ROUND(F91/$E$91*100,1)</f>
        <v>38.299999999999997</v>
      </c>
      <c r="H91" s="113">
        <f>ROUND(E91/$E$96*100,1)</f>
        <v>48.1</v>
      </c>
    </row>
    <row r="92" spans="1:8" s="1" customFormat="1" ht="18" customHeight="1" x14ac:dyDescent="0.15">
      <c r="A92" s="23">
        <v>3</v>
      </c>
      <c r="B92" s="632" t="s">
        <v>48</v>
      </c>
      <c r="C92" s="632"/>
      <c r="D92" s="22"/>
      <c r="E92" s="17">
        <v>74996</v>
      </c>
      <c r="F92" s="18">
        <v>20000</v>
      </c>
      <c r="G92" s="19">
        <f>ROUND(F92/$E$92*100,1)</f>
        <v>26.7</v>
      </c>
      <c r="H92" s="113">
        <f>ROUND(E92/$E$96*100,1)</f>
        <v>33.700000000000003</v>
      </c>
    </row>
    <row r="93" spans="1:8" s="1" customFormat="1" ht="18" customHeight="1" x14ac:dyDescent="0.15">
      <c r="A93" s="15">
        <v>4</v>
      </c>
      <c r="B93" s="632" t="s">
        <v>49</v>
      </c>
      <c r="C93" s="632"/>
      <c r="D93" s="22"/>
      <c r="E93" s="17">
        <v>100</v>
      </c>
      <c r="F93" s="18">
        <v>3407</v>
      </c>
      <c r="G93" s="19">
        <f>ROUND(F93/$E$93*100,1)</f>
        <v>3407</v>
      </c>
      <c r="H93" s="113">
        <f>ROUND(E93/$E$96*100,1)</f>
        <v>0</v>
      </c>
    </row>
    <row r="94" spans="1:8" s="1" customFormat="1" ht="18" customHeight="1" x14ac:dyDescent="0.15">
      <c r="A94" s="20">
        <v>5</v>
      </c>
      <c r="B94" s="640" t="s">
        <v>50</v>
      </c>
      <c r="C94" s="640"/>
      <c r="D94" s="22"/>
      <c r="E94" s="17">
        <v>2</v>
      </c>
      <c r="F94" s="18">
        <v>0</v>
      </c>
      <c r="G94" s="19">
        <f>ROUND(F94/$E$94*100,1)</f>
        <v>0</v>
      </c>
      <c r="H94" s="113">
        <f t="shared" ref="H94:H95" si="5">ROUND(E94/$E$96*100,1)</f>
        <v>0</v>
      </c>
    </row>
    <row r="95" spans="1:8" s="1" customFormat="1" ht="18" customHeight="1" thickBot="1" x14ac:dyDescent="0.2">
      <c r="A95" s="23">
        <v>6</v>
      </c>
      <c r="B95" s="632" t="s">
        <v>64</v>
      </c>
      <c r="C95" s="632"/>
      <c r="D95" s="22"/>
      <c r="E95" s="17">
        <v>31200</v>
      </c>
      <c r="F95" s="18">
        <v>0</v>
      </c>
      <c r="G95" s="19">
        <f>ROUND(F95/$E$95*100,1)</f>
        <v>0</v>
      </c>
      <c r="H95" s="113">
        <f t="shared" si="5"/>
        <v>14</v>
      </c>
    </row>
    <row r="96" spans="1:8" s="1" customFormat="1" ht="18" customHeight="1" thickTop="1" thickBot="1" x14ac:dyDescent="0.2">
      <c r="A96" s="653" t="s">
        <v>36</v>
      </c>
      <c r="B96" s="654"/>
      <c r="C96" s="654"/>
      <c r="D96" s="655"/>
      <c r="E96" s="26">
        <f>SUM(E90:E95)</f>
        <v>222696</v>
      </c>
      <c r="F96" s="27">
        <f>SUM(F90:F95)</f>
        <v>69165</v>
      </c>
      <c r="G96" s="58">
        <f>ROUND(F96/$E$96*100,1)</f>
        <v>31.1</v>
      </c>
      <c r="H96" s="121">
        <f>SUM(H90:H95)</f>
        <v>100</v>
      </c>
    </row>
    <row r="97" spans="1:8" s="1" customFormat="1" ht="7.5" customHeight="1" x14ac:dyDescent="0.15">
      <c r="A97" s="29"/>
      <c r="B97" s="29"/>
      <c r="C97" s="29"/>
      <c r="D97" s="29"/>
      <c r="E97" s="29"/>
      <c r="F97" s="29"/>
      <c r="G97" s="29"/>
      <c r="H97" s="29"/>
    </row>
    <row r="98" spans="1:8" s="1" customFormat="1" ht="18" customHeight="1" thickBot="1" x14ac:dyDescent="0.2">
      <c r="A98" s="30" t="s">
        <v>3</v>
      </c>
      <c r="B98" s="30"/>
      <c r="C98" s="30"/>
      <c r="D98" s="30"/>
      <c r="E98" s="12"/>
      <c r="F98" s="12"/>
      <c r="G98" s="12"/>
      <c r="H98" s="129" t="s">
        <v>41</v>
      </c>
    </row>
    <row r="99" spans="1:8" s="1" customFormat="1" ht="18" customHeight="1" x14ac:dyDescent="0.15">
      <c r="A99" s="657" t="s">
        <v>2</v>
      </c>
      <c r="B99" s="658"/>
      <c r="C99" s="658"/>
      <c r="D99" s="658"/>
      <c r="E99" s="650" t="s">
        <v>300</v>
      </c>
      <c r="F99" s="648" t="s">
        <v>97</v>
      </c>
      <c r="G99" s="645" t="s">
        <v>40</v>
      </c>
      <c r="H99" s="651" t="s">
        <v>39</v>
      </c>
    </row>
    <row r="100" spans="1:8" s="1" customFormat="1" ht="18" customHeight="1" x14ac:dyDescent="0.15">
      <c r="A100" s="659"/>
      <c r="B100" s="660"/>
      <c r="C100" s="660"/>
      <c r="D100" s="660"/>
      <c r="E100" s="647"/>
      <c r="F100" s="639"/>
      <c r="G100" s="644"/>
      <c r="H100" s="652"/>
    </row>
    <row r="101" spans="1:8" s="1" customFormat="1" ht="18" customHeight="1" x14ac:dyDescent="0.15">
      <c r="A101" s="31">
        <v>1</v>
      </c>
      <c r="B101" s="649" t="s">
        <v>65</v>
      </c>
      <c r="C101" s="649"/>
      <c r="D101" s="32"/>
      <c r="E101" s="33">
        <v>157108</v>
      </c>
      <c r="F101" s="34">
        <v>38894</v>
      </c>
      <c r="G101" s="19">
        <f>ROUND(F101/$E$101*100,1)</f>
        <v>24.8</v>
      </c>
      <c r="H101" s="130">
        <f>ROUND(E101/$E$103*100,1)</f>
        <v>70.5</v>
      </c>
    </row>
    <row r="102" spans="1:8" s="1" customFormat="1" ht="18" customHeight="1" thickBot="1" x14ac:dyDescent="0.2">
      <c r="A102" s="38">
        <v>2</v>
      </c>
      <c r="B102" s="656" t="s">
        <v>7</v>
      </c>
      <c r="C102" s="656"/>
      <c r="D102" s="36"/>
      <c r="E102" s="17">
        <v>65588</v>
      </c>
      <c r="F102" s="18">
        <v>16031</v>
      </c>
      <c r="G102" s="19">
        <f>ROUND(F102/$E$102*100,1)</f>
        <v>24.4</v>
      </c>
      <c r="H102" s="130">
        <f>ROUND(E102/$E$103*100,1)</f>
        <v>29.5</v>
      </c>
    </row>
    <row r="103" spans="1:8" s="1" customFormat="1" ht="18" customHeight="1" thickTop="1" thickBot="1" x14ac:dyDescent="0.2">
      <c r="A103" s="668" t="s">
        <v>36</v>
      </c>
      <c r="B103" s="669"/>
      <c r="C103" s="669"/>
      <c r="D103" s="669"/>
      <c r="E103" s="59">
        <f>SUM(E101:E102)</f>
        <v>222696</v>
      </c>
      <c r="F103" s="60">
        <f>SUM(F101:F102)</f>
        <v>54925</v>
      </c>
      <c r="G103" s="135">
        <f>ROUND(F103/$E$103*100,1)</f>
        <v>24.7</v>
      </c>
      <c r="H103" s="136">
        <f>SUM(H101:H102)</f>
        <v>100</v>
      </c>
    </row>
    <row r="105" spans="1:8" s="1" customFormat="1" ht="24" customHeight="1" x14ac:dyDescent="0.15">
      <c r="A105" s="671" t="s">
        <v>445</v>
      </c>
      <c r="B105" s="671"/>
      <c r="C105" s="671"/>
      <c r="D105" s="671"/>
      <c r="E105" s="671"/>
      <c r="F105" s="671"/>
      <c r="G105" s="671"/>
      <c r="H105" s="671"/>
    </row>
    <row r="106" spans="1:8" s="1" customFormat="1" ht="20.100000000000001" customHeight="1" thickBot="1" x14ac:dyDescent="0.2">
      <c r="A106" s="12" t="s">
        <v>1</v>
      </c>
      <c r="B106" s="12"/>
      <c r="C106" s="12"/>
      <c r="D106" s="12"/>
      <c r="E106" s="13"/>
      <c r="F106" s="13"/>
      <c r="G106" s="13"/>
      <c r="H106" s="14" t="s">
        <v>41</v>
      </c>
    </row>
    <row r="107" spans="1:8" s="1" customFormat="1" ht="18" customHeight="1" x14ac:dyDescent="0.15">
      <c r="A107" s="634" t="s">
        <v>2</v>
      </c>
      <c r="B107" s="635"/>
      <c r="C107" s="635"/>
      <c r="D107" s="635"/>
      <c r="E107" s="646" t="s">
        <v>300</v>
      </c>
      <c r="F107" s="638" t="s">
        <v>38</v>
      </c>
      <c r="G107" s="643" t="s">
        <v>40</v>
      </c>
      <c r="H107" s="641" t="s">
        <v>39</v>
      </c>
    </row>
    <row r="108" spans="1:8" s="1" customFormat="1" ht="18" customHeight="1" x14ac:dyDescent="0.15">
      <c r="A108" s="636"/>
      <c r="B108" s="637"/>
      <c r="C108" s="637"/>
      <c r="D108" s="637"/>
      <c r="E108" s="647"/>
      <c r="F108" s="639"/>
      <c r="G108" s="644"/>
      <c r="H108" s="642"/>
    </row>
    <row r="109" spans="1:8" s="1" customFormat="1" ht="18" customHeight="1" x14ac:dyDescent="0.15">
      <c r="A109" s="15">
        <v>1</v>
      </c>
      <c r="B109" s="649" t="s">
        <v>63</v>
      </c>
      <c r="C109" s="649"/>
      <c r="D109" s="16"/>
      <c r="E109" s="17">
        <v>1</v>
      </c>
      <c r="F109" s="18">
        <v>372</v>
      </c>
      <c r="G109" s="19">
        <f>ROUND(F109/$E$109*100,1)</f>
        <v>37200</v>
      </c>
      <c r="H109" s="113">
        <f t="shared" ref="H109:H114" si="6">ROUND(E109/$E$115*100,1)</f>
        <v>0</v>
      </c>
    </row>
    <row r="110" spans="1:8" s="1" customFormat="1" ht="18" customHeight="1" x14ac:dyDescent="0.15">
      <c r="A110" s="20">
        <v>2</v>
      </c>
      <c r="B110" s="632" t="s">
        <v>44</v>
      </c>
      <c r="C110" s="632"/>
      <c r="D110" s="22"/>
      <c r="E110" s="17">
        <v>6802</v>
      </c>
      <c r="F110" s="18">
        <v>2567</v>
      </c>
      <c r="G110" s="19">
        <f>ROUND(F110/$E$111*100,1)</f>
        <v>51.3</v>
      </c>
      <c r="H110" s="113">
        <f t="shared" si="6"/>
        <v>32.200000000000003</v>
      </c>
    </row>
    <row r="111" spans="1:8" s="1" customFormat="1" ht="18" customHeight="1" x14ac:dyDescent="0.15">
      <c r="A111" s="15">
        <v>3</v>
      </c>
      <c r="B111" s="632" t="s">
        <v>46</v>
      </c>
      <c r="C111" s="632"/>
      <c r="D111" s="22"/>
      <c r="E111" s="17">
        <v>5000</v>
      </c>
      <c r="F111" s="18">
        <v>0</v>
      </c>
      <c r="G111" s="19">
        <f>ROUND(F111/$E$111*100,1)</f>
        <v>0</v>
      </c>
      <c r="H111" s="113">
        <f t="shared" si="6"/>
        <v>23.7</v>
      </c>
    </row>
    <row r="112" spans="1:8" s="1" customFormat="1" ht="18" customHeight="1" x14ac:dyDescent="0.15">
      <c r="A112" s="20">
        <v>4</v>
      </c>
      <c r="B112" s="632" t="s">
        <v>48</v>
      </c>
      <c r="C112" s="632"/>
      <c r="D112" s="22"/>
      <c r="E112" s="17">
        <v>9306</v>
      </c>
      <c r="F112" s="18">
        <v>2000</v>
      </c>
      <c r="G112" s="19">
        <f>ROUND(F112/$E$112*100,1)</f>
        <v>21.5</v>
      </c>
      <c r="H112" s="113">
        <f t="shared" si="6"/>
        <v>44.1</v>
      </c>
    </row>
    <row r="113" spans="1:8" s="1" customFormat="1" ht="18" customHeight="1" x14ac:dyDescent="0.15">
      <c r="A113" s="15">
        <v>5</v>
      </c>
      <c r="B113" s="632" t="s">
        <v>49</v>
      </c>
      <c r="C113" s="632"/>
      <c r="D113" s="22"/>
      <c r="E113" s="17">
        <v>1</v>
      </c>
      <c r="F113" s="18">
        <v>546</v>
      </c>
      <c r="G113" s="19">
        <f>ROUND(F113/$E$113*100,1)</f>
        <v>54600</v>
      </c>
      <c r="H113" s="113">
        <f t="shared" si="6"/>
        <v>0</v>
      </c>
    </row>
    <row r="114" spans="1:8" s="1" customFormat="1" ht="18" customHeight="1" thickBot="1" x14ac:dyDescent="0.2">
      <c r="A114" s="20">
        <v>6</v>
      </c>
      <c r="B114" s="640" t="s">
        <v>50</v>
      </c>
      <c r="C114" s="640"/>
      <c r="D114" s="22"/>
      <c r="E114" s="17">
        <v>1</v>
      </c>
      <c r="F114" s="18">
        <v>0</v>
      </c>
      <c r="G114" s="19">
        <f>ROUND(F114/$E$114*100,1)</f>
        <v>0</v>
      </c>
      <c r="H114" s="113">
        <f t="shared" si="6"/>
        <v>0</v>
      </c>
    </row>
    <row r="115" spans="1:8" s="1" customFormat="1" ht="18" customHeight="1" thickTop="1" thickBot="1" x14ac:dyDescent="0.2">
      <c r="A115" s="653" t="s">
        <v>36</v>
      </c>
      <c r="B115" s="654"/>
      <c r="C115" s="654"/>
      <c r="D115" s="655"/>
      <c r="E115" s="26">
        <f>SUM(E109:E114)</f>
        <v>21111</v>
      </c>
      <c r="F115" s="27">
        <f>SUM(F109:F114)</f>
        <v>5485</v>
      </c>
      <c r="G115" s="58">
        <f>ROUND(F115/$E$115*100,1)</f>
        <v>26</v>
      </c>
      <c r="H115" s="121">
        <f>SUM(H109:H114)</f>
        <v>100</v>
      </c>
    </row>
    <row r="116" spans="1:8" s="1" customFormat="1" ht="7.5" customHeight="1" x14ac:dyDescent="0.15">
      <c r="A116" s="29"/>
      <c r="B116" s="29"/>
      <c r="C116" s="29"/>
      <c r="D116" s="29"/>
      <c r="E116" s="29"/>
      <c r="F116" s="29"/>
      <c r="G116" s="29"/>
      <c r="H116" s="29"/>
    </row>
    <row r="117" spans="1:8" s="1" customFormat="1" ht="18" customHeight="1" thickBot="1" x14ac:dyDescent="0.2">
      <c r="A117" s="30" t="s">
        <v>3</v>
      </c>
      <c r="B117" s="30"/>
      <c r="C117" s="30"/>
      <c r="D117" s="30"/>
      <c r="E117" s="12"/>
      <c r="F117" s="12"/>
      <c r="G117" s="12"/>
      <c r="H117" s="129" t="s">
        <v>41</v>
      </c>
    </row>
    <row r="118" spans="1:8" s="1" customFormat="1" ht="18" customHeight="1" x14ac:dyDescent="0.15">
      <c r="A118" s="657" t="s">
        <v>2</v>
      </c>
      <c r="B118" s="658"/>
      <c r="C118" s="658"/>
      <c r="D118" s="658"/>
      <c r="E118" s="650" t="s">
        <v>300</v>
      </c>
      <c r="F118" s="648" t="s">
        <v>97</v>
      </c>
      <c r="G118" s="645" t="s">
        <v>40</v>
      </c>
      <c r="H118" s="651" t="s">
        <v>39</v>
      </c>
    </row>
    <row r="119" spans="1:8" s="1" customFormat="1" ht="18" customHeight="1" x14ac:dyDescent="0.15">
      <c r="A119" s="659"/>
      <c r="B119" s="660"/>
      <c r="C119" s="660"/>
      <c r="D119" s="660"/>
      <c r="E119" s="647"/>
      <c r="F119" s="639"/>
      <c r="G119" s="644"/>
      <c r="H119" s="652"/>
    </row>
    <row r="120" spans="1:8" s="1" customFormat="1" ht="18" customHeight="1" x14ac:dyDescent="0.15">
      <c r="A120" s="31">
        <v>1</v>
      </c>
      <c r="B120" s="649" t="s">
        <v>66</v>
      </c>
      <c r="C120" s="649"/>
      <c r="D120" s="32"/>
      <c r="E120" s="33">
        <v>15425</v>
      </c>
      <c r="F120" s="34">
        <v>792</v>
      </c>
      <c r="G120" s="19">
        <f>ROUND(F120/$E$120*100,1)</f>
        <v>5.0999999999999996</v>
      </c>
      <c r="H120" s="130">
        <f>ROUND(E120/$E$122*100,1)</f>
        <v>73.099999999999994</v>
      </c>
    </row>
    <row r="121" spans="1:8" s="1" customFormat="1" ht="18" customHeight="1" thickBot="1" x14ac:dyDescent="0.2">
      <c r="A121" s="38">
        <v>2</v>
      </c>
      <c r="B121" s="656" t="s">
        <v>7</v>
      </c>
      <c r="C121" s="656"/>
      <c r="D121" s="36"/>
      <c r="E121" s="17">
        <v>5686</v>
      </c>
      <c r="F121" s="18">
        <v>2843</v>
      </c>
      <c r="G121" s="19">
        <f>ROUND(F121/$E$121*100,1)</f>
        <v>50</v>
      </c>
      <c r="H121" s="130">
        <f>ROUND(E121/$E$122*100,1)</f>
        <v>26.9</v>
      </c>
    </row>
    <row r="122" spans="1:8" s="1" customFormat="1" ht="18" customHeight="1" thickTop="1" thickBot="1" x14ac:dyDescent="0.2">
      <c r="A122" s="668" t="s">
        <v>36</v>
      </c>
      <c r="B122" s="669"/>
      <c r="C122" s="669"/>
      <c r="D122" s="669"/>
      <c r="E122" s="59">
        <f>SUM(E120:E121)</f>
        <v>21111</v>
      </c>
      <c r="F122" s="60">
        <f>SUM(F120:F121)</f>
        <v>3635</v>
      </c>
      <c r="G122" s="135">
        <f>ROUND(F122/$E$122*100,1)</f>
        <v>17.2</v>
      </c>
      <c r="H122" s="136">
        <f>SUM(H120:H121)</f>
        <v>100</v>
      </c>
    </row>
  </sheetData>
  <mergeCells count="124">
    <mergeCell ref="A1:H1"/>
    <mergeCell ref="A3:D4"/>
    <mergeCell ref="E3:E4"/>
    <mergeCell ref="F3:F4"/>
    <mergeCell ref="G3:G4"/>
    <mergeCell ref="B8:C8"/>
    <mergeCell ref="B9:C9"/>
    <mergeCell ref="H3:H4"/>
    <mergeCell ref="B5:C5"/>
    <mergeCell ref="B6:C6"/>
    <mergeCell ref="B7:C7"/>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E99:E100"/>
    <mergeCell ref="G41:G42"/>
    <mergeCell ref="H41:H42"/>
    <mergeCell ref="B43:C43"/>
    <mergeCell ref="B44:C44"/>
    <mergeCell ref="B45:C45"/>
    <mergeCell ref="B46:C46"/>
    <mergeCell ref="A51:D51"/>
    <mergeCell ref="A54:D55"/>
    <mergeCell ref="F99:F100"/>
    <mergeCell ref="G99:G100"/>
    <mergeCell ref="H99:H100"/>
    <mergeCell ref="G54:G55"/>
    <mergeCell ref="E54:E55"/>
    <mergeCell ref="F54:F55"/>
    <mergeCell ref="B47:C47"/>
    <mergeCell ref="B48:C48"/>
    <mergeCell ref="B49:C49"/>
    <mergeCell ref="B50:C50"/>
    <mergeCell ref="B60:C60"/>
    <mergeCell ref="B69:C69"/>
    <mergeCell ref="B62:C62"/>
    <mergeCell ref="A63:D63"/>
    <mergeCell ref="A65:H65"/>
    <mergeCell ref="H54:H55"/>
    <mergeCell ref="A67:D68"/>
    <mergeCell ref="E67:E68"/>
    <mergeCell ref="F67:F68"/>
    <mergeCell ref="G67:G68"/>
    <mergeCell ref="H67:H68"/>
    <mergeCell ref="B70:C70"/>
    <mergeCell ref="B56:C56"/>
    <mergeCell ref="B57:C57"/>
    <mergeCell ref="B58:C58"/>
    <mergeCell ref="B59:C59"/>
    <mergeCell ref="B61:C61"/>
    <mergeCell ref="A86:H86"/>
    <mergeCell ref="E78:E79"/>
    <mergeCell ref="F78:F79"/>
    <mergeCell ref="B91:C91"/>
    <mergeCell ref="B92:C92"/>
    <mergeCell ref="G78:G79"/>
    <mergeCell ref="H78:H79"/>
    <mergeCell ref="B80:C80"/>
    <mergeCell ref="B81:C81"/>
    <mergeCell ref="B82:C82"/>
    <mergeCell ref="B90:C90"/>
    <mergeCell ref="A88:D89"/>
    <mergeCell ref="E88:E89"/>
    <mergeCell ref="F88:F89"/>
    <mergeCell ref="G88:G89"/>
    <mergeCell ref="H88:H89"/>
    <mergeCell ref="H118:H119"/>
    <mergeCell ref="B112:C112"/>
    <mergeCell ref="B113:C113"/>
    <mergeCell ref="B114:C114"/>
    <mergeCell ref="A105:H105"/>
    <mergeCell ref="A107:D108"/>
    <mergeCell ref="E107:E108"/>
    <mergeCell ref="F107:F108"/>
    <mergeCell ref="G107:G108"/>
    <mergeCell ref="H107:H108"/>
    <mergeCell ref="B109:C109"/>
    <mergeCell ref="B111:C111"/>
    <mergeCell ref="B110:C110"/>
    <mergeCell ref="B71:C71"/>
    <mergeCell ref="B120:C120"/>
    <mergeCell ref="B121:C121"/>
    <mergeCell ref="A122:D122"/>
    <mergeCell ref="A115:D115"/>
    <mergeCell ref="A118:D119"/>
    <mergeCell ref="E118:E119"/>
    <mergeCell ref="F118:F119"/>
    <mergeCell ref="G118:G119"/>
    <mergeCell ref="A103:D103"/>
    <mergeCell ref="B95:C95"/>
    <mergeCell ref="A99:D100"/>
    <mergeCell ref="B94:C94"/>
    <mergeCell ref="B102:C102"/>
    <mergeCell ref="A96:D96"/>
    <mergeCell ref="B101:C101"/>
    <mergeCell ref="B72:C72"/>
    <mergeCell ref="B73:C73"/>
    <mergeCell ref="B74:C74"/>
    <mergeCell ref="B93:C93"/>
    <mergeCell ref="A75:D75"/>
    <mergeCell ref="A78:D79"/>
    <mergeCell ref="B83:C83"/>
    <mergeCell ref="A84:D84"/>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5"/>
  <sheetViews>
    <sheetView view="pageBreakPreview" zoomScale="80" zoomScaleNormal="100" zoomScaleSheetLayoutView="80" workbookViewId="0">
      <selection sqref="A1:H1"/>
    </sheetView>
  </sheetViews>
  <sheetFormatPr defaultRowHeight="13.5" x14ac:dyDescent="0.15"/>
  <cols>
    <col min="1" max="1" width="4.625" customWidth="1"/>
    <col min="2" max="3" width="11.625" customWidth="1"/>
    <col min="4" max="4" width="1.75" customWidth="1"/>
    <col min="5" max="6" width="16.625" customWidth="1"/>
    <col min="7" max="8" width="12.625" customWidth="1"/>
  </cols>
  <sheetData>
    <row r="1" spans="1:8" ht="17.25" x14ac:dyDescent="0.15">
      <c r="A1" s="671" t="s">
        <v>446</v>
      </c>
      <c r="B1" s="671"/>
      <c r="C1" s="671"/>
      <c r="D1" s="671"/>
      <c r="E1" s="671"/>
      <c r="F1" s="671"/>
      <c r="G1" s="671"/>
      <c r="H1" s="671"/>
    </row>
    <row r="2" spans="1:8" ht="17.25" x14ac:dyDescent="0.15">
      <c r="A2" s="45" t="s">
        <v>83</v>
      </c>
      <c r="B2" s="45"/>
      <c r="C2" s="45"/>
      <c r="D2" s="45"/>
      <c r="E2" s="45"/>
      <c r="F2" s="45"/>
      <c r="G2" s="45"/>
      <c r="H2" s="45"/>
    </row>
    <row r="3" spans="1:8" ht="15" thickBot="1" x14ac:dyDescent="0.2">
      <c r="A3" s="12" t="s">
        <v>71</v>
      </c>
      <c r="B3" s="12"/>
      <c r="C3" s="12"/>
      <c r="D3" s="12"/>
      <c r="E3" s="13"/>
      <c r="F3" s="161"/>
      <c r="G3" s="13"/>
      <c r="H3" s="14" t="s">
        <v>41</v>
      </c>
    </row>
    <row r="4" spans="1:8" ht="18" customHeight="1" x14ac:dyDescent="0.15">
      <c r="A4" s="634" t="s">
        <v>67</v>
      </c>
      <c r="B4" s="635"/>
      <c r="C4" s="635"/>
      <c r="D4" s="635"/>
      <c r="E4" s="646" t="s">
        <v>37</v>
      </c>
      <c r="F4" s="638" t="s">
        <v>38</v>
      </c>
      <c r="G4" s="643" t="s">
        <v>40</v>
      </c>
      <c r="H4" s="641" t="s">
        <v>74</v>
      </c>
    </row>
    <row r="5" spans="1:8" ht="18" customHeight="1" x14ac:dyDescent="0.15">
      <c r="A5" s="680"/>
      <c r="B5" s="637"/>
      <c r="C5" s="637"/>
      <c r="D5" s="637"/>
      <c r="E5" s="647"/>
      <c r="F5" s="639"/>
      <c r="G5" s="644"/>
      <c r="H5" s="642"/>
    </row>
    <row r="6" spans="1:8" ht="18" customHeight="1" x14ac:dyDescent="0.15">
      <c r="A6" s="674" t="s">
        <v>73</v>
      </c>
      <c r="B6" s="649" t="s">
        <v>68</v>
      </c>
      <c r="C6" s="649"/>
      <c r="D6" s="16"/>
      <c r="E6" s="17">
        <v>247050</v>
      </c>
      <c r="F6" s="18">
        <v>71953</v>
      </c>
      <c r="G6" s="19">
        <f>ROUND(F6/$E$6*100,1)</f>
        <v>29.1</v>
      </c>
      <c r="H6" s="113"/>
    </row>
    <row r="7" spans="1:8" ht="18" customHeight="1" x14ac:dyDescent="0.15">
      <c r="A7" s="675"/>
      <c r="B7" s="632" t="s">
        <v>69</v>
      </c>
      <c r="C7" s="632"/>
      <c r="D7" s="22"/>
      <c r="E7" s="17">
        <v>81148</v>
      </c>
      <c r="F7" s="18">
        <v>40990</v>
      </c>
      <c r="G7" s="19">
        <f>ROUND(F7/$E$7*100,1)</f>
        <v>50.5</v>
      </c>
      <c r="H7" s="113"/>
    </row>
    <row r="8" spans="1:8" ht="18" customHeight="1" x14ac:dyDescent="0.15">
      <c r="A8" s="675"/>
      <c r="B8" s="632" t="s">
        <v>70</v>
      </c>
      <c r="C8" s="632"/>
      <c r="D8" s="22"/>
      <c r="E8" s="17">
        <v>55635</v>
      </c>
      <c r="F8" s="18">
        <v>7254</v>
      </c>
      <c r="G8" s="19">
        <f>ROUND(F8/$E$8*100,1)</f>
        <v>13</v>
      </c>
      <c r="H8" s="113"/>
    </row>
    <row r="9" spans="1:8" ht="18" customHeight="1" x14ac:dyDescent="0.15">
      <c r="A9" s="675"/>
      <c r="B9" s="632"/>
      <c r="C9" s="632"/>
      <c r="D9" s="22"/>
      <c r="E9" s="17"/>
      <c r="F9" s="18"/>
      <c r="G9" s="19"/>
      <c r="H9" s="113"/>
    </row>
    <row r="10" spans="1:8" ht="18" customHeight="1" thickBot="1" x14ac:dyDescent="0.2">
      <c r="A10" s="676"/>
      <c r="B10" s="681" t="s">
        <v>72</v>
      </c>
      <c r="C10" s="681"/>
      <c r="D10" s="67"/>
      <c r="E10" s="68">
        <f>SUM(E6:E9)</f>
        <v>383833</v>
      </c>
      <c r="F10" s="69">
        <f>SUM(F6:F9)</f>
        <v>120197</v>
      </c>
      <c r="G10" s="70">
        <f>ROUND(F10/$E$10*100,1)</f>
        <v>31.3</v>
      </c>
      <c r="H10" s="114"/>
    </row>
    <row r="11" spans="1:8" ht="18" customHeight="1" x14ac:dyDescent="0.15">
      <c r="A11" s="682" t="s">
        <v>80</v>
      </c>
      <c r="B11" s="685" t="s">
        <v>75</v>
      </c>
      <c r="C11" s="685"/>
      <c r="D11" s="72"/>
      <c r="E11" s="73">
        <v>1</v>
      </c>
      <c r="F11" s="74">
        <v>0</v>
      </c>
      <c r="G11" s="75">
        <f>ROUND(F11/$E$11*100,1)</f>
        <v>0</v>
      </c>
      <c r="H11" s="115"/>
    </row>
    <row r="12" spans="1:8" ht="18" customHeight="1" x14ac:dyDescent="0.15">
      <c r="A12" s="675"/>
      <c r="B12" s="632" t="s">
        <v>76</v>
      </c>
      <c r="C12" s="632"/>
      <c r="D12" s="22"/>
      <c r="E12" s="17">
        <v>1280</v>
      </c>
      <c r="F12" s="18">
        <v>498</v>
      </c>
      <c r="G12" s="19">
        <f>ROUND(F12/$E$12*100,1)</f>
        <v>38.9</v>
      </c>
      <c r="H12" s="113"/>
    </row>
    <row r="13" spans="1:8" ht="18" customHeight="1" x14ac:dyDescent="0.15">
      <c r="A13" s="675"/>
      <c r="B13" s="632" t="s">
        <v>77</v>
      </c>
      <c r="C13" s="632"/>
      <c r="D13" s="22"/>
      <c r="E13" s="17">
        <v>29</v>
      </c>
      <c r="F13" s="18">
        <v>0</v>
      </c>
      <c r="G13" s="19">
        <f>ROUND(F13/$E$13*100,1)</f>
        <v>0</v>
      </c>
      <c r="H13" s="113"/>
    </row>
    <row r="14" spans="1:8" ht="18" customHeight="1" x14ac:dyDescent="0.15">
      <c r="A14" s="675"/>
      <c r="B14" s="632" t="s">
        <v>78</v>
      </c>
      <c r="C14" s="632"/>
      <c r="D14" s="22"/>
      <c r="E14" s="17">
        <v>240311</v>
      </c>
      <c r="F14" s="18">
        <v>160000</v>
      </c>
      <c r="G14" s="19">
        <f>ROUND(F14/$E$14*100,1)</f>
        <v>66.599999999999994</v>
      </c>
      <c r="H14" s="113"/>
    </row>
    <row r="15" spans="1:8" ht="18" customHeight="1" x14ac:dyDescent="0.15">
      <c r="A15" s="675"/>
      <c r="B15" s="632" t="s">
        <v>79</v>
      </c>
      <c r="C15" s="632"/>
      <c r="D15" s="22"/>
      <c r="E15" s="17">
        <v>3415</v>
      </c>
      <c r="F15" s="18">
        <v>1320</v>
      </c>
      <c r="G15" s="19">
        <f>ROUND(F15/$E$15*100,1)</f>
        <v>38.700000000000003</v>
      </c>
      <c r="H15" s="113"/>
    </row>
    <row r="16" spans="1:8" ht="18" customHeight="1" x14ac:dyDescent="0.15">
      <c r="A16" s="675"/>
      <c r="B16" s="632" t="s">
        <v>263</v>
      </c>
      <c r="C16" s="632"/>
      <c r="D16" s="22"/>
      <c r="E16" s="17">
        <v>7180</v>
      </c>
      <c r="F16" s="18">
        <v>0</v>
      </c>
      <c r="G16" s="19">
        <f>ROUND(F16/$E$16*100,1)</f>
        <v>0</v>
      </c>
      <c r="H16" s="113"/>
    </row>
    <row r="17" spans="1:8" ht="18" customHeight="1" thickBot="1" x14ac:dyDescent="0.2">
      <c r="A17" s="676"/>
      <c r="B17" s="683" t="s">
        <v>72</v>
      </c>
      <c r="C17" s="683"/>
      <c r="D17" s="67"/>
      <c r="E17" s="68">
        <f>SUM(E11:E16)</f>
        <v>252216</v>
      </c>
      <c r="F17" s="69">
        <f>SUM(F11:F16)</f>
        <v>161818</v>
      </c>
      <c r="G17" s="70">
        <f>ROUND(F17/$E$17*100,1)</f>
        <v>64.2</v>
      </c>
      <c r="H17" s="114"/>
    </row>
    <row r="18" spans="1:8" ht="18" customHeight="1" thickBot="1" x14ac:dyDescent="0.2">
      <c r="A18" s="677" t="s">
        <v>81</v>
      </c>
      <c r="B18" s="678"/>
      <c r="C18" s="678"/>
      <c r="D18" s="679"/>
      <c r="E18" s="71">
        <f>E10+E17</f>
        <v>636049</v>
      </c>
      <c r="F18" s="51">
        <f>F10+F17</f>
        <v>282015</v>
      </c>
      <c r="G18" s="28">
        <f>ROUND(F18/$E$18*100,1)</f>
        <v>44.3</v>
      </c>
      <c r="H18" s="116"/>
    </row>
    <row r="19" spans="1:8" ht="18" customHeight="1" x14ac:dyDescent="0.15">
      <c r="A19" s="29"/>
      <c r="B19" s="29"/>
      <c r="C19" s="29"/>
      <c r="D19" s="29"/>
      <c r="E19" s="29"/>
      <c r="F19" s="29"/>
      <c r="G19" s="29"/>
      <c r="H19" s="29"/>
    </row>
    <row r="20" spans="1:8" ht="18" customHeight="1" thickBot="1" x14ac:dyDescent="0.2">
      <c r="A20" s="30" t="s">
        <v>82</v>
      </c>
      <c r="B20" s="30"/>
      <c r="C20" s="30"/>
      <c r="D20" s="30"/>
      <c r="E20" s="12"/>
      <c r="F20" s="162"/>
      <c r="G20" s="12"/>
      <c r="H20" s="14" t="s">
        <v>41</v>
      </c>
    </row>
    <row r="21" spans="1:8" ht="18" customHeight="1" x14ac:dyDescent="0.15">
      <c r="A21" s="634" t="s">
        <v>67</v>
      </c>
      <c r="B21" s="635"/>
      <c r="C21" s="635"/>
      <c r="D21" s="635"/>
      <c r="E21" s="646" t="s">
        <v>301</v>
      </c>
      <c r="F21" s="638" t="s">
        <v>97</v>
      </c>
      <c r="G21" s="643" t="s">
        <v>40</v>
      </c>
      <c r="H21" s="641" t="s">
        <v>74</v>
      </c>
    </row>
    <row r="22" spans="1:8" ht="18" customHeight="1" x14ac:dyDescent="0.15">
      <c r="A22" s="680"/>
      <c r="B22" s="637"/>
      <c r="C22" s="637"/>
      <c r="D22" s="637"/>
      <c r="E22" s="647"/>
      <c r="F22" s="639"/>
      <c r="G22" s="644"/>
      <c r="H22" s="642"/>
    </row>
    <row r="23" spans="1:8" ht="18" customHeight="1" x14ac:dyDescent="0.15">
      <c r="A23" s="674" t="s">
        <v>89</v>
      </c>
      <c r="B23" s="649" t="s">
        <v>84</v>
      </c>
      <c r="C23" s="649"/>
      <c r="D23" s="63"/>
      <c r="E23" s="33">
        <v>398691</v>
      </c>
      <c r="F23" s="34">
        <v>157606</v>
      </c>
      <c r="G23" s="19">
        <f>ROUND(F23/$E$23*100,1)</f>
        <v>39.5</v>
      </c>
      <c r="H23" s="113"/>
    </row>
    <row r="24" spans="1:8" ht="18" customHeight="1" x14ac:dyDescent="0.15">
      <c r="A24" s="675"/>
      <c r="B24" s="649" t="s">
        <v>85</v>
      </c>
      <c r="C24" s="649"/>
      <c r="D24" s="63"/>
      <c r="E24" s="33">
        <v>41359</v>
      </c>
      <c r="F24" s="34">
        <v>11463</v>
      </c>
      <c r="G24" s="19">
        <f>ROUND(F24/$E$24*100,1)</f>
        <v>27.7</v>
      </c>
      <c r="H24" s="113"/>
    </row>
    <row r="25" spans="1:8" ht="18" customHeight="1" x14ac:dyDescent="0.15">
      <c r="A25" s="675"/>
      <c r="B25" s="649" t="s">
        <v>86</v>
      </c>
      <c r="C25" s="649"/>
      <c r="D25" s="63"/>
      <c r="E25" s="33">
        <v>168762</v>
      </c>
      <c r="F25" s="34">
        <v>63236</v>
      </c>
      <c r="G25" s="19">
        <f>ROUND(F25/$E$25*100,1)</f>
        <v>37.5</v>
      </c>
      <c r="H25" s="113"/>
    </row>
    <row r="26" spans="1:8" ht="18" customHeight="1" x14ac:dyDescent="0.15">
      <c r="A26" s="675"/>
      <c r="B26" s="649" t="s">
        <v>87</v>
      </c>
      <c r="C26" s="649"/>
      <c r="D26" s="63"/>
      <c r="E26" s="33">
        <v>37895</v>
      </c>
      <c r="F26" s="34">
        <v>0</v>
      </c>
      <c r="G26" s="19">
        <f>ROUND(F26/$E$26*100,1)</f>
        <v>0</v>
      </c>
      <c r="H26" s="113"/>
    </row>
    <row r="27" spans="1:8" ht="18" customHeight="1" x14ac:dyDescent="0.15">
      <c r="A27" s="675"/>
      <c r="B27" s="649" t="s">
        <v>308</v>
      </c>
      <c r="C27" s="649"/>
      <c r="D27" s="63"/>
      <c r="E27" s="33">
        <v>363</v>
      </c>
      <c r="F27" s="34">
        <v>0</v>
      </c>
      <c r="G27" s="19">
        <f>ROUND(F27/$E$27*100,1)</f>
        <v>0</v>
      </c>
      <c r="H27" s="113"/>
    </row>
    <row r="28" spans="1:8" ht="18" customHeight="1" x14ac:dyDescent="0.15">
      <c r="A28" s="675"/>
      <c r="B28" s="649" t="s">
        <v>88</v>
      </c>
      <c r="C28" s="649"/>
      <c r="D28" s="63"/>
      <c r="E28" s="33">
        <v>1650</v>
      </c>
      <c r="F28" s="34">
        <v>473</v>
      </c>
      <c r="G28" s="19">
        <f>ROUND(F28/$E$28*100,1)</f>
        <v>28.7</v>
      </c>
      <c r="H28" s="113"/>
    </row>
    <row r="29" spans="1:8" ht="18" customHeight="1" x14ac:dyDescent="0.15">
      <c r="A29" s="675"/>
      <c r="B29" s="649"/>
      <c r="C29" s="649"/>
      <c r="D29" s="64"/>
      <c r="E29" s="33"/>
      <c r="F29" s="34"/>
      <c r="G29" s="19"/>
      <c r="H29" s="113"/>
    </row>
    <row r="30" spans="1:8" ht="18" customHeight="1" thickBot="1" x14ac:dyDescent="0.2">
      <c r="A30" s="676"/>
      <c r="B30" s="689" t="s">
        <v>72</v>
      </c>
      <c r="C30" s="689"/>
      <c r="D30" s="80"/>
      <c r="E30" s="81">
        <f>SUM(E23:E29)</f>
        <v>648720</v>
      </c>
      <c r="F30" s="69">
        <f>SUM(F23:F29)</f>
        <v>232778</v>
      </c>
      <c r="G30" s="70">
        <f>ROUND(F30/$E$30*100,1)</f>
        <v>35.9</v>
      </c>
      <c r="H30" s="114"/>
    </row>
    <row r="31" spans="1:8" ht="18" customHeight="1" x14ac:dyDescent="0.15">
      <c r="A31" s="675" t="s">
        <v>93</v>
      </c>
      <c r="B31" s="688" t="s">
        <v>90</v>
      </c>
      <c r="C31" s="688"/>
      <c r="D31" s="76"/>
      <c r="E31" s="77">
        <v>193</v>
      </c>
      <c r="F31" s="78">
        <v>18</v>
      </c>
      <c r="G31" s="79">
        <f>ROUND(F31/$E$31*100,1)</f>
        <v>9.3000000000000007</v>
      </c>
      <c r="H31" s="117"/>
    </row>
    <row r="32" spans="1:8" ht="18" customHeight="1" x14ac:dyDescent="0.15">
      <c r="A32" s="675"/>
      <c r="B32" s="632" t="s">
        <v>91</v>
      </c>
      <c r="C32" s="632"/>
      <c r="D32" s="63"/>
      <c r="E32" s="33">
        <v>1256</v>
      </c>
      <c r="F32" s="34">
        <v>370</v>
      </c>
      <c r="G32" s="65">
        <f>ROUND(F32/$E$32*100,1)</f>
        <v>29.5</v>
      </c>
      <c r="H32" s="118"/>
    </row>
    <row r="33" spans="1:8" ht="18" customHeight="1" x14ac:dyDescent="0.15">
      <c r="A33" s="675"/>
      <c r="B33" s="632" t="s">
        <v>92</v>
      </c>
      <c r="C33" s="632"/>
      <c r="D33" s="63"/>
      <c r="E33" s="33">
        <v>1200</v>
      </c>
      <c r="F33" s="34">
        <v>0</v>
      </c>
      <c r="G33" s="65">
        <f>ROUND(F33/$E$33*100,1)</f>
        <v>0</v>
      </c>
      <c r="H33" s="118"/>
    </row>
    <row r="34" spans="1:8" ht="18" customHeight="1" x14ac:dyDescent="0.15">
      <c r="A34" s="675"/>
      <c r="B34" s="21"/>
      <c r="C34" s="21"/>
      <c r="D34" s="63"/>
      <c r="E34" s="33"/>
      <c r="F34" s="34"/>
      <c r="G34" s="65"/>
      <c r="H34" s="118"/>
    </row>
    <row r="35" spans="1:8" ht="18" customHeight="1" x14ac:dyDescent="0.15">
      <c r="A35" s="684"/>
      <c r="B35" s="649" t="s">
        <v>72</v>
      </c>
      <c r="C35" s="649"/>
      <c r="D35" s="63"/>
      <c r="E35" s="329">
        <f>SUM(E31:E34)</f>
        <v>2649</v>
      </c>
      <c r="F35" s="328">
        <f>SUM(F31:F34)</f>
        <v>388</v>
      </c>
      <c r="G35" s="65">
        <f>ROUND(F35/$E$35*100,1)</f>
        <v>14.6</v>
      </c>
      <c r="H35" s="118"/>
    </row>
    <row r="36" spans="1:8" ht="18" customHeight="1" x14ac:dyDescent="0.15">
      <c r="A36" s="119"/>
      <c r="B36" s="656" t="s">
        <v>94</v>
      </c>
      <c r="C36" s="656"/>
      <c r="D36" s="66"/>
      <c r="E36" s="62">
        <v>1</v>
      </c>
      <c r="F36" s="18">
        <v>0</v>
      </c>
      <c r="G36" s="65">
        <f>ROUND(F36/$E$36*100,1)</f>
        <v>0</v>
      </c>
      <c r="H36" s="113"/>
    </row>
    <row r="37" spans="1:8" ht="18" customHeight="1" thickBot="1" x14ac:dyDescent="0.2">
      <c r="A37" s="120"/>
      <c r="B37" s="683" t="s">
        <v>95</v>
      </c>
      <c r="C37" s="683"/>
      <c r="D37" s="82"/>
      <c r="E37" s="68">
        <v>100</v>
      </c>
      <c r="F37" s="69">
        <v>0</v>
      </c>
      <c r="G37" s="70">
        <f>ROUND(F37/$E$37*100,1)</f>
        <v>0</v>
      </c>
      <c r="H37" s="114"/>
    </row>
    <row r="38" spans="1:8" ht="18" customHeight="1" thickBot="1" x14ac:dyDescent="0.2">
      <c r="A38" s="110"/>
      <c r="B38" s="690" t="s">
        <v>96</v>
      </c>
      <c r="C38" s="690"/>
      <c r="D38" s="111"/>
      <c r="E38" s="71">
        <f>E30+E35+E36+E37</f>
        <v>651470</v>
      </c>
      <c r="F38" s="51">
        <f>F30+F35+F36+F37</f>
        <v>233166</v>
      </c>
      <c r="G38" s="28">
        <f>ROUND(F38/$E$38*100,1)</f>
        <v>35.799999999999997</v>
      </c>
      <c r="H38" s="116"/>
    </row>
    <row r="40" spans="1:8" ht="17.25" x14ac:dyDescent="0.15">
      <c r="A40" s="45" t="s">
        <v>177</v>
      </c>
    </row>
    <row r="41" spans="1:8" s="1" customFormat="1" ht="20.100000000000001" customHeight="1" thickBot="1" x14ac:dyDescent="0.2">
      <c r="A41" s="12" t="s">
        <v>71</v>
      </c>
      <c r="B41" s="12"/>
      <c r="C41" s="12"/>
      <c r="D41" s="12"/>
      <c r="E41" s="13"/>
      <c r="F41" s="161"/>
      <c r="G41" s="13"/>
      <c r="H41" s="14" t="s">
        <v>41</v>
      </c>
    </row>
    <row r="42" spans="1:8" s="1" customFormat="1" ht="18" customHeight="1" x14ac:dyDescent="0.15">
      <c r="A42" s="634" t="s">
        <v>67</v>
      </c>
      <c r="B42" s="635"/>
      <c r="C42" s="635"/>
      <c r="D42" s="635"/>
      <c r="E42" s="646" t="s">
        <v>300</v>
      </c>
      <c r="F42" s="638" t="s">
        <v>38</v>
      </c>
      <c r="G42" s="643" t="s">
        <v>40</v>
      </c>
      <c r="H42" s="641" t="s">
        <v>74</v>
      </c>
    </row>
    <row r="43" spans="1:8" s="1" customFormat="1" ht="18" customHeight="1" x14ac:dyDescent="0.15">
      <c r="A43" s="686"/>
      <c r="B43" s="687"/>
      <c r="C43" s="687"/>
      <c r="D43" s="687"/>
      <c r="E43" s="647"/>
      <c r="F43" s="639"/>
      <c r="G43" s="644"/>
      <c r="H43" s="642"/>
    </row>
    <row r="44" spans="1:8" s="1" customFormat="1" ht="18" customHeight="1" x14ac:dyDescent="0.15">
      <c r="A44" s="15">
        <v>1</v>
      </c>
      <c r="B44" s="649" t="s">
        <v>98</v>
      </c>
      <c r="C44" s="649"/>
      <c r="D44" s="16"/>
      <c r="E44" s="17">
        <v>10209</v>
      </c>
      <c r="F44" s="18">
        <v>0</v>
      </c>
      <c r="G44" s="19">
        <f>ROUND(F44/$E$44*100,1)</f>
        <v>0</v>
      </c>
      <c r="H44" s="113"/>
    </row>
    <row r="45" spans="1:8" s="1" customFormat="1" ht="18" customHeight="1" x14ac:dyDescent="0.15">
      <c r="A45" s="15">
        <v>2</v>
      </c>
      <c r="B45" s="649" t="s">
        <v>48</v>
      </c>
      <c r="C45" s="649"/>
      <c r="D45" s="127"/>
      <c r="E45" s="17">
        <v>3240</v>
      </c>
      <c r="F45" s="18">
        <v>0</v>
      </c>
      <c r="G45" s="19">
        <v>0</v>
      </c>
      <c r="H45" s="113"/>
    </row>
    <row r="46" spans="1:8" s="1" customFormat="1" ht="18" customHeight="1" x14ac:dyDescent="0.15">
      <c r="A46" s="15">
        <v>3</v>
      </c>
      <c r="B46" s="649" t="s">
        <v>178</v>
      </c>
      <c r="C46" s="649"/>
      <c r="D46" s="16"/>
      <c r="E46" s="17">
        <v>8900</v>
      </c>
      <c r="F46" s="18">
        <v>0</v>
      </c>
      <c r="G46" s="19">
        <f>ROUND(F46/$E$46*100,1)</f>
        <v>0</v>
      </c>
      <c r="H46" s="113"/>
    </row>
    <row r="47" spans="1:8" s="1" customFormat="1" ht="18" customHeight="1" thickBot="1" x14ac:dyDescent="0.2">
      <c r="A47" s="24">
        <v>4</v>
      </c>
      <c r="B47" s="656" t="s">
        <v>179</v>
      </c>
      <c r="C47" s="656"/>
      <c r="D47" s="22"/>
      <c r="E47" s="17">
        <v>0</v>
      </c>
      <c r="F47" s="18">
        <v>0</v>
      </c>
      <c r="G47" s="19">
        <v>0</v>
      </c>
      <c r="H47" s="113"/>
    </row>
    <row r="48" spans="1:8" s="1" customFormat="1" ht="18" customHeight="1" thickTop="1" thickBot="1" x14ac:dyDescent="0.2">
      <c r="A48" s="653" t="s">
        <v>81</v>
      </c>
      <c r="B48" s="654"/>
      <c r="C48" s="654"/>
      <c r="D48" s="655"/>
      <c r="E48" s="83">
        <f>SUM(E44:E47)</f>
        <v>22349</v>
      </c>
      <c r="F48" s="27">
        <f>SUM(F44:F47)</f>
        <v>0</v>
      </c>
      <c r="G48" s="58">
        <f>ROUND(F48/$E$48*100,1)</f>
        <v>0</v>
      </c>
      <c r="H48" s="121"/>
    </row>
    <row r="49" spans="1:8" s="1" customFormat="1" ht="7.5" customHeight="1" x14ac:dyDescent="0.15">
      <c r="A49" s="29"/>
      <c r="B49" s="29"/>
      <c r="C49" s="29"/>
      <c r="D49" s="29"/>
      <c r="E49" s="29"/>
      <c r="F49" s="29"/>
      <c r="G49" s="29"/>
      <c r="H49" s="29"/>
    </row>
    <row r="50" spans="1:8" s="1" customFormat="1" ht="18" customHeight="1" thickBot="1" x14ac:dyDescent="0.2">
      <c r="A50" s="30" t="s">
        <v>82</v>
      </c>
      <c r="B50" s="30"/>
      <c r="C50" s="30"/>
      <c r="D50" s="30"/>
      <c r="E50" s="12"/>
      <c r="F50" s="162"/>
      <c r="G50" s="12"/>
      <c r="H50" s="14" t="s">
        <v>41</v>
      </c>
    </row>
    <row r="51" spans="1:8" s="1" customFormat="1" ht="18" customHeight="1" x14ac:dyDescent="0.15">
      <c r="A51" s="634" t="s">
        <v>67</v>
      </c>
      <c r="B51" s="635"/>
      <c r="C51" s="635"/>
      <c r="D51" s="635"/>
      <c r="E51" s="646" t="s">
        <v>302</v>
      </c>
      <c r="F51" s="638" t="s">
        <v>97</v>
      </c>
      <c r="G51" s="643" t="s">
        <v>40</v>
      </c>
      <c r="H51" s="641" t="s">
        <v>74</v>
      </c>
    </row>
    <row r="52" spans="1:8" s="1" customFormat="1" ht="18" customHeight="1" x14ac:dyDescent="0.15">
      <c r="A52" s="686"/>
      <c r="B52" s="687"/>
      <c r="C52" s="687"/>
      <c r="D52" s="687"/>
      <c r="E52" s="647"/>
      <c r="F52" s="639"/>
      <c r="G52" s="644"/>
      <c r="H52" s="642"/>
    </row>
    <row r="53" spans="1:8" s="1" customFormat="1" ht="18" customHeight="1" x14ac:dyDescent="0.15">
      <c r="A53" s="15">
        <v>1</v>
      </c>
      <c r="B53" s="649" t="s">
        <v>99</v>
      </c>
      <c r="C53" s="649"/>
      <c r="D53" s="32"/>
      <c r="E53" s="33">
        <v>15961</v>
      </c>
      <c r="F53" s="34">
        <v>10085</v>
      </c>
      <c r="G53" s="19">
        <f>ROUND(F53/$E$53*100,1)</f>
        <v>63.2</v>
      </c>
      <c r="H53" s="113"/>
    </row>
    <row r="54" spans="1:8" s="1" customFormat="1" ht="18" customHeight="1" thickBot="1" x14ac:dyDescent="0.2">
      <c r="A54" s="24">
        <v>2</v>
      </c>
      <c r="B54" s="656" t="s">
        <v>100</v>
      </c>
      <c r="C54" s="656"/>
      <c r="D54" s="36"/>
      <c r="E54" s="17">
        <v>15313</v>
      </c>
      <c r="F54" s="18">
        <v>7656</v>
      </c>
      <c r="G54" s="19">
        <f>ROUND(F54/$E$54*100,1)</f>
        <v>50</v>
      </c>
      <c r="H54" s="113"/>
    </row>
    <row r="55" spans="1:8" s="1" customFormat="1" ht="18" customHeight="1" thickTop="1" thickBot="1" x14ac:dyDescent="0.2">
      <c r="A55" s="91"/>
      <c r="B55" s="691" t="s">
        <v>96</v>
      </c>
      <c r="C55" s="691"/>
      <c r="D55" s="92"/>
      <c r="E55" s="83">
        <f>SUM(E53:E54)</f>
        <v>31274</v>
      </c>
      <c r="F55" s="98">
        <f>SUM(F53:F54)</f>
        <v>17741</v>
      </c>
      <c r="G55" s="61">
        <f>ROUND(F55/$E$55*100,1)</f>
        <v>56.7</v>
      </c>
      <c r="H55" s="122"/>
    </row>
  </sheetData>
  <mergeCells count="61">
    <mergeCell ref="H51:H52"/>
    <mergeCell ref="F51:F52"/>
    <mergeCell ref="G51:G52"/>
    <mergeCell ref="B53:C53"/>
    <mergeCell ref="B54:C54"/>
    <mergeCell ref="B55:C55"/>
    <mergeCell ref="A48:D48"/>
    <mergeCell ref="A51:D52"/>
    <mergeCell ref="E51:E52"/>
    <mergeCell ref="B47:C47"/>
    <mergeCell ref="H42:H43"/>
    <mergeCell ref="F42:F43"/>
    <mergeCell ref="B11:C11"/>
    <mergeCell ref="A42:D43"/>
    <mergeCell ref="E42:E43"/>
    <mergeCell ref="A23:A30"/>
    <mergeCell ref="B31:C31"/>
    <mergeCell ref="B32:C32"/>
    <mergeCell ref="H21:H22"/>
    <mergeCell ref="B30:C30"/>
    <mergeCell ref="G21:G22"/>
    <mergeCell ref="B36:C36"/>
    <mergeCell ref="B38:C38"/>
    <mergeCell ref="F21:F22"/>
    <mergeCell ref="B23:C23"/>
    <mergeCell ref="B46:C46"/>
    <mergeCell ref="B33:C33"/>
    <mergeCell ref="E21:E22"/>
    <mergeCell ref="A11:A17"/>
    <mergeCell ref="G42:G43"/>
    <mergeCell ref="B37:C37"/>
    <mergeCell ref="B12:C12"/>
    <mergeCell ref="B15:C15"/>
    <mergeCell ref="B27:C27"/>
    <mergeCell ref="A31:A35"/>
    <mergeCell ref="B29:C29"/>
    <mergeCell ref="B35:C35"/>
    <mergeCell ref="B44:C44"/>
    <mergeCell ref="B17:C17"/>
    <mergeCell ref="B45:C45"/>
    <mergeCell ref="A1:H1"/>
    <mergeCell ref="A4:D5"/>
    <mergeCell ref="E4:E5"/>
    <mergeCell ref="F4:F5"/>
    <mergeCell ref="G4:G5"/>
    <mergeCell ref="H4:H5"/>
    <mergeCell ref="A6:A10"/>
    <mergeCell ref="B28:C28"/>
    <mergeCell ref="B24:C24"/>
    <mergeCell ref="B25:C25"/>
    <mergeCell ref="B26:C26"/>
    <mergeCell ref="A18:D18"/>
    <mergeCell ref="A21:D22"/>
    <mergeCell ref="B13:C13"/>
    <mergeCell ref="B16:C16"/>
    <mergeCell ref="B14:C14"/>
    <mergeCell ref="B6:C6"/>
    <mergeCell ref="B7:C7"/>
    <mergeCell ref="B8:C8"/>
    <mergeCell ref="B9:C9"/>
    <mergeCell ref="B10:C10"/>
  </mergeCells>
  <phoneticPr fontId="5"/>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9"/>
  <sheetViews>
    <sheetView view="pageBreakPreview" zoomScale="80" zoomScaleNormal="100" zoomScaleSheetLayoutView="80" workbookViewId="0"/>
  </sheetViews>
  <sheetFormatPr defaultRowHeight="13.5" x14ac:dyDescent="0.15"/>
  <cols>
    <col min="1" max="1" width="4.625" customWidth="1"/>
    <col min="2" max="2" width="10.125" customWidth="1"/>
    <col min="3" max="3" width="8.75" customWidth="1"/>
    <col min="4" max="4" width="5.625" customWidth="1"/>
    <col min="5" max="8" width="14.625" customWidth="1"/>
  </cols>
  <sheetData>
    <row r="1" spans="1:8" ht="35.25" customHeight="1" x14ac:dyDescent="0.2">
      <c r="A1" s="128" t="s">
        <v>447</v>
      </c>
      <c r="G1" s="108"/>
    </row>
    <row r="2" spans="1:8" x14ac:dyDescent="0.15">
      <c r="G2" s="101"/>
    </row>
    <row r="3" spans="1:8" ht="17.25" x14ac:dyDescent="0.15">
      <c r="A3" s="45" t="s">
        <v>448</v>
      </c>
    </row>
    <row r="4" spans="1:8" ht="14.25" thickBot="1" x14ac:dyDescent="0.2"/>
    <row r="5" spans="1:8" ht="18" customHeight="1" x14ac:dyDescent="0.15">
      <c r="A5" s="634" t="s">
        <v>106</v>
      </c>
      <c r="B5" s="635"/>
      <c r="C5" s="635"/>
      <c r="D5" s="635"/>
      <c r="E5" s="695" t="s">
        <v>101</v>
      </c>
      <c r="F5" s="696"/>
      <c r="G5" s="692" t="s">
        <v>102</v>
      </c>
      <c r="H5" s="693"/>
    </row>
    <row r="6" spans="1:8" ht="18" customHeight="1" x14ac:dyDescent="0.15">
      <c r="A6" s="686"/>
      <c r="B6" s="687"/>
      <c r="C6" s="687"/>
      <c r="D6" s="687"/>
      <c r="E6" s="123" t="s">
        <v>105</v>
      </c>
      <c r="F6" s="104" t="s">
        <v>155</v>
      </c>
      <c r="G6" s="103" t="s">
        <v>180</v>
      </c>
      <c r="H6" s="124" t="s">
        <v>181</v>
      </c>
    </row>
    <row r="7" spans="1:8" ht="18" customHeight="1" x14ac:dyDescent="0.15">
      <c r="A7" s="15">
        <v>1</v>
      </c>
      <c r="B7" s="649" t="s">
        <v>103</v>
      </c>
      <c r="C7" s="649"/>
      <c r="D7" s="32"/>
      <c r="E7" s="33">
        <v>4847</v>
      </c>
      <c r="F7" s="84">
        <v>26.5</v>
      </c>
      <c r="G7" s="87">
        <v>71953</v>
      </c>
      <c r="H7" s="90">
        <f>ROUND(G7/E7*1000,0)</f>
        <v>14845</v>
      </c>
    </row>
    <row r="8" spans="1:8" ht="18" customHeight="1" thickBot="1" x14ac:dyDescent="0.2">
      <c r="A8" s="24">
        <v>2</v>
      </c>
      <c r="B8" s="656" t="s">
        <v>104</v>
      </c>
      <c r="C8" s="656"/>
      <c r="D8" s="36"/>
      <c r="E8" s="17">
        <v>6989</v>
      </c>
      <c r="F8" s="85">
        <v>57.3</v>
      </c>
      <c r="G8" s="87">
        <v>40990</v>
      </c>
      <c r="H8" s="90">
        <f>ROUND(G8/E8*1000,)</f>
        <v>5865</v>
      </c>
    </row>
    <row r="9" spans="1:8" ht="18" customHeight="1" thickTop="1" thickBot="1" x14ac:dyDescent="0.2">
      <c r="A9" s="91"/>
      <c r="B9" s="691" t="s">
        <v>72</v>
      </c>
      <c r="C9" s="691"/>
      <c r="D9" s="92"/>
      <c r="E9" s="83">
        <f>SUM(E7:E8)</f>
        <v>11836</v>
      </c>
      <c r="F9" s="93">
        <f>SUM(F7:F8)</f>
        <v>83.8</v>
      </c>
      <c r="G9" s="86">
        <f>SUM(G7:G8)</f>
        <v>112943</v>
      </c>
      <c r="H9" s="94">
        <f>SUM(H7:H8)</f>
        <v>20710</v>
      </c>
    </row>
    <row r="10" spans="1:8" ht="18" customHeight="1" x14ac:dyDescent="0.15">
      <c r="A10" s="152"/>
      <c r="B10" s="151"/>
      <c r="C10" s="151"/>
      <c r="D10" s="152"/>
      <c r="E10" s="54"/>
      <c r="F10" s="138"/>
      <c r="G10" s="153"/>
      <c r="H10" s="154"/>
    </row>
    <row r="12" spans="1:8" ht="17.25" x14ac:dyDescent="0.15">
      <c r="A12" s="45" t="s">
        <v>449</v>
      </c>
    </row>
    <row r="13" spans="1:8" ht="14.25" thickBot="1" x14ac:dyDescent="0.2"/>
    <row r="14" spans="1:8" ht="18" customHeight="1" x14ac:dyDescent="0.15">
      <c r="A14" s="697" t="s">
        <v>106</v>
      </c>
      <c r="B14" s="698"/>
      <c r="C14" s="698"/>
      <c r="D14" s="698"/>
      <c r="E14" s="88" t="s">
        <v>107</v>
      </c>
      <c r="F14" s="89" t="s">
        <v>108</v>
      </c>
      <c r="G14" s="155" t="s">
        <v>72</v>
      </c>
    </row>
    <row r="15" spans="1:8" ht="18" customHeight="1" x14ac:dyDescent="0.15">
      <c r="A15" s="15">
        <v>1</v>
      </c>
      <c r="B15" s="694" t="s">
        <v>109</v>
      </c>
      <c r="C15" s="694"/>
      <c r="D15" s="64" t="s">
        <v>113</v>
      </c>
      <c r="E15" s="33">
        <v>4758</v>
      </c>
      <c r="F15" s="34">
        <v>9882</v>
      </c>
      <c r="G15" s="156">
        <f>SUM(E15:F15)</f>
        <v>14640</v>
      </c>
    </row>
    <row r="16" spans="1:8" ht="18" customHeight="1" x14ac:dyDescent="0.15">
      <c r="A16" s="15">
        <v>2</v>
      </c>
      <c r="B16" s="694" t="s">
        <v>110</v>
      </c>
      <c r="C16" s="694"/>
      <c r="D16" s="64" t="s">
        <v>114</v>
      </c>
      <c r="E16" s="33">
        <v>2352</v>
      </c>
      <c r="F16" s="18">
        <v>2495</v>
      </c>
      <c r="G16" s="156">
        <f>SUM(E16:F16)</f>
        <v>4847</v>
      </c>
    </row>
    <row r="17" spans="1:8" ht="18" customHeight="1" x14ac:dyDescent="0.15">
      <c r="A17" s="95">
        <v>3</v>
      </c>
      <c r="B17" s="694" t="s">
        <v>111</v>
      </c>
      <c r="C17" s="694"/>
      <c r="D17" s="64" t="s">
        <v>114</v>
      </c>
      <c r="E17" s="454">
        <v>12.9</v>
      </c>
      <c r="F17" s="85">
        <v>13.6</v>
      </c>
      <c r="G17" s="157">
        <f>SUM(E17:F17)</f>
        <v>26.5</v>
      </c>
    </row>
    <row r="18" spans="1:8" ht="18" customHeight="1" thickBot="1" x14ac:dyDescent="0.2">
      <c r="A18" s="96">
        <v>4</v>
      </c>
      <c r="B18" s="699" t="s">
        <v>112</v>
      </c>
      <c r="C18" s="699"/>
      <c r="D18" s="97" t="s">
        <v>303</v>
      </c>
      <c r="E18" s="455">
        <v>49.4</v>
      </c>
      <c r="F18" s="456">
        <v>25.2</v>
      </c>
      <c r="G18" s="158">
        <v>33.1</v>
      </c>
    </row>
    <row r="19" spans="1:8" ht="18" customHeight="1" x14ac:dyDescent="0.15">
      <c r="A19" s="53"/>
      <c r="B19" s="151"/>
      <c r="C19" s="151"/>
      <c r="D19" s="152"/>
      <c r="E19" s="138"/>
      <c r="F19" s="138"/>
      <c r="G19" s="55"/>
    </row>
    <row r="21" spans="1:8" ht="17.25" x14ac:dyDescent="0.15">
      <c r="A21" s="45" t="s">
        <v>450</v>
      </c>
    </row>
    <row r="22" spans="1:8" ht="14.25" thickBot="1" x14ac:dyDescent="0.2"/>
    <row r="23" spans="1:8" ht="18" customHeight="1" x14ac:dyDescent="0.15">
      <c r="A23" s="634" t="s">
        <v>106</v>
      </c>
      <c r="B23" s="635"/>
      <c r="C23" s="635"/>
      <c r="D23" s="635"/>
      <c r="E23" s="695" t="s">
        <v>115</v>
      </c>
      <c r="F23" s="696"/>
      <c r="G23" s="692" t="s">
        <v>116</v>
      </c>
      <c r="H23" s="693"/>
    </row>
    <row r="24" spans="1:8" ht="18" customHeight="1" x14ac:dyDescent="0.15">
      <c r="A24" s="686"/>
      <c r="B24" s="687"/>
      <c r="C24" s="687"/>
      <c r="D24" s="687"/>
      <c r="E24" s="102" t="s">
        <v>120</v>
      </c>
      <c r="F24" s="104" t="s">
        <v>182</v>
      </c>
      <c r="G24" s="103" t="s">
        <v>120</v>
      </c>
      <c r="H24" s="125" t="s">
        <v>182</v>
      </c>
    </row>
    <row r="25" spans="1:8" ht="18" customHeight="1" x14ac:dyDescent="0.15">
      <c r="A25" s="15">
        <v>1</v>
      </c>
      <c r="B25" s="649" t="s">
        <v>103</v>
      </c>
      <c r="C25" s="649"/>
      <c r="D25" s="32"/>
      <c r="E25" s="33">
        <v>4847</v>
      </c>
      <c r="F25" s="34">
        <v>71953</v>
      </c>
      <c r="G25" s="87">
        <v>0</v>
      </c>
      <c r="H25" s="90">
        <v>0</v>
      </c>
    </row>
    <row r="26" spans="1:8" ht="18" customHeight="1" thickBot="1" x14ac:dyDescent="0.2">
      <c r="A26" s="24">
        <v>2</v>
      </c>
      <c r="B26" s="656" t="s">
        <v>104</v>
      </c>
      <c r="C26" s="656"/>
      <c r="D26" s="36"/>
      <c r="E26" s="17">
        <v>5753</v>
      </c>
      <c r="F26" s="18">
        <v>35795</v>
      </c>
      <c r="G26" s="87">
        <v>173</v>
      </c>
      <c r="H26" s="90">
        <v>707</v>
      </c>
    </row>
    <row r="27" spans="1:8" ht="18" customHeight="1" thickTop="1" thickBot="1" x14ac:dyDescent="0.2">
      <c r="A27" s="91"/>
      <c r="B27" s="691" t="s">
        <v>72</v>
      </c>
      <c r="C27" s="691"/>
      <c r="D27" s="92"/>
      <c r="E27" s="83">
        <f>SUM(E25:E26)</f>
        <v>10600</v>
      </c>
      <c r="F27" s="98">
        <f>SUM(F25:F26)</f>
        <v>107748</v>
      </c>
      <c r="G27" s="86">
        <f>SUM(G25:G26)</f>
        <v>173</v>
      </c>
      <c r="H27" s="94">
        <f>SUM(H25:H26)</f>
        <v>707</v>
      </c>
    </row>
    <row r="28" spans="1:8" ht="14.25" thickBot="1" x14ac:dyDescent="0.2"/>
    <row r="29" spans="1:8" ht="18" customHeight="1" x14ac:dyDescent="0.15">
      <c r="A29" s="634" t="s">
        <v>106</v>
      </c>
      <c r="B29" s="635"/>
      <c r="C29" s="635"/>
      <c r="D29" s="635"/>
      <c r="E29" s="695" t="s">
        <v>117</v>
      </c>
      <c r="F29" s="696"/>
      <c r="G29" s="692" t="s">
        <v>118</v>
      </c>
      <c r="H29" s="693"/>
    </row>
    <row r="30" spans="1:8" ht="18" customHeight="1" x14ac:dyDescent="0.15">
      <c r="A30" s="686"/>
      <c r="B30" s="687"/>
      <c r="C30" s="687"/>
      <c r="D30" s="687"/>
      <c r="E30" s="102" t="s">
        <v>120</v>
      </c>
      <c r="F30" s="104" t="s">
        <v>182</v>
      </c>
      <c r="G30" s="103" t="s">
        <v>120</v>
      </c>
      <c r="H30" s="125" t="s">
        <v>182</v>
      </c>
    </row>
    <row r="31" spans="1:8" ht="18" customHeight="1" x14ac:dyDescent="0.15">
      <c r="A31" s="15">
        <v>1</v>
      </c>
      <c r="B31" s="649" t="s">
        <v>103</v>
      </c>
      <c r="C31" s="649"/>
      <c r="D31" s="32"/>
      <c r="E31" s="33">
        <v>0</v>
      </c>
      <c r="F31" s="34">
        <v>0</v>
      </c>
      <c r="G31" s="87">
        <v>0</v>
      </c>
      <c r="H31" s="90">
        <v>0</v>
      </c>
    </row>
    <row r="32" spans="1:8" ht="18" customHeight="1" thickBot="1" x14ac:dyDescent="0.2">
      <c r="A32" s="24">
        <v>2</v>
      </c>
      <c r="B32" s="656" t="s">
        <v>104</v>
      </c>
      <c r="C32" s="656"/>
      <c r="D32" s="36"/>
      <c r="E32" s="17">
        <v>443</v>
      </c>
      <c r="F32" s="18">
        <v>2091</v>
      </c>
      <c r="G32" s="87">
        <v>620</v>
      </c>
      <c r="H32" s="90">
        <v>2397</v>
      </c>
    </row>
    <row r="33" spans="1:8" ht="18" customHeight="1" thickTop="1" thickBot="1" x14ac:dyDescent="0.2">
      <c r="A33" s="91"/>
      <c r="B33" s="691" t="s">
        <v>72</v>
      </c>
      <c r="C33" s="691"/>
      <c r="D33" s="92"/>
      <c r="E33" s="83">
        <f>SUM(E31:E32)</f>
        <v>443</v>
      </c>
      <c r="F33" s="98">
        <f>SUM(F31:F32)</f>
        <v>2091</v>
      </c>
      <c r="G33" s="86">
        <f>SUM(G31:G32)</f>
        <v>620</v>
      </c>
      <c r="H33" s="94">
        <f>SUM(H31:H32)</f>
        <v>2397</v>
      </c>
    </row>
    <row r="34" spans="1:8" ht="14.25" thickBot="1" x14ac:dyDescent="0.2"/>
    <row r="35" spans="1:8" ht="18" customHeight="1" x14ac:dyDescent="0.15">
      <c r="A35" s="634" t="s">
        <v>106</v>
      </c>
      <c r="B35" s="635"/>
      <c r="C35" s="635"/>
      <c r="D35" s="635"/>
      <c r="E35" s="695" t="s">
        <v>119</v>
      </c>
      <c r="F35" s="693"/>
    </row>
    <row r="36" spans="1:8" ht="18" customHeight="1" x14ac:dyDescent="0.15">
      <c r="A36" s="686"/>
      <c r="B36" s="687"/>
      <c r="C36" s="687"/>
      <c r="D36" s="687"/>
      <c r="E36" s="102" t="s">
        <v>120</v>
      </c>
      <c r="F36" s="126" t="s">
        <v>182</v>
      </c>
    </row>
    <row r="37" spans="1:8" ht="18" customHeight="1" x14ac:dyDescent="0.15">
      <c r="A37" s="15">
        <v>1</v>
      </c>
      <c r="B37" s="649" t="s">
        <v>103</v>
      </c>
      <c r="C37" s="649"/>
      <c r="D37" s="32"/>
      <c r="E37" s="33">
        <f>E25+G25+E31+G31</f>
        <v>4847</v>
      </c>
      <c r="F37" s="99">
        <f>F25+H25+F31+H31</f>
        <v>71953</v>
      </c>
    </row>
    <row r="38" spans="1:8" ht="18" customHeight="1" thickBot="1" x14ac:dyDescent="0.2">
      <c r="A38" s="24">
        <v>2</v>
      </c>
      <c r="B38" s="656" t="s">
        <v>104</v>
      </c>
      <c r="C38" s="656"/>
      <c r="D38" s="36"/>
      <c r="E38" s="17">
        <f>E26+G26+E32+G32</f>
        <v>6989</v>
      </c>
      <c r="F38" s="547">
        <f>F26+H26+F32+H32</f>
        <v>40990</v>
      </c>
    </row>
    <row r="39" spans="1:8" ht="18" customHeight="1" thickTop="1" thickBot="1" x14ac:dyDescent="0.2">
      <c r="A39" s="91"/>
      <c r="B39" s="691" t="s">
        <v>72</v>
      </c>
      <c r="C39" s="691"/>
      <c r="D39" s="92"/>
      <c r="E39" s="83">
        <f>SUM(E37:E38)</f>
        <v>11836</v>
      </c>
      <c r="F39" s="100">
        <f>SUM(F37:F38)</f>
        <v>112943</v>
      </c>
    </row>
  </sheetData>
  <mergeCells count="28">
    <mergeCell ref="B37:C37"/>
    <mergeCell ref="B38:C38"/>
    <mergeCell ref="B39:C39"/>
    <mergeCell ref="B31:C31"/>
    <mergeCell ref="B32:C32"/>
    <mergeCell ref="B33:C33"/>
    <mergeCell ref="A35:D36"/>
    <mergeCell ref="E35:F35"/>
    <mergeCell ref="B25:C25"/>
    <mergeCell ref="B26:C26"/>
    <mergeCell ref="B27:C27"/>
    <mergeCell ref="A29:D30"/>
    <mergeCell ref="E29:F29"/>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7"/>
  <sheetViews>
    <sheetView view="pageBreakPreview" zoomScale="90" zoomScaleNormal="90" zoomScaleSheetLayoutView="90" workbookViewId="0">
      <selection activeCell="A2" sqref="A2"/>
    </sheetView>
  </sheetViews>
  <sheetFormatPr defaultRowHeight="13.5" x14ac:dyDescent="0.15"/>
  <cols>
    <col min="1" max="1" width="3.625" customWidth="1"/>
    <col min="2" max="3" width="11.625" customWidth="1"/>
    <col min="4" max="4" width="3.625" customWidth="1"/>
    <col min="5" max="5" width="18.625" customWidth="1"/>
    <col min="6" max="9" width="9.625" customWidth="1"/>
  </cols>
  <sheetData>
    <row r="1" spans="1:9" ht="17.25" x14ac:dyDescent="0.15">
      <c r="A1" s="45" t="s">
        <v>451</v>
      </c>
    </row>
    <row r="2" spans="1:9" ht="18" thickBot="1" x14ac:dyDescent="0.2">
      <c r="A2" s="45"/>
    </row>
    <row r="3" spans="1:9" ht="17.25" x14ac:dyDescent="0.15">
      <c r="A3" s="45"/>
      <c r="E3" s="105"/>
      <c r="F3" s="105"/>
      <c r="G3" s="106" t="s">
        <v>123</v>
      </c>
      <c r="H3" s="333">
        <v>7481</v>
      </c>
      <c r="I3" s="334" t="s">
        <v>125</v>
      </c>
    </row>
    <row r="4" spans="1:9" ht="18" customHeight="1" thickBot="1" x14ac:dyDescent="0.2">
      <c r="E4" s="105"/>
      <c r="F4" s="105"/>
      <c r="G4" s="107" t="s">
        <v>124</v>
      </c>
      <c r="H4" s="335">
        <v>3451</v>
      </c>
      <c r="I4" s="336" t="s">
        <v>126</v>
      </c>
    </row>
    <row r="5" spans="1:9" s="108" customFormat="1" ht="18" customHeight="1" x14ac:dyDescent="0.2">
      <c r="A5" s="108" t="s">
        <v>127</v>
      </c>
    </row>
    <row r="6" spans="1:9" ht="17.25" x14ac:dyDescent="0.15">
      <c r="A6" s="45"/>
    </row>
    <row r="7" spans="1:9" ht="18.75" customHeight="1" thickBot="1" x14ac:dyDescent="0.2">
      <c r="A7" t="s">
        <v>128</v>
      </c>
    </row>
    <row r="8" spans="1:9" ht="18" customHeight="1" x14ac:dyDescent="0.15">
      <c r="A8" s="634" t="s">
        <v>106</v>
      </c>
      <c r="B8" s="635"/>
      <c r="C8" s="635"/>
      <c r="D8" s="704"/>
      <c r="E8" s="706" t="s">
        <v>121</v>
      </c>
      <c r="F8" s="708" t="s">
        <v>143</v>
      </c>
      <c r="G8" s="709"/>
      <c r="H8" s="712" t="s">
        <v>122</v>
      </c>
      <c r="I8" s="713"/>
    </row>
    <row r="9" spans="1:9" ht="18" customHeight="1" x14ac:dyDescent="0.15">
      <c r="A9" s="686"/>
      <c r="B9" s="687"/>
      <c r="C9" s="687"/>
      <c r="D9" s="705"/>
      <c r="E9" s="707"/>
      <c r="F9" s="710"/>
      <c r="G9" s="711"/>
      <c r="H9" s="714"/>
      <c r="I9" s="715"/>
    </row>
    <row r="10" spans="1:9" ht="18" customHeight="1" x14ac:dyDescent="0.15">
      <c r="A10" s="15"/>
      <c r="B10" s="649" t="s">
        <v>129</v>
      </c>
      <c r="C10" s="649"/>
      <c r="D10" s="64"/>
      <c r="E10" s="33">
        <v>352215</v>
      </c>
      <c r="F10" s="742">
        <f>(E10/H3)*1000</f>
        <v>47081.272557144766</v>
      </c>
      <c r="G10" s="743"/>
      <c r="H10" s="737">
        <f>(E10/H4)*1000</f>
        <v>102061.72124022023</v>
      </c>
      <c r="I10" s="738"/>
    </row>
    <row r="11" spans="1:9" ht="18" customHeight="1" x14ac:dyDescent="0.15">
      <c r="A11" s="15"/>
      <c r="B11" s="649" t="s">
        <v>130</v>
      </c>
      <c r="C11" s="649"/>
      <c r="D11" s="64"/>
      <c r="E11" s="33">
        <v>306428</v>
      </c>
      <c r="F11" s="748">
        <f>(E11/H3)*1000</f>
        <v>40960.834113086486</v>
      </c>
      <c r="G11" s="749"/>
      <c r="H11" s="737">
        <f>(E11/H4)*1000</f>
        <v>88793.972761518409</v>
      </c>
      <c r="I11" s="738"/>
    </row>
    <row r="12" spans="1:9" ht="18" customHeight="1" thickBot="1" x14ac:dyDescent="0.2">
      <c r="A12" s="15"/>
      <c r="B12" s="649" t="s">
        <v>131</v>
      </c>
      <c r="C12" s="649"/>
      <c r="D12" s="64"/>
      <c r="E12" s="33">
        <v>24410</v>
      </c>
      <c r="F12" s="739">
        <f>(E12/H3)*1000</f>
        <v>3262.9327629995987</v>
      </c>
      <c r="G12" s="740"/>
      <c r="H12" s="737">
        <f>(E12/H4)*1000</f>
        <v>7073.3120834540714</v>
      </c>
      <c r="I12" s="738"/>
    </row>
    <row r="13" spans="1:9" ht="18" customHeight="1" thickTop="1" thickBot="1" x14ac:dyDescent="0.2">
      <c r="A13" s="91"/>
      <c r="B13" s="691" t="s">
        <v>144</v>
      </c>
      <c r="C13" s="691"/>
      <c r="D13" s="92"/>
      <c r="E13" s="112">
        <f>SUM(E10:E12)</f>
        <v>683053</v>
      </c>
      <c r="F13" s="741">
        <f>SUM(F10:G12)</f>
        <v>91305.03943323085</v>
      </c>
      <c r="G13" s="701"/>
      <c r="H13" s="702">
        <f>SUM(H10:I12)</f>
        <v>197929.0060851927</v>
      </c>
      <c r="I13" s="703"/>
    </row>
    <row r="15" spans="1:9" ht="18.75" customHeight="1" thickBot="1" x14ac:dyDescent="0.2">
      <c r="A15" t="s">
        <v>132</v>
      </c>
    </row>
    <row r="16" spans="1:9" ht="18" customHeight="1" x14ac:dyDescent="0.15">
      <c r="A16" s="634" t="s">
        <v>106</v>
      </c>
      <c r="B16" s="635"/>
      <c r="C16" s="635"/>
      <c r="D16" s="704"/>
      <c r="E16" s="746" t="s">
        <v>133</v>
      </c>
      <c r="F16" s="744" t="s">
        <v>143</v>
      </c>
      <c r="G16" s="709"/>
      <c r="H16" s="712" t="s">
        <v>122</v>
      </c>
      <c r="I16" s="713"/>
    </row>
    <row r="17" spans="1:9" ht="18" customHeight="1" x14ac:dyDescent="0.15">
      <c r="A17" s="686"/>
      <c r="B17" s="687"/>
      <c r="C17" s="687"/>
      <c r="D17" s="705"/>
      <c r="E17" s="747"/>
      <c r="F17" s="745"/>
      <c r="G17" s="711"/>
      <c r="H17" s="714"/>
      <c r="I17" s="715"/>
    </row>
    <row r="18" spans="1:9" ht="18" customHeight="1" x14ac:dyDescent="0.15">
      <c r="A18" s="15">
        <v>1</v>
      </c>
      <c r="B18" s="649" t="s">
        <v>134</v>
      </c>
      <c r="C18" s="649"/>
      <c r="D18" s="64"/>
      <c r="E18" s="33">
        <f>147727+5200</f>
        <v>152927</v>
      </c>
      <c r="F18" s="751">
        <f>(E18/H3)*1000</f>
        <v>20442.053201443658</v>
      </c>
      <c r="G18" s="752"/>
      <c r="H18" s="737">
        <f>(E18/H4)*1000</f>
        <v>44313.822080556361</v>
      </c>
      <c r="I18" s="738"/>
    </row>
    <row r="19" spans="1:9" ht="18" customHeight="1" x14ac:dyDescent="0.15">
      <c r="A19" s="15">
        <v>2</v>
      </c>
      <c r="B19" s="649" t="s">
        <v>135</v>
      </c>
      <c r="C19" s="649"/>
      <c r="D19" s="64"/>
      <c r="E19" s="33">
        <v>2026135</v>
      </c>
      <c r="F19" s="750">
        <f>(E19/H3)*1000</f>
        <v>270837.4548857105</v>
      </c>
      <c r="G19" s="749"/>
      <c r="H19" s="737">
        <f>(E19/H4)*1000</f>
        <v>587115.32889017684</v>
      </c>
      <c r="I19" s="738"/>
    </row>
    <row r="20" spans="1:9" ht="18" customHeight="1" x14ac:dyDescent="0.15">
      <c r="A20" s="15">
        <v>3</v>
      </c>
      <c r="B20" s="649" t="s">
        <v>136</v>
      </c>
      <c r="C20" s="649"/>
      <c r="D20" s="64"/>
      <c r="E20" s="33">
        <v>95930</v>
      </c>
      <c r="F20" s="750">
        <f>(E20/H3)*1000</f>
        <v>12823.151985028739</v>
      </c>
      <c r="G20" s="749"/>
      <c r="H20" s="737">
        <f>(E20/H4)*1000</f>
        <v>27797.7397855694</v>
      </c>
      <c r="I20" s="738"/>
    </row>
    <row r="21" spans="1:9" ht="18" customHeight="1" x14ac:dyDescent="0.15">
      <c r="A21" s="15">
        <v>4</v>
      </c>
      <c r="B21" s="649" t="s">
        <v>379</v>
      </c>
      <c r="C21" s="649"/>
      <c r="D21" s="64"/>
      <c r="E21" s="33">
        <v>38352</v>
      </c>
      <c r="F21" s="750">
        <f>(E21/H3)*1000</f>
        <v>5126.5873546317334</v>
      </c>
      <c r="G21" s="749"/>
      <c r="H21" s="737">
        <f>(E21/H4)*1000</f>
        <v>11113.300492610839</v>
      </c>
      <c r="I21" s="738"/>
    </row>
    <row r="22" spans="1:9" ht="18" customHeight="1" x14ac:dyDescent="0.15">
      <c r="A22" s="15">
        <v>5</v>
      </c>
      <c r="B22" s="649" t="s">
        <v>137</v>
      </c>
      <c r="C22" s="649"/>
      <c r="D22" s="64"/>
      <c r="E22" s="33">
        <v>18649</v>
      </c>
      <c r="F22" s="750">
        <f>(E22/H3)*1000</f>
        <v>2492.8485496591366</v>
      </c>
      <c r="G22" s="749"/>
      <c r="H22" s="737">
        <f>(E22/H4)*1000</f>
        <v>5403.9408866995072</v>
      </c>
      <c r="I22" s="738"/>
    </row>
    <row r="23" spans="1:9" ht="18" customHeight="1" x14ac:dyDescent="0.15">
      <c r="A23" s="15">
        <v>6</v>
      </c>
      <c r="B23" s="649" t="s">
        <v>380</v>
      </c>
      <c r="C23" s="649"/>
      <c r="D23" s="64"/>
      <c r="E23" s="33">
        <v>2487</v>
      </c>
      <c r="F23" s="750">
        <f>(E23/H3)*1000</f>
        <v>332.44218687341265</v>
      </c>
      <c r="G23" s="749"/>
      <c r="H23" s="737">
        <f>(E23/H4)*1000</f>
        <v>720.6606780643292</v>
      </c>
      <c r="I23" s="738"/>
    </row>
    <row r="24" spans="1:9" ht="18" customHeight="1" x14ac:dyDescent="0.15">
      <c r="A24" s="15">
        <v>7</v>
      </c>
      <c r="B24" s="649" t="s">
        <v>138</v>
      </c>
      <c r="C24" s="649"/>
      <c r="D24" s="64"/>
      <c r="E24" s="33">
        <v>61875</v>
      </c>
      <c r="F24" s="750">
        <f>(E24/H3)*1000</f>
        <v>8270.953081138885</v>
      </c>
      <c r="G24" s="749"/>
      <c r="H24" s="737">
        <f>(E24/H4)*1000</f>
        <v>17929.585627354387</v>
      </c>
      <c r="I24" s="738"/>
    </row>
    <row r="25" spans="1:9" ht="18" customHeight="1" x14ac:dyDescent="0.15">
      <c r="A25" s="15">
        <v>8</v>
      </c>
      <c r="B25" s="649" t="s">
        <v>139</v>
      </c>
      <c r="C25" s="649"/>
      <c r="D25" s="64"/>
      <c r="E25" s="33">
        <v>95100</v>
      </c>
      <c r="F25" s="750">
        <f>(E25/H3)*1000</f>
        <v>12712.204250768615</v>
      </c>
      <c r="G25" s="749"/>
      <c r="H25" s="737">
        <f>(E25/H4)*1000</f>
        <v>27557.229788467113</v>
      </c>
      <c r="I25" s="738"/>
    </row>
    <row r="26" spans="1:9" ht="18" hidden="1" customHeight="1" x14ac:dyDescent="0.15">
      <c r="A26" s="15">
        <v>9</v>
      </c>
      <c r="B26" s="649" t="s">
        <v>140</v>
      </c>
      <c r="C26" s="649"/>
      <c r="D26" s="64"/>
      <c r="E26" s="33">
        <v>0</v>
      </c>
      <c r="F26" s="750">
        <f>(E26/H3)*1000</f>
        <v>0</v>
      </c>
      <c r="G26" s="749"/>
      <c r="H26" s="737">
        <f>(E26/H4)*1000</f>
        <v>0</v>
      </c>
      <c r="I26" s="738"/>
    </row>
    <row r="27" spans="1:9" ht="18" customHeight="1" x14ac:dyDescent="0.15">
      <c r="A27" s="15">
        <v>9</v>
      </c>
      <c r="B27" s="649" t="s">
        <v>141</v>
      </c>
      <c r="C27" s="649"/>
      <c r="D27" s="64"/>
      <c r="E27" s="33">
        <v>14225</v>
      </c>
      <c r="F27" s="750">
        <f>(E27/H3)*1000</f>
        <v>1901.483758855768</v>
      </c>
      <c r="G27" s="749"/>
      <c r="H27" s="737">
        <f>(E27/H4)*1000</f>
        <v>4121.9936250362216</v>
      </c>
      <c r="I27" s="738"/>
    </row>
    <row r="28" spans="1:9" ht="18" customHeight="1" x14ac:dyDescent="0.15">
      <c r="A28" s="15">
        <v>10</v>
      </c>
      <c r="B28" s="649" t="s">
        <v>142</v>
      </c>
      <c r="C28" s="649"/>
      <c r="D28" s="64"/>
      <c r="E28" s="33">
        <v>2104084</v>
      </c>
      <c r="F28" s="720">
        <f>(E28/H3)*1000</f>
        <v>281257.0511963641</v>
      </c>
      <c r="G28" s="734"/>
      <c r="H28" s="737">
        <f>(E28/H4)*1000</f>
        <v>609702.69487105194</v>
      </c>
      <c r="I28" s="738"/>
    </row>
    <row r="29" spans="1:9" ht="18" customHeight="1" x14ac:dyDescent="0.15">
      <c r="A29" s="95">
        <v>11</v>
      </c>
      <c r="B29" s="733" t="s">
        <v>183</v>
      </c>
      <c r="C29" s="733"/>
      <c r="D29" s="160"/>
      <c r="E29" s="62">
        <v>834613</v>
      </c>
      <c r="F29" s="720">
        <f>(E29/H3)*1000</f>
        <v>111564.36305306776</v>
      </c>
      <c r="G29" s="734"/>
      <c r="H29" s="735">
        <f>(E29/H4)*1000</f>
        <v>241846.71109823239</v>
      </c>
      <c r="I29" s="736"/>
    </row>
    <row r="30" spans="1:9" ht="18" customHeight="1" thickBot="1" x14ac:dyDescent="0.2">
      <c r="A30" s="337">
        <v>12</v>
      </c>
      <c r="B30" s="753" t="s">
        <v>304</v>
      </c>
      <c r="C30" s="753"/>
      <c r="D30" s="338"/>
      <c r="E30" s="49">
        <v>244176</v>
      </c>
      <c r="F30" s="761">
        <f>(E30/H3)*1000</f>
        <v>32639.486699639085</v>
      </c>
      <c r="G30" s="740"/>
      <c r="H30" s="735">
        <f>(E30/H4)*1000</f>
        <v>70755.143436685015</v>
      </c>
      <c r="I30" s="736"/>
    </row>
    <row r="31" spans="1:9" ht="18" customHeight="1" thickTop="1" thickBot="1" x14ac:dyDescent="0.2">
      <c r="A31" s="91"/>
      <c r="B31" s="691" t="s">
        <v>144</v>
      </c>
      <c r="C31" s="691"/>
      <c r="D31" s="92"/>
      <c r="E31" s="112">
        <f>SUM(E18:E30)</f>
        <v>5688553</v>
      </c>
      <c r="F31" s="700">
        <f>SUM(F18:F30)</f>
        <v>760400.0802031816</v>
      </c>
      <c r="G31" s="701">
        <f>SUM(G18:G30)</f>
        <v>0</v>
      </c>
      <c r="H31" s="702">
        <f>SUM(H18:H30)</f>
        <v>1648378.151260504</v>
      </c>
      <c r="I31" s="703">
        <f>SUM(I18:I30)</f>
        <v>0</v>
      </c>
    </row>
    <row r="32" spans="1:9" ht="18.75" customHeight="1" x14ac:dyDescent="0.15">
      <c r="A32" t="s">
        <v>437</v>
      </c>
    </row>
    <row r="33" spans="1:9" x14ac:dyDescent="0.15">
      <c r="A33" t="s">
        <v>455</v>
      </c>
    </row>
    <row r="35" spans="1:9" ht="18.75" customHeight="1" thickBot="1" x14ac:dyDescent="0.2">
      <c r="A35" t="s">
        <v>145</v>
      </c>
    </row>
    <row r="36" spans="1:9" ht="18" customHeight="1" x14ac:dyDescent="0.15">
      <c r="A36" s="634" t="s">
        <v>106</v>
      </c>
      <c r="B36" s="635"/>
      <c r="C36" s="635"/>
      <c r="D36" s="704"/>
      <c r="E36" s="706" t="s">
        <v>305</v>
      </c>
      <c r="F36" s="708" t="s">
        <v>143</v>
      </c>
      <c r="G36" s="709"/>
      <c r="H36" s="712" t="s">
        <v>122</v>
      </c>
      <c r="I36" s="713"/>
    </row>
    <row r="37" spans="1:9" ht="18" customHeight="1" x14ac:dyDescent="0.15">
      <c r="A37" s="686"/>
      <c r="B37" s="687"/>
      <c r="C37" s="687"/>
      <c r="D37" s="705"/>
      <c r="E37" s="707"/>
      <c r="F37" s="710"/>
      <c r="G37" s="711"/>
      <c r="H37" s="714"/>
      <c r="I37" s="715"/>
    </row>
    <row r="38" spans="1:9" ht="18" customHeight="1" x14ac:dyDescent="0.15">
      <c r="A38" s="15"/>
      <c r="B38" s="649" t="s">
        <v>146</v>
      </c>
      <c r="C38" s="649"/>
      <c r="D38" s="64"/>
      <c r="E38" s="33">
        <v>1408259</v>
      </c>
      <c r="F38" s="759">
        <f>(E38/H3)*1000</f>
        <v>188244.7533752172</v>
      </c>
      <c r="G38" s="760"/>
      <c r="H38" s="737">
        <f>(E38/H4)*1000</f>
        <v>408072.73254129238</v>
      </c>
      <c r="I38" s="738"/>
    </row>
    <row r="39" spans="1:9" ht="18" customHeight="1" x14ac:dyDescent="0.15">
      <c r="A39" s="15"/>
      <c r="B39" s="649" t="s">
        <v>147</v>
      </c>
      <c r="C39" s="649"/>
      <c r="D39" s="64"/>
      <c r="E39" s="33">
        <f>SUM(E40:E41)</f>
        <v>439154</v>
      </c>
      <c r="F39" s="757">
        <f>SUM(F40:G41)</f>
        <v>58702.579869001471</v>
      </c>
      <c r="G39" s="758"/>
      <c r="H39" s="737">
        <f>SUM(H40:I41)</f>
        <v>127254.12923790206</v>
      </c>
      <c r="I39" s="738"/>
    </row>
    <row r="40" spans="1:9" ht="18" customHeight="1" x14ac:dyDescent="0.15">
      <c r="A40" s="15"/>
      <c r="B40" s="754" t="s">
        <v>148</v>
      </c>
      <c r="C40" s="754"/>
      <c r="D40" s="64"/>
      <c r="E40" s="33">
        <v>77071</v>
      </c>
      <c r="F40" s="757">
        <f>(E40/H3)*1000</f>
        <v>10302.232321882102</v>
      </c>
      <c r="G40" s="758"/>
      <c r="H40" s="737">
        <f>(E40/H4)*1000</f>
        <v>22332.946971892205</v>
      </c>
      <c r="I40" s="738"/>
    </row>
    <row r="41" spans="1:9" ht="18" customHeight="1" thickBot="1" x14ac:dyDescent="0.2">
      <c r="A41" s="15"/>
      <c r="B41" s="754" t="s">
        <v>149</v>
      </c>
      <c r="C41" s="754"/>
      <c r="D41" s="64"/>
      <c r="E41" s="33">
        <v>362083</v>
      </c>
      <c r="F41" s="755">
        <f>(E41/H3)*1000</f>
        <v>48400.347547119367</v>
      </c>
      <c r="G41" s="756"/>
      <c r="H41" s="737">
        <f>(E41/H4)*1000</f>
        <v>104921.18226600986</v>
      </c>
      <c r="I41" s="738"/>
    </row>
    <row r="42" spans="1:9" ht="18" customHeight="1" thickTop="1" thickBot="1" x14ac:dyDescent="0.2">
      <c r="A42" s="91"/>
      <c r="B42" s="691" t="s">
        <v>144</v>
      </c>
      <c r="C42" s="691"/>
      <c r="D42" s="92"/>
      <c r="E42" s="112">
        <f>SUM(E38:E39)</f>
        <v>1847413</v>
      </c>
      <c r="F42" s="726">
        <f>SUM(F38:G39)</f>
        <v>246947.33324421867</v>
      </c>
      <c r="G42" s="727"/>
      <c r="H42" s="702">
        <f>SUM(H38:I39)</f>
        <v>535326.86177919444</v>
      </c>
      <c r="I42" s="703"/>
    </row>
    <row r="44" spans="1:9" ht="18.75" customHeight="1" thickBot="1" x14ac:dyDescent="0.2">
      <c r="A44" t="s">
        <v>150</v>
      </c>
    </row>
    <row r="45" spans="1:9" ht="18" customHeight="1" x14ac:dyDescent="0.15">
      <c r="A45" s="634" t="s">
        <v>106</v>
      </c>
      <c r="B45" s="635"/>
      <c r="C45" s="635"/>
      <c r="D45" s="704"/>
      <c r="E45" s="728" t="s">
        <v>151</v>
      </c>
      <c r="F45" s="729"/>
      <c r="G45" s="730" t="s">
        <v>153</v>
      </c>
      <c r="H45" s="731"/>
      <c r="I45" s="732"/>
    </row>
    <row r="46" spans="1:9" ht="18" customHeight="1" x14ac:dyDescent="0.15">
      <c r="A46" s="95"/>
      <c r="B46" s="656" t="s">
        <v>152</v>
      </c>
      <c r="C46" s="656"/>
      <c r="D46" s="109"/>
      <c r="E46" s="716">
        <v>2000000</v>
      </c>
      <c r="F46" s="717"/>
      <c r="G46" s="720">
        <v>0</v>
      </c>
      <c r="H46" s="721"/>
      <c r="I46" s="722"/>
    </row>
    <row r="47" spans="1:9" ht="18" customHeight="1" thickBot="1" x14ac:dyDescent="0.2">
      <c r="A47" s="110"/>
      <c r="B47" s="690"/>
      <c r="C47" s="690"/>
      <c r="D47" s="111"/>
      <c r="E47" s="718"/>
      <c r="F47" s="719"/>
      <c r="G47" s="723"/>
      <c r="H47" s="724"/>
      <c r="I47" s="725"/>
    </row>
  </sheetData>
  <mergeCells count="87">
    <mergeCell ref="B30:C30"/>
    <mergeCell ref="B38:C38"/>
    <mergeCell ref="H38:I38"/>
    <mergeCell ref="B40:C40"/>
    <mergeCell ref="B41:C41"/>
    <mergeCell ref="H41:I41"/>
    <mergeCell ref="F41:G41"/>
    <mergeCell ref="F40:G40"/>
    <mergeCell ref="B39:C39"/>
    <mergeCell ref="H39:I39"/>
    <mergeCell ref="F39:G39"/>
    <mergeCell ref="H40:I40"/>
    <mergeCell ref="F38:G38"/>
    <mergeCell ref="H30:I30"/>
    <mergeCell ref="F30:G30"/>
    <mergeCell ref="B31:C31"/>
    <mergeCell ref="F18:G18"/>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B19:C19"/>
    <mergeCell ref="B20:C20"/>
    <mergeCell ref="B21:C21"/>
    <mergeCell ref="B22:C22"/>
    <mergeCell ref="H24:I24"/>
    <mergeCell ref="F21:G21"/>
    <mergeCell ref="F24:G24"/>
    <mergeCell ref="B23:C23"/>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B29:C29"/>
    <mergeCell ref="F29:G29"/>
    <mergeCell ref="H29:I29"/>
    <mergeCell ref="B10:C10"/>
    <mergeCell ref="B13:C13"/>
    <mergeCell ref="B11:C11"/>
    <mergeCell ref="B27:C27"/>
    <mergeCell ref="H27:I27"/>
    <mergeCell ref="B26:C26"/>
    <mergeCell ref="B24:C24"/>
    <mergeCell ref="B25:C25"/>
    <mergeCell ref="H19:I19"/>
    <mergeCell ref="H11:I11"/>
    <mergeCell ref="F12:G12"/>
    <mergeCell ref="B28:C28"/>
    <mergeCell ref="F13:G13"/>
    <mergeCell ref="B46:C47"/>
    <mergeCell ref="E46:F47"/>
    <mergeCell ref="G46:I47"/>
    <mergeCell ref="B42:C42"/>
    <mergeCell ref="F42:G42"/>
    <mergeCell ref="H42:I42"/>
    <mergeCell ref="A45:D45"/>
    <mergeCell ref="E45:F45"/>
    <mergeCell ref="G45:I45"/>
    <mergeCell ref="F31:G31"/>
    <mergeCell ref="H31:I31"/>
    <mergeCell ref="A36:D37"/>
    <mergeCell ref="E36:E37"/>
    <mergeCell ref="F36:G37"/>
    <mergeCell ref="H36:I37"/>
  </mergeCells>
  <phoneticPr fontId="5"/>
  <pageMargins left="0.70866141732283472" right="0.70866141732283472" top="0.74803149606299213" bottom="0.7480314960629921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240"/>
  <sheetViews>
    <sheetView view="pageBreakPreview" zoomScale="90" zoomScaleNormal="100" zoomScaleSheetLayoutView="90" workbookViewId="0">
      <pane xSplit="5" topLeftCell="F1" activePane="topRight" state="frozen"/>
      <selection pane="topRight"/>
    </sheetView>
  </sheetViews>
  <sheetFormatPr defaultRowHeight="28.5" customHeight="1" x14ac:dyDescent="0.15"/>
  <cols>
    <col min="1" max="1" width="4.625" style="451" customWidth="1"/>
    <col min="2" max="3" width="0.875" style="451" customWidth="1"/>
    <col min="4" max="4" width="22.625" style="451" customWidth="1"/>
    <col min="5" max="5" width="0.875" style="451" customWidth="1"/>
    <col min="6" max="8" width="12.625" style="451" customWidth="1"/>
    <col min="9" max="17" width="10.875" style="451" customWidth="1"/>
    <col min="18" max="16384" width="9" style="451"/>
  </cols>
  <sheetData>
    <row r="1" spans="1:17" s="307" customFormat="1" ht="11.25" customHeight="1" x14ac:dyDescent="0.15">
      <c r="A1" s="548"/>
      <c r="B1" s="548"/>
      <c r="C1" s="548"/>
      <c r="D1" s="548"/>
      <c r="E1" s="548"/>
      <c r="F1" s="548"/>
      <c r="G1" s="548"/>
      <c r="H1" s="548"/>
      <c r="I1" s="548"/>
      <c r="J1" s="548"/>
      <c r="K1" s="548"/>
      <c r="L1" s="548"/>
      <c r="M1" s="548"/>
      <c r="N1" s="548"/>
      <c r="O1" s="548"/>
      <c r="P1" s="548"/>
      <c r="Q1" s="548"/>
    </row>
    <row r="2" spans="1:17" s="307" customFormat="1" ht="28.5" customHeight="1" x14ac:dyDescent="0.15">
      <c r="A2" s="768"/>
      <c r="B2" s="768"/>
      <c r="C2" s="768"/>
      <c r="D2" s="768"/>
      <c r="E2" s="768"/>
      <c r="F2" s="768"/>
      <c r="G2" s="768"/>
      <c r="H2" s="768"/>
      <c r="I2" s="768"/>
      <c r="J2" s="768"/>
      <c r="K2" s="768"/>
      <c r="L2" s="768"/>
      <c r="M2" s="768"/>
      <c r="N2" s="768"/>
      <c r="O2" s="768"/>
      <c r="P2" s="768"/>
      <c r="Q2" s="768"/>
    </row>
    <row r="3" spans="1:17" s="307" customFormat="1" ht="28.5" customHeight="1" x14ac:dyDescent="0.15"/>
    <row r="4" spans="1:17" s="307" customFormat="1" ht="28.5" customHeight="1" thickBot="1" x14ac:dyDescent="0.2">
      <c r="A4" s="769" t="s">
        <v>184</v>
      </c>
      <c r="B4" s="769"/>
      <c r="C4" s="769"/>
      <c r="D4" s="769"/>
      <c r="E4" s="769"/>
      <c r="P4" s="770" t="s">
        <v>185</v>
      </c>
      <c r="Q4" s="770"/>
    </row>
    <row r="5" spans="1:17" s="307" customFormat="1" ht="18" customHeight="1" x14ac:dyDescent="0.15">
      <c r="A5" s="771" t="s">
        <v>186</v>
      </c>
      <c r="B5" s="772"/>
      <c r="C5" s="772"/>
      <c r="D5" s="772"/>
      <c r="E5" s="773"/>
      <c r="F5" s="780" t="s">
        <v>187</v>
      </c>
      <c r="G5" s="772"/>
      <c r="H5" s="773"/>
      <c r="I5" s="780" t="s">
        <v>161</v>
      </c>
      <c r="J5" s="772"/>
      <c r="K5" s="772"/>
      <c r="L5" s="772"/>
      <c r="M5" s="772"/>
      <c r="N5" s="772"/>
      <c r="O5" s="772"/>
      <c r="P5" s="772"/>
      <c r="Q5" s="782"/>
    </row>
    <row r="6" spans="1:17" s="307" customFormat="1" ht="18" customHeight="1" x14ac:dyDescent="0.15">
      <c r="A6" s="774"/>
      <c r="B6" s="775"/>
      <c r="C6" s="775"/>
      <c r="D6" s="775"/>
      <c r="E6" s="776"/>
      <c r="F6" s="781"/>
      <c r="G6" s="778"/>
      <c r="H6" s="779"/>
      <c r="I6" s="783" t="s">
        <v>188</v>
      </c>
      <c r="J6" s="784"/>
      <c r="K6" s="785"/>
      <c r="L6" s="783" t="s">
        <v>162</v>
      </c>
      <c r="M6" s="784"/>
      <c r="N6" s="785"/>
      <c r="O6" s="783" t="s">
        <v>189</v>
      </c>
      <c r="P6" s="784"/>
      <c r="Q6" s="786"/>
    </row>
    <row r="7" spans="1:17" s="307" customFormat="1" ht="45.75" customHeight="1" x14ac:dyDescent="0.15">
      <c r="A7" s="777"/>
      <c r="B7" s="778"/>
      <c r="C7" s="778"/>
      <c r="D7" s="778"/>
      <c r="E7" s="779"/>
      <c r="F7" s="308" t="s">
        <v>190</v>
      </c>
      <c r="G7" s="309" t="s">
        <v>279</v>
      </c>
      <c r="H7" s="310" t="s">
        <v>280</v>
      </c>
      <c r="I7" s="308" t="s">
        <v>190</v>
      </c>
      <c r="J7" s="309" t="s">
        <v>279</v>
      </c>
      <c r="K7" s="310" t="s">
        <v>280</v>
      </c>
      <c r="L7" s="308" t="s">
        <v>190</v>
      </c>
      <c r="M7" s="309" t="s">
        <v>279</v>
      </c>
      <c r="N7" s="310" t="s">
        <v>280</v>
      </c>
      <c r="O7" s="308" t="s">
        <v>190</v>
      </c>
      <c r="P7" s="309" t="s">
        <v>279</v>
      </c>
      <c r="Q7" s="311" t="s">
        <v>280</v>
      </c>
    </row>
    <row r="8" spans="1:17" s="307" customFormat="1" ht="28.5" customHeight="1" x14ac:dyDescent="0.15">
      <c r="A8" s="801" t="s">
        <v>191</v>
      </c>
      <c r="B8" s="312"/>
      <c r="C8" s="812" t="s">
        <v>156</v>
      </c>
      <c r="D8" s="813"/>
      <c r="E8" s="215"/>
      <c r="F8" s="814">
        <v>13899.22</v>
      </c>
      <c r="G8" s="763"/>
      <c r="H8" s="766">
        <f>SUM(F8:G11)</f>
        <v>13899.22</v>
      </c>
      <c r="I8" s="537"/>
      <c r="J8" s="538"/>
      <c r="K8" s="532"/>
      <c r="L8" s="537">
        <v>3001.72</v>
      </c>
      <c r="M8" s="496"/>
      <c r="N8" s="532">
        <f>SUM(L8:M8)</f>
        <v>3001.72</v>
      </c>
      <c r="O8" s="537">
        <f>I8+L8</f>
        <v>3001.72</v>
      </c>
      <c r="P8" s="538"/>
      <c r="Q8" s="467">
        <f>SUM(O8:P8)</f>
        <v>3001.72</v>
      </c>
    </row>
    <row r="9" spans="1:17" s="307" customFormat="1" ht="28.5" customHeight="1" x14ac:dyDescent="0.15">
      <c r="A9" s="802"/>
      <c r="B9" s="222"/>
      <c r="C9" s="312"/>
      <c r="D9" s="221" t="s">
        <v>164</v>
      </c>
      <c r="E9" s="220"/>
      <c r="F9" s="814"/>
      <c r="G9" s="763"/>
      <c r="H9" s="766"/>
      <c r="I9" s="528"/>
      <c r="J9" s="529"/>
      <c r="K9" s="533"/>
      <c r="L9" s="528">
        <v>439.19</v>
      </c>
      <c r="M9" s="493"/>
      <c r="N9" s="533">
        <f>SUM(L9:M9)</f>
        <v>439.19</v>
      </c>
      <c r="O9" s="528">
        <f>I9+L9</f>
        <v>439.19</v>
      </c>
      <c r="P9" s="529"/>
      <c r="Q9" s="468">
        <f>SUM(O9:P9)</f>
        <v>439.19</v>
      </c>
    </row>
    <row r="10" spans="1:17" s="307" customFormat="1" ht="28.5" customHeight="1" x14ac:dyDescent="0.15">
      <c r="A10" s="802"/>
      <c r="B10" s="222"/>
      <c r="C10" s="312"/>
      <c r="D10" s="221" t="s">
        <v>163</v>
      </c>
      <c r="E10" s="220"/>
      <c r="F10" s="814"/>
      <c r="G10" s="763"/>
      <c r="H10" s="766"/>
      <c r="I10" s="528">
        <v>38.880000000000003</v>
      </c>
      <c r="J10" s="529"/>
      <c r="K10" s="533">
        <f>SUM(I10:J10)</f>
        <v>38.880000000000003</v>
      </c>
      <c r="L10" s="528"/>
      <c r="M10" s="493"/>
      <c r="N10" s="533"/>
      <c r="O10" s="528">
        <f t="shared" ref="O10:O18" si="0">I10+L10</f>
        <v>38.880000000000003</v>
      </c>
      <c r="P10" s="529"/>
      <c r="Q10" s="468">
        <f t="shared" ref="Q10:Q26" si="1">SUM(O10:P10)</f>
        <v>38.880000000000003</v>
      </c>
    </row>
    <row r="11" spans="1:17" s="307" customFormat="1" ht="28.5" customHeight="1" x14ac:dyDescent="0.15">
      <c r="A11" s="802"/>
      <c r="B11" s="223"/>
      <c r="C11" s="313"/>
      <c r="D11" s="221" t="s">
        <v>192</v>
      </c>
      <c r="E11" s="220"/>
      <c r="F11" s="798"/>
      <c r="G11" s="764"/>
      <c r="H11" s="767"/>
      <c r="I11" s="528">
        <v>55.37</v>
      </c>
      <c r="J11" s="529"/>
      <c r="K11" s="533">
        <f>SUM(I11:J11)</f>
        <v>55.37</v>
      </c>
      <c r="L11" s="528">
        <v>15.83</v>
      </c>
      <c r="M11" s="493"/>
      <c r="N11" s="533">
        <f>SUM(L11:M11)</f>
        <v>15.83</v>
      </c>
      <c r="O11" s="528">
        <f t="shared" si="0"/>
        <v>71.2</v>
      </c>
      <c r="P11" s="529"/>
      <c r="Q11" s="468">
        <f t="shared" si="1"/>
        <v>71.2</v>
      </c>
    </row>
    <row r="12" spans="1:17" s="307" customFormat="1" ht="28.5" customHeight="1" x14ac:dyDescent="0.15">
      <c r="A12" s="802"/>
      <c r="B12" s="315"/>
      <c r="C12" s="795" t="s">
        <v>193</v>
      </c>
      <c r="D12" s="796"/>
      <c r="E12" s="220"/>
      <c r="F12" s="528">
        <v>5952.3</v>
      </c>
      <c r="G12" s="493"/>
      <c r="H12" s="533">
        <f>SUM(F12:G12)</f>
        <v>5952.3</v>
      </c>
      <c r="I12" s="528"/>
      <c r="J12" s="529"/>
      <c r="K12" s="533"/>
      <c r="L12" s="528"/>
      <c r="M12" s="493"/>
      <c r="N12" s="533"/>
      <c r="O12" s="528"/>
      <c r="P12" s="529"/>
      <c r="Q12" s="468"/>
    </row>
    <row r="13" spans="1:17" s="307" customFormat="1" ht="28.5" customHeight="1" x14ac:dyDescent="0.15">
      <c r="A13" s="802"/>
      <c r="B13" s="223"/>
      <c r="C13" s="386"/>
      <c r="D13" s="521" t="s">
        <v>309</v>
      </c>
      <c r="E13" s="316"/>
      <c r="F13" s="539">
        <v>2730.65</v>
      </c>
      <c r="G13" s="497"/>
      <c r="H13" s="533">
        <f>SUM(F13:G13)</f>
        <v>2730.65</v>
      </c>
      <c r="I13" s="539"/>
      <c r="J13" s="540"/>
      <c r="K13" s="533"/>
      <c r="L13" s="539"/>
      <c r="M13" s="497"/>
      <c r="N13" s="533"/>
      <c r="O13" s="528"/>
      <c r="P13" s="529"/>
      <c r="Q13" s="468"/>
    </row>
    <row r="14" spans="1:17" s="307" customFormat="1" ht="28.5" customHeight="1" x14ac:dyDescent="0.15">
      <c r="A14" s="802"/>
      <c r="B14" s="315"/>
      <c r="C14" s="795" t="s">
        <v>422</v>
      </c>
      <c r="D14" s="796"/>
      <c r="E14" s="316"/>
      <c r="F14" s="797">
        <v>7761.39</v>
      </c>
      <c r="G14" s="762"/>
      <c r="H14" s="765">
        <f>SUM(F14:G16)</f>
        <v>7761.39</v>
      </c>
      <c r="I14" s="539"/>
      <c r="J14" s="540"/>
      <c r="K14" s="533"/>
      <c r="L14" s="539">
        <v>822.68</v>
      </c>
      <c r="M14" s="497"/>
      <c r="N14" s="533">
        <f>SUM(L14:M14)</f>
        <v>822.68</v>
      </c>
      <c r="O14" s="528">
        <f t="shared" si="0"/>
        <v>822.68</v>
      </c>
      <c r="P14" s="529"/>
      <c r="Q14" s="468">
        <f t="shared" si="1"/>
        <v>822.68</v>
      </c>
    </row>
    <row r="15" spans="1:17" s="307" customFormat="1" ht="28.5" customHeight="1" x14ac:dyDescent="0.15">
      <c r="A15" s="802"/>
      <c r="B15" s="222"/>
      <c r="C15" s="317"/>
      <c r="D15" s="221" t="s">
        <v>423</v>
      </c>
      <c r="E15" s="316"/>
      <c r="F15" s="814"/>
      <c r="G15" s="763"/>
      <c r="H15" s="766"/>
      <c r="I15" s="539"/>
      <c r="J15" s="540"/>
      <c r="K15" s="533"/>
      <c r="L15" s="539">
        <v>319.49</v>
      </c>
      <c r="M15" s="497"/>
      <c r="N15" s="533">
        <f>SUM(L15:M15)</f>
        <v>319.49</v>
      </c>
      <c r="O15" s="528">
        <f t="shared" si="0"/>
        <v>319.49</v>
      </c>
      <c r="P15" s="529"/>
      <c r="Q15" s="468">
        <f t="shared" si="1"/>
        <v>319.49</v>
      </c>
    </row>
    <row r="16" spans="1:17" s="307" customFormat="1" ht="28.5" customHeight="1" x14ac:dyDescent="0.15">
      <c r="A16" s="802"/>
      <c r="B16" s="223"/>
      <c r="C16" s="318"/>
      <c r="D16" s="221" t="s">
        <v>165</v>
      </c>
      <c r="E16" s="316"/>
      <c r="F16" s="798"/>
      <c r="G16" s="764"/>
      <c r="H16" s="767"/>
      <c r="I16" s="539"/>
      <c r="J16" s="540"/>
      <c r="K16" s="533"/>
      <c r="L16" s="539">
        <v>475.55</v>
      </c>
      <c r="M16" s="497"/>
      <c r="N16" s="533">
        <f>SUM(L16:M16)</f>
        <v>475.55</v>
      </c>
      <c r="O16" s="528">
        <f t="shared" si="0"/>
        <v>475.55</v>
      </c>
      <c r="P16" s="529"/>
      <c r="Q16" s="468">
        <f t="shared" si="1"/>
        <v>475.55</v>
      </c>
    </row>
    <row r="17" spans="1:17" s="307" customFormat="1" ht="28.5" customHeight="1" x14ac:dyDescent="0.15">
      <c r="A17" s="802"/>
      <c r="B17" s="315"/>
      <c r="C17" s="795" t="s">
        <v>195</v>
      </c>
      <c r="D17" s="796"/>
      <c r="E17" s="316"/>
      <c r="F17" s="797">
        <v>2997</v>
      </c>
      <c r="G17" s="799"/>
      <c r="H17" s="765">
        <f>SUM(F17:G17)</f>
        <v>2997</v>
      </c>
      <c r="I17" s="539"/>
      <c r="J17" s="540"/>
      <c r="K17" s="533"/>
      <c r="L17" s="539">
        <v>696.14</v>
      </c>
      <c r="M17" s="497"/>
      <c r="N17" s="533">
        <f t="shared" ref="N17:N22" si="2">SUM(L17:M17)</f>
        <v>696.14</v>
      </c>
      <c r="O17" s="528">
        <f t="shared" si="0"/>
        <v>696.14</v>
      </c>
      <c r="P17" s="529"/>
      <c r="Q17" s="468">
        <f t="shared" si="1"/>
        <v>696.14</v>
      </c>
    </row>
    <row r="18" spans="1:17" s="307" customFormat="1" ht="28.5" customHeight="1" x14ac:dyDescent="0.15">
      <c r="A18" s="802"/>
      <c r="B18" s="223"/>
      <c r="C18" s="386"/>
      <c r="D18" s="221" t="s">
        <v>310</v>
      </c>
      <c r="E18" s="316"/>
      <c r="F18" s="798"/>
      <c r="G18" s="800"/>
      <c r="H18" s="767"/>
      <c r="I18" s="539"/>
      <c r="J18" s="540"/>
      <c r="K18" s="541"/>
      <c r="L18" s="539">
        <v>16.05</v>
      </c>
      <c r="M18" s="497"/>
      <c r="N18" s="541">
        <f t="shared" si="2"/>
        <v>16.05</v>
      </c>
      <c r="O18" s="539">
        <f t="shared" si="0"/>
        <v>16.05</v>
      </c>
      <c r="P18" s="540"/>
      <c r="Q18" s="469">
        <f t="shared" si="1"/>
        <v>16.05</v>
      </c>
    </row>
    <row r="19" spans="1:17" s="307" customFormat="1" ht="28.5" customHeight="1" x14ac:dyDescent="0.15">
      <c r="A19" s="811"/>
      <c r="B19" s="319"/>
      <c r="C19" s="319"/>
      <c r="D19" s="522" t="s">
        <v>0</v>
      </c>
      <c r="E19" s="320"/>
      <c r="F19" s="470">
        <f>SUM(F8:F18)</f>
        <v>33340.559999999998</v>
      </c>
      <c r="G19" s="549"/>
      <c r="H19" s="472">
        <f>SUM(H8:H17)</f>
        <v>33340.559999999998</v>
      </c>
      <c r="I19" s="470">
        <f>SUM(I8:I18)</f>
        <v>94.25</v>
      </c>
      <c r="J19" s="471"/>
      <c r="K19" s="472">
        <f>SUM(K8:K18)</f>
        <v>94.25</v>
      </c>
      <c r="L19" s="470">
        <f>SUM(L8:L18)</f>
        <v>5786.6500000000005</v>
      </c>
      <c r="M19" s="549"/>
      <c r="N19" s="472">
        <f t="shared" si="2"/>
        <v>5786.6500000000005</v>
      </c>
      <c r="O19" s="470">
        <f>I19+L19</f>
        <v>5880.9000000000005</v>
      </c>
      <c r="P19" s="471"/>
      <c r="Q19" s="473">
        <f>SUM(O19:P19)</f>
        <v>5880.9000000000005</v>
      </c>
    </row>
    <row r="20" spans="1:17" s="307" customFormat="1" ht="28.5" customHeight="1" x14ac:dyDescent="0.15">
      <c r="A20" s="801" t="s">
        <v>456</v>
      </c>
      <c r="B20" s="387"/>
      <c r="C20" s="804" t="s">
        <v>311</v>
      </c>
      <c r="D20" s="804"/>
      <c r="E20" s="388"/>
      <c r="F20" s="805">
        <v>28546</v>
      </c>
      <c r="G20" s="807"/>
      <c r="H20" s="809">
        <f t="shared" ref="H20" si="3">SUM(F20:G20)</f>
        <v>28546</v>
      </c>
      <c r="I20" s="474"/>
      <c r="J20" s="475"/>
      <c r="K20" s="476"/>
      <c r="L20" s="474">
        <v>7916.26</v>
      </c>
      <c r="M20" s="550"/>
      <c r="N20" s="476">
        <f t="shared" si="2"/>
        <v>7916.26</v>
      </c>
      <c r="O20" s="474">
        <f t="shared" ref="O20:O22" si="4">I20+L20</f>
        <v>7916.26</v>
      </c>
      <c r="P20" s="475"/>
      <c r="Q20" s="467">
        <f t="shared" si="1"/>
        <v>7916.26</v>
      </c>
    </row>
    <row r="21" spans="1:17" s="307" customFormat="1" ht="28.5" customHeight="1" x14ac:dyDescent="0.15">
      <c r="A21" s="802"/>
      <c r="B21" s="312"/>
      <c r="C21" s="543"/>
      <c r="D21" s="389" t="s">
        <v>312</v>
      </c>
      <c r="E21" s="390"/>
      <c r="F21" s="806"/>
      <c r="G21" s="808"/>
      <c r="H21" s="810"/>
      <c r="I21" s="537"/>
      <c r="J21" s="538"/>
      <c r="K21" s="532"/>
      <c r="L21" s="537">
        <v>58.85</v>
      </c>
      <c r="M21" s="496"/>
      <c r="N21" s="532">
        <f t="shared" si="2"/>
        <v>58.85</v>
      </c>
      <c r="O21" s="537">
        <f t="shared" si="4"/>
        <v>58.85</v>
      </c>
      <c r="P21" s="538"/>
      <c r="Q21" s="477">
        <f t="shared" si="1"/>
        <v>58.85</v>
      </c>
    </row>
    <row r="22" spans="1:17" s="307" customFormat="1" ht="28.5" customHeight="1" x14ac:dyDescent="0.15">
      <c r="A22" s="802"/>
      <c r="B22" s="312"/>
      <c r="C22" s="543"/>
      <c r="D22" s="389" t="s">
        <v>313</v>
      </c>
      <c r="E22" s="391"/>
      <c r="F22" s="806"/>
      <c r="G22" s="808"/>
      <c r="H22" s="810"/>
      <c r="I22" s="525"/>
      <c r="J22" s="526"/>
      <c r="K22" s="531"/>
      <c r="L22" s="525">
        <v>56.7</v>
      </c>
      <c r="M22" s="551"/>
      <c r="N22" s="531">
        <f t="shared" si="2"/>
        <v>56.7</v>
      </c>
      <c r="O22" s="525">
        <f t="shared" si="4"/>
        <v>56.7</v>
      </c>
      <c r="P22" s="526"/>
      <c r="Q22" s="478">
        <f t="shared" si="1"/>
        <v>56.7</v>
      </c>
    </row>
    <row r="23" spans="1:17" s="307" customFormat="1" ht="28.5" customHeight="1" x14ac:dyDescent="0.15">
      <c r="A23" s="802"/>
      <c r="B23" s="339"/>
      <c r="C23" s="788" t="s">
        <v>314</v>
      </c>
      <c r="D23" s="788"/>
      <c r="E23" s="392"/>
      <c r="F23" s="479">
        <v>26462.43</v>
      </c>
      <c r="G23" s="552"/>
      <c r="H23" s="480">
        <f>SUM(F23:G23)</f>
        <v>26462.43</v>
      </c>
      <c r="I23" s="528"/>
      <c r="J23" s="529"/>
      <c r="K23" s="533"/>
      <c r="L23" s="528">
        <v>5039.2</v>
      </c>
      <c r="M23" s="493"/>
      <c r="N23" s="533">
        <f>SUM(L23:M23)</f>
        <v>5039.2</v>
      </c>
      <c r="O23" s="528">
        <f>I23+L23</f>
        <v>5039.2</v>
      </c>
      <c r="P23" s="529"/>
      <c r="Q23" s="468">
        <f t="shared" si="1"/>
        <v>5039.2</v>
      </c>
    </row>
    <row r="24" spans="1:17" s="307" customFormat="1" ht="28.5" customHeight="1" x14ac:dyDescent="0.15">
      <c r="A24" s="802"/>
      <c r="B24" s="312"/>
      <c r="C24" s="787" t="s">
        <v>277</v>
      </c>
      <c r="D24" s="788"/>
      <c r="E24" s="390"/>
      <c r="F24" s="789">
        <v>42168.91</v>
      </c>
      <c r="G24" s="791"/>
      <c r="H24" s="765">
        <f>SUM(F24:G24)</f>
        <v>42168.91</v>
      </c>
      <c r="I24" s="537"/>
      <c r="J24" s="538"/>
      <c r="K24" s="532"/>
      <c r="L24" s="537">
        <v>4790.3</v>
      </c>
      <c r="M24" s="496"/>
      <c r="N24" s="533">
        <f>SUM(L24:M24)</f>
        <v>4790.3</v>
      </c>
      <c r="O24" s="537">
        <f>I24+L24</f>
        <v>4790.3</v>
      </c>
      <c r="P24" s="213"/>
      <c r="Q24" s="468">
        <f t="shared" si="1"/>
        <v>4790.3</v>
      </c>
    </row>
    <row r="25" spans="1:17" s="307" customFormat="1" ht="28.5" customHeight="1" x14ac:dyDescent="0.15">
      <c r="A25" s="802"/>
      <c r="B25" s="223"/>
      <c r="C25" s="393"/>
      <c r="D25" s="544" t="s">
        <v>315</v>
      </c>
      <c r="E25" s="391"/>
      <c r="F25" s="790"/>
      <c r="G25" s="792"/>
      <c r="H25" s="767"/>
      <c r="I25" s="537"/>
      <c r="J25" s="538"/>
      <c r="K25" s="532"/>
      <c r="L25" s="537">
        <v>16.05</v>
      </c>
      <c r="M25" s="496"/>
      <c r="N25" s="533">
        <f>SUM(L25:M25)</f>
        <v>16.05</v>
      </c>
      <c r="O25" s="537">
        <f>I25+L25</f>
        <v>16.05</v>
      </c>
      <c r="P25" s="213"/>
      <c r="Q25" s="468">
        <f t="shared" si="1"/>
        <v>16.05</v>
      </c>
    </row>
    <row r="26" spans="1:17" s="307" customFormat="1" ht="28.5" customHeight="1" thickBot="1" x14ac:dyDescent="0.2">
      <c r="A26" s="803"/>
      <c r="B26" s="553"/>
      <c r="C26" s="793" t="s">
        <v>278</v>
      </c>
      <c r="D26" s="793"/>
      <c r="E26" s="501"/>
      <c r="F26" s="554">
        <v>1443.24</v>
      </c>
      <c r="G26" s="555"/>
      <c r="H26" s="556">
        <f>SUM(F26:G26)</f>
        <v>1443.24</v>
      </c>
      <c r="I26" s="554"/>
      <c r="J26" s="555"/>
      <c r="K26" s="556"/>
      <c r="L26" s="554">
        <v>757.16</v>
      </c>
      <c r="M26" s="555"/>
      <c r="N26" s="556">
        <f>SUM(L26:M26)</f>
        <v>757.16</v>
      </c>
      <c r="O26" s="554">
        <f>I26+L26</f>
        <v>757.16</v>
      </c>
      <c r="P26" s="555"/>
      <c r="Q26" s="557">
        <f t="shared" si="1"/>
        <v>757.16</v>
      </c>
    </row>
    <row r="27" spans="1:17" s="307" customFormat="1" ht="28.5" customHeight="1" x14ac:dyDescent="0.15"/>
    <row r="28" spans="1:17" s="558" customFormat="1" ht="28.5" customHeight="1" x14ac:dyDescent="0.15">
      <c r="A28" s="794"/>
      <c r="B28" s="794"/>
      <c r="C28" s="794"/>
      <c r="D28" s="794"/>
      <c r="E28" s="794"/>
      <c r="F28" s="794"/>
      <c r="G28" s="794"/>
      <c r="H28" s="794"/>
      <c r="I28" s="794"/>
      <c r="J28" s="794"/>
      <c r="K28" s="794"/>
      <c r="L28" s="794"/>
      <c r="M28" s="794"/>
      <c r="N28" s="794"/>
      <c r="O28" s="794"/>
      <c r="P28" s="794"/>
      <c r="Q28" s="794"/>
    </row>
    <row r="29" spans="1:17" s="307" customFormat="1" ht="11.25" customHeight="1" x14ac:dyDescent="0.15">
      <c r="A29" s="548"/>
      <c r="B29" s="548"/>
      <c r="C29" s="548"/>
      <c r="D29" s="548"/>
      <c r="E29" s="548"/>
      <c r="F29" s="548"/>
      <c r="G29" s="548"/>
      <c r="H29" s="548"/>
      <c r="I29" s="548"/>
      <c r="J29" s="548"/>
      <c r="K29" s="548"/>
      <c r="L29" s="548"/>
      <c r="M29" s="548"/>
      <c r="N29" s="548"/>
      <c r="O29" s="548"/>
      <c r="P29" s="548"/>
      <c r="Q29" s="548"/>
    </row>
    <row r="30" spans="1:17" s="307" customFormat="1" ht="11.25" customHeight="1" x14ac:dyDescent="0.15">
      <c r="A30" s="548"/>
      <c r="B30" s="548"/>
      <c r="C30" s="548"/>
      <c r="D30" s="548"/>
      <c r="E30" s="548"/>
      <c r="F30" s="548"/>
      <c r="G30" s="548"/>
      <c r="H30" s="548"/>
      <c r="I30" s="548"/>
      <c r="J30" s="548"/>
      <c r="K30" s="548"/>
      <c r="L30" s="548"/>
      <c r="M30" s="548"/>
      <c r="N30" s="548"/>
      <c r="O30" s="548"/>
      <c r="P30" s="548"/>
      <c r="Q30" s="548"/>
    </row>
    <row r="31" spans="1:17" s="558" customFormat="1" ht="28.5" customHeight="1" x14ac:dyDescent="0.15">
      <c r="A31" s="794"/>
      <c r="B31" s="794"/>
      <c r="C31" s="794"/>
      <c r="D31" s="794"/>
      <c r="E31" s="794"/>
      <c r="F31" s="794"/>
      <c r="G31" s="794"/>
      <c r="H31" s="794"/>
      <c r="I31" s="794"/>
      <c r="J31" s="794"/>
      <c r="K31" s="794"/>
      <c r="L31" s="794"/>
      <c r="M31" s="794"/>
      <c r="N31" s="794"/>
      <c r="O31" s="794"/>
      <c r="P31" s="794"/>
      <c r="Q31" s="794"/>
    </row>
    <row r="32" spans="1:17" s="307" customFormat="1" ht="28.5" customHeight="1" x14ac:dyDescent="0.15"/>
    <row r="33" spans="1:17" s="307" customFormat="1" ht="28.5" customHeight="1" thickBot="1" x14ac:dyDescent="0.2">
      <c r="A33" s="769" t="s">
        <v>184</v>
      </c>
      <c r="B33" s="769"/>
      <c r="C33" s="769"/>
      <c r="D33" s="769"/>
      <c r="E33" s="769"/>
      <c r="P33" s="770" t="s">
        <v>185</v>
      </c>
      <c r="Q33" s="770"/>
    </row>
    <row r="34" spans="1:17" s="307" customFormat="1" ht="18" customHeight="1" x14ac:dyDescent="0.15">
      <c r="A34" s="771" t="s">
        <v>186</v>
      </c>
      <c r="B34" s="772"/>
      <c r="C34" s="772"/>
      <c r="D34" s="772"/>
      <c r="E34" s="773"/>
      <c r="F34" s="780" t="s">
        <v>187</v>
      </c>
      <c r="G34" s="772"/>
      <c r="H34" s="773"/>
      <c r="I34" s="772" t="s">
        <v>161</v>
      </c>
      <c r="J34" s="772"/>
      <c r="K34" s="772"/>
      <c r="L34" s="772"/>
      <c r="M34" s="772"/>
      <c r="N34" s="772"/>
      <c r="O34" s="772"/>
      <c r="P34" s="772"/>
      <c r="Q34" s="782"/>
    </row>
    <row r="35" spans="1:17" s="307" customFormat="1" ht="18" customHeight="1" x14ac:dyDescent="0.15">
      <c r="A35" s="774"/>
      <c r="B35" s="775"/>
      <c r="C35" s="775"/>
      <c r="D35" s="775"/>
      <c r="E35" s="776"/>
      <c r="F35" s="781"/>
      <c r="G35" s="778"/>
      <c r="H35" s="779"/>
      <c r="I35" s="783" t="s">
        <v>188</v>
      </c>
      <c r="J35" s="784"/>
      <c r="K35" s="785"/>
      <c r="L35" s="783" t="s">
        <v>162</v>
      </c>
      <c r="M35" s="784"/>
      <c r="N35" s="785"/>
      <c r="O35" s="783" t="s">
        <v>189</v>
      </c>
      <c r="P35" s="784"/>
      <c r="Q35" s="786"/>
    </row>
    <row r="36" spans="1:17" s="307" customFormat="1" ht="45.75" customHeight="1" x14ac:dyDescent="0.15">
      <c r="A36" s="777"/>
      <c r="B36" s="778"/>
      <c r="C36" s="778"/>
      <c r="D36" s="778"/>
      <c r="E36" s="779"/>
      <c r="F36" s="308" t="s">
        <v>190</v>
      </c>
      <c r="G36" s="309" t="s">
        <v>279</v>
      </c>
      <c r="H36" s="310" t="s">
        <v>280</v>
      </c>
      <c r="I36" s="308" t="s">
        <v>190</v>
      </c>
      <c r="J36" s="309" t="s">
        <v>279</v>
      </c>
      <c r="K36" s="310" t="s">
        <v>280</v>
      </c>
      <c r="L36" s="308" t="s">
        <v>190</v>
      </c>
      <c r="M36" s="309" t="s">
        <v>279</v>
      </c>
      <c r="N36" s="310" t="s">
        <v>280</v>
      </c>
      <c r="O36" s="308" t="s">
        <v>190</v>
      </c>
      <c r="P36" s="309" t="s">
        <v>279</v>
      </c>
      <c r="Q36" s="311" t="s">
        <v>280</v>
      </c>
    </row>
    <row r="37" spans="1:17" s="307" customFormat="1" ht="28.5" customHeight="1" x14ac:dyDescent="0.15">
      <c r="A37" s="801" t="s">
        <v>456</v>
      </c>
      <c r="B37" s="314"/>
      <c r="C37" s="788" t="s">
        <v>196</v>
      </c>
      <c r="D37" s="788"/>
      <c r="E37" s="392"/>
      <c r="F37" s="528">
        <v>7232.47</v>
      </c>
      <c r="G37" s="493"/>
      <c r="H37" s="533">
        <f>SUM(F37:G37)</f>
        <v>7232.47</v>
      </c>
      <c r="I37" s="528"/>
      <c r="J37" s="529"/>
      <c r="K37" s="533"/>
      <c r="L37" s="528"/>
      <c r="M37" s="493"/>
      <c r="N37" s="533"/>
      <c r="O37" s="537"/>
      <c r="P37" s="538"/>
      <c r="Q37" s="468"/>
    </row>
    <row r="38" spans="1:17" s="307" customFormat="1" ht="28.5" customHeight="1" x14ac:dyDescent="0.15">
      <c r="A38" s="802"/>
      <c r="B38" s="315"/>
      <c r="C38" s="787" t="s">
        <v>197</v>
      </c>
      <c r="D38" s="788"/>
      <c r="E38" s="392"/>
      <c r="F38" s="797">
        <v>10306.469999999999</v>
      </c>
      <c r="G38" s="762"/>
      <c r="H38" s="765">
        <f>SUM(F38:G38)</f>
        <v>10306.469999999999</v>
      </c>
      <c r="I38" s="528"/>
      <c r="J38" s="529"/>
      <c r="K38" s="533"/>
      <c r="L38" s="528"/>
      <c r="M38" s="493"/>
      <c r="N38" s="533"/>
      <c r="O38" s="537"/>
      <c r="P38" s="538"/>
      <c r="Q38" s="468"/>
    </row>
    <row r="39" spans="1:17" s="307" customFormat="1" ht="28.5" customHeight="1" x14ac:dyDescent="0.15">
      <c r="A39" s="802"/>
      <c r="B39" s="223"/>
      <c r="C39" s="393"/>
      <c r="D39" s="394" t="s">
        <v>316</v>
      </c>
      <c r="E39" s="392"/>
      <c r="F39" s="798"/>
      <c r="G39" s="764"/>
      <c r="H39" s="767"/>
      <c r="I39" s="528"/>
      <c r="J39" s="529"/>
      <c r="K39" s="533"/>
      <c r="L39" s="528">
        <v>10.5</v>
      </c>
      <c r="M39" s="493"/>
      <c r="N39" s="533">
        <f>SUM(L39:M39)</f>
        <v>10.5</v>
      </c>
      <c r="O39" s="537">
        <f>I39+L39</f>
        <v>10.5</v>
      </c>
      <c r="P39" s="538"/>
      <c r="Q39" s="468">
        <f>SUM(O39:P39)</f>
        <v>10.5</v>
      </c>
    </row>
    <row r="40" spans="1:17" s="307" customFormat="1" ht="28.5" customHeight="1" x14ac:dyDescent="0.15">
      <c r="A40" s="802"/>
      <c r="B40" s="314"/>
      <c r="C40" s="788" t="s">
        <v>198</v>
      </c>
      <c r="D40" s="788"/>
      <c r="E40" s="392"/>
      <c r="F40" s="528">
        <v>4760</v>
      </c>
      <c r="G40" s="493"/>
      <c r="H40" s="533">
        <f>SUM(F40:G40)</f>
        <v>4760</v>
      </c>
      <c r="I40" s="528"/>
      <c r="J40" s="529"/>
      <c r="K40" s="533"/>
      <c r="L40" s="528"/>
      <c r="M40" s="493"/>
      <c r="N40" s="533"/>
      <c r="O40" s="537"/>
      <c r="P40" s="538"/>
      <c r="Q40" s="468"/>
    </row>
    <row r="41" spans="1:17" s="307" customFormat="1" ht="28.5" customHeight="1" x14ac:dyDescent="0.15">
      <c r="A41" s="802"/>
      <c r="B41" s="225"/>
      <c r="C41" s="787" t="s">
        <v>199</v>
      </c>
      <c r="D41" s="788"/>
      <c r="E41" s="392"/>
      <c r="F41" s="822">
        <v>17438.650000000001</v>
      </c>
      <c r="G41" s="824"/>
      <c r="H41" s="815">
        <f>SUM(F41:G41)</f>
        <v>17438.650000000001</v>
      </c>
      <c r="I41" s="528"/>
      <c r="J41" s="529"/>
      <c r="K41" s="533"/>
      <c r="L41" s="528">
        <v>5110.38</v>
      </c>
      <c r="M41" s="493"/>
      <c r="N41" s="533">
        <f t="shared" ref="N41:N51" si="5">SUM(L41:M41)</f>
        <v>5110.38</v>
      </c>
      <c r="O41" s="528">
        <f t="shared" ref="O41:O55" si="6">I41+L41</f>
        <v>5110.38</v>
      </c>
      <c r="P41" s="529"/>
      <c r="Q41" s="468">
        <f t="shared" ref="Q41:Q55" si="7">SUM(O41:P41)</f>
        <v>5110.38</v>
      </c>
    </row>
    <row r="42" spans="1:17" s="307" customFormat="1" ht="28.5" customHeight="1" x14ac:dyDescent="0.15">
      <c r="A42" s="802"/>
      <c r="B42" s="222"/>
      <c r="C42" s="543"/>
      <c r="D42" s="389" t="s">
        <v>317</v>
      </c>
      <c r="E42" s="395"/>
      <c r="F42" s="823"/>
      <c r="G42" s="825"/>
      <c r="H42" s="816"/>
      <c r="I42" s="539"/>
      <c r="J42" s="540"/>
      <c r="K42" s="541"/>
      <c r="L42" s="539">
        <v>241.05</v>
      </c>
      <c r="M42" s="497"/>
      <c r="N42" s="541">
        <f t="shared" si="5"/>
        <v>241.05</v>
      </c>
      <c r="O42" s="525">
        <f t="shared" si="6"/>
        <v>241.05</v>
      </c>
      <c r="P42" s="526"/>
      <c r="Q42" s="469">
        <f t="shared" si="7"/>
        <v>241.05</v>
      </c>
    </row>
    <row r="43" spans="1:17" s="307" customFormat="1" ht="28.5" customHeight="1" x14ac:dyDescent="0.15">
      <c r="A43" s="802"/>
      <c r="B43" s="222"/>
      <c r="C43" s="543"/>
      <c r="D43" s="389" t="s">
        <v>168</v>
      </c>
      <c r="E43" s="395"/>
      <c r="F43" s="823"/>
      <c r="G43" s="825"/>
      <c r="H43" s="816"/>
      <c r="I43" s="539"/>
      <c r="J43" s="540"/>
      <c r="K43" s="541"/>
      <c r="L43" s="539">
        <v>56.25</v>
      </c>
      <c r="M43" s="497"/>
      <c r="N43" s="541">
        <f t="shared" si="5"/>
        <v>56.25</v>
      </c>
      <c r="O43" s="528">
        <f t="shared" si="6"/>
        <v>56.25</v>
      </c>
      <c r="P43" s="529"/>
      <c r="Q43" s="469">
        <f t="shared" si="7"/>
        <v>56.25</v>
      </c>
    </row>
    <row r="44" spans="1:17" s="307" customFormat="1" ht="28.5" customHeight="1" x14ac:dyDescent="0.15">
      <c r="A44" s="802"/>
      <c r="B44" s="225"/>
      <c r="C44" s="795" t="s">
        <v>200</v>
      </c>
      <c r="D44" s="796"/>
      <c r="E44" s="220"/>
      <c r="F44" s="797">
        <v>3771.19</v>
      </c>
      <c r="G44" s="817"/>
      <c r="H44" s="765">
        <f>SUM(F44:G44)</f>
        <v>3771.19</v>
      </c>
      <c r="I44" s="481"/>
      <c r="J44" s="482"/>
      <c r="K44" s="533"/>
      <c r="L44" s="481">
        <v>2049.3000000000002</v>
      </c>
      <c r="M44" s="559"/>
      <c r="N44" s="533">
        <f t="shared" si="5"/>
        <v>2049.3000000000002</v>
      </c>
      <c r="O44" s="528">
        <f t="shared" si="6"/>
        <v>2049.3000000000002</v>
      </c>
      <c r="P44" s="529"/>
      <c r="Q44" s="468">
        <f t="shared" si="7"/>
        <v>2049.3000000000002</v>
      </c>
    </row>
    <row r="45" spans="1:17" s="307" customFormat="1" ht="28.5" customHeight="1" x14ac:dyDescent="0.15">
      <c r="A45" s="802"/>
      <c r="B45" s="222"/>
      <c r="C45" s="323"/>
      <c r="D45" s="524" t="s">
        <v>318</v>
      </c>
      <c r="E45" s="215"/>
      <c r="F45" s="814"/>
      <c r="G45" s="818"/>
      <c r="H45" s="766"/>
      <c r="I45" s="481"/>
      <c r="J45" s="483"/>
      <c r="K45" s="533"/>
      <c r="L45" s="481">
        <v>131.76</v>
      </c>
      <c r="M45" s="560"/>
      <c r="N45" s="533">
        <f t="shared" si="5"/>
        <v>131.76</v>
      </c>
      <c r="O45" s="528">
        <f t="shared" si="6"/>
        <v>131.76</v>
      </c>
      <c r="P45" s="484"/>
      <c r="Q45" s="468">
        <f t="shared" si="7"/>
        <v>131.76</v>
      </c>
    </row>
    <row r="46" spans="1:17" s="307" customFormat="1" ht="28.5" customHeight="1" x14ac:dyDescent="0.15">
      <c r="A46" s="802"/>
      <c r="B46" s="223"/>
      <c r="C46" s="386"/>
      <c r="D46" s="524" t="s">
        <v>319</v>
      </c>
      <c r="E46" s="215"/>
      <c r="F46" s="814"/>
      <c r="G46" s="818"/>
      <c r="H46" s="766"/>
      <c r="I46" s="481"/>
      <c r="J46" s="483"/>
      <c r="K46" s="533"/>
      <c r="L46" s="481">
        <v>29.06</v>
      </c>
      <c r="M46" s="560"/>
      <c r="N46" s="533">
        <f t="shared" si="5"/>
        <v>29.06</v>
      </c>
      <c r="O46" s="528">
        <f t="shared" si="6"/>
        <v>29.06</v>
      </c>
      <c r="P46" s="484"/>
      <c r="Q46" s="468">
        <f t="shared" si="7"/>
        <v>29.06</v>
      </c>
    </row>
    <row r="47" spans="1:17" s="307" customFormat="1" ht="28.5" customHeight="1" x14ac:dyDescent="0.15">
      <c r="A47" s="802"/>
      <c r="B47" s="222"/>
      <c r="C47" s="812" t="s">
        <v>201</v>
      </c>
      <c r="D47" s="813"/>
      <c r="E47" s="215"/>
      <c r="F47" s="819">
        <v>2202.67</v>
      </c>
      <c r="G47" s="817"/>
      <c r="H47" s="765">
        <f>SUM(F47:G47)</f>
        <v>2202.67</v>
      </c>
      <c r="I47" s="396"/>
      <c r="J47" s="397"/>
      <c r="K47" s="485"/>
      <c r="L47" s="398">
        <v>847.74</v>
      </c>
      <c r="M47" s="561"/>
      <c r="N47" s="485">
        <f t="shared" si="5"/>
        <v>847.74</v>
      </c>
      <c r="O47" s="481">
        <f t="shared" si="6"/>
        <v>847.74</v>
      </c>
      <c r="P47" s="397"/>
      <c r="Q47" s="486">
        <f t="shared" si="7"/>
        <v>847.74</v>
      </c>
    </row>
    <row r="48" spans="1:17" s="307" customFormat="1" ht="28.5" customHeight="1" x14ac:dyDescent="0.15">
      <c r="A48" s="802"/>
      <c r="B48" s="223"/>
      <c r="C48" s="386"/>
      <c r="D48" s="524" t="s">
        <v>320</v>
      </c>
      <c r="E48" s="215"/>
      <c r="F48" s="820"/>
      <c r="G48" s="821"/>
      <c r="H48" s="767"/>
      <c r="I48" s="481"/>
      <c r="J48" s="483"/>
      <c r="K48" s="533"/>
      <c r="L48" s="481">
        <v>38.880000000000003</v>
      </c>
      <c r="M48" s="560"/>
      <c r="N48" s="533">
        <f t="shared" si="5"/>
        <v>38.880000000000003</v>
      </c>
      <c r="O48" s="528">
        <f t="shared" si="6"/>
        <v>38.880000000000003</v>
      </c>
      <c r="P48" s="484"/>
      <c r="Q48" s="468">
        <f t="shared" si="7"/>
        <v>38.880000000000003</v>
      </c>
    </row>
    <row r="49" spans="1:17" s="307" customFormat="1" ht="28.5" customHeight="1" x14ac:dyDescent="0.15">
      <c r="A49" s="802"/>
      <c r="B49" s="225"/>
      <c r="C49" s="795" t="s">
        <v>169</v>
      </c>
      <c r="D49" s="796"/>
      <c r="E49" s="220"/>
      <c r="F49" s="797">
        <v>763.68</v>
      </c>
      <c r="G49" s="762"/>
      <c r="H49" s="765">
        <f>SUM(F49:G49)</f>
        <v>763.68</v>
      </c>
      <c r="I49" s="528"/>
      <c r="J49" s="529"/>
      <c r="K49" s="533"/>
      <c r="L49" s="528">
        <v>322.62</v>
      </c>
      <c r="M49" s="493"/>
      <c r="N49" s="533">
        <f t="shared" si="5"/>
        <v>322.62</v>
      </c>
      <c r="O49" s="528">
        <f t="shared" si="6"/>
        <v>322.62</v>
      </c>
      <c r="P49" s="529"/>
      <c r="Q49" s="468">
        <f t="shared" si="7"/>
        <v>322.62</v>
      </c>
    </row>
    <row r="50" spans="1:17" s="307" customFormat="1" ht="28.5" customHeight="1" x14ac:dyDescent="0.15">
      <c r="A50" s="802"/>
      <c r="B50" s="223"/>
      <c r="C50" s="386"/>
      <c r="D50" s="524" t="s">
        <v>321</v>
      </c>
      <c r="E50" s="215"/>
      <c r="F50" s="798"/>
      <c r="G50" s="764"/>
      <c r="H50" s="767"/>
      <c r="I50" s="481"/>
      <c r="J50" s="483"/>
      <c r="K50" s="533"/>
      <c r="L50" s="481">
        <v>13.39</v>
      </c>
      <c r="M50" s="560"/>
      <c r="N50" s="533">
        <f t="shared" si="5"/>
        <v>13.39</v>
      </c>
      <c r="O50" s="528">
        <f t="shared" si="6"/>
        <v>13.39</v>
      </c>
      <c r="P50" s="484"/>
      <c r="Q50" s="468">
        <f>SUM(O50:P50)</f>
        <v>13.39</v>
      </c>
    </row>
    <row r="51" spans="1:17" s="307" customFormat="1" ht="28.5" customHeight="1" x14ac:dyDescent="0.15">
      <c r="A51" s="802"/>
      <c r="B51" s="339"/>
      <c r="C51" s="796" t="s">
        <v>202</v>
      </c>
      <c r="D51" s="796"/>
      <c r="E51" s="220"/>
      <c r="F51" s="537">
        <v>1805.16</v>
      </c>
      <c r="G51" s="496"/>
      <c r="H51" s="532">
        <f t="shared" ref="H51:H55" si="8">SUM(F51:G51)</f>
        <v>1805.16</v>
      </c>
      <c r="I51" s="528"/>
      <c r="J51" s="529"/>
      <c r="K51" s="533"/>
      <c r="L51" s="528">
        <v>216.14</v>
      </c>
      <c r="M51" s="493"/>
      <c r="N51" s="533">
        <f t="shared" si="5"/>
        <v>216.14</v>
      </c>
      <c r="O51" s="528">
        <f t="shared" si="6"/>
        <v>216.14</v>
      </c>
      <c r="P51" s="529"/>
      <c r="Q51" s="468">
        <f t="shared" si="7"/>
        <v>216.14</v>
      </c>
    </row>
    <row r="52" spans="1:17" s="307" customFormat="1" ht="28.5" customHeight="1" x14ac:dyDescent="0.15">
      <c r="A52" s="802"/>
      <c r="B52" s="339"/>
      <c r="C52" s="796" t="s">
        <v>203</v>
      </c>
      <c r="D52" s="796"/>
      <c r="E52" s="220"/>
      <c r="F52" s="528">
        <v>1395.72</v>
      </c>
      <c r="G52" s="493"/>
      <c r="H52" s="533">
        <f t="shared" si="8"/>
        <v>1395.72</v>
      </c>
      <c r="I52" s="528">
        <v>315.89999999999998</v>
      </c>
      <c r="J52" s="529"/>
      <c r="K52" s="533">
        <f>SUM(I52:J52)</f>
        <v>315.89999999999998</v>
      </c>
      <c r="L52" s="528"/>
      <c r="M52" s="493"/>
      <c r="N52" s="533"/>
      <c r="O52" s="528">
        <f t="shared" si="6"/>
        <v>315.89999999999998</v>
      </c>
      <c r="P52" s="529"/>
      <c r="Q52" s="468">
        <f t="shared" si="7"/>
        <v>315.89999999999998</v>
      </c>
    </row>
    <row r="53" spans="1:17" s="307" customFormat="1" ht="28.5" customHeight="1" x14ac:dyDescent="0.15">
      <c r="A53" s="802"/>
      <c r="B53" s="339"/>
      <c r="C53" s="796" t="s">
        <v>204</v>
      </c>
      <c r="D53" s="796"/>
      <c r="E53" s="220"/>
      <c r="F53" s="528">
        <v>1134.98</v>
      </c>
      <c r="G53" s="493"/>
      <c r="H53" s="533">
        <f t="shared" si="8"/>
        <v>1134.98</v>
      </c>
      <c r="I53" s="528">
        <v>303.75</v>
      </c>
      <c r="J53" s="529"/>
      <c r="K53" s="533">
        <f>SUM(I53:J53)</f>
        <v>303.75</v>
      </c>
      <c r="L53" s="528"/>
      <c r="M53" s="493"/>
      <c r="N53" s="533"/>
      <c r="O53" s="528">
        <f t="shared" si="6"/>
        <v>303.75</v>
      </c>
      <c r="P53" s="529"/>
      <c r="Q53" s="468">
        <f t="shared" si="7"/>
        <v>303.75</v>
      </c>
    </row>
    <row r="54" spans="1:17" s="307" customFormat="1" ht="28.5" customHeight="1" x14ac:dyDescent="0.15">
      <c r="A54" s="802"/>
      <c r="B54" s="339"/>
      <c r="C54" s="796" t="s">
        <v>205</v>
      </c>
      <c r="D54" s="796"/>
      <c r="E54" s="316"/>
      <c r="F54" s="528">
        <v>1494.02</v>
      </c>
      <c r="G54" s="493"/>
      <c r="H54" s="533">
        <f t="shared" si="8"/>
        <v>1494.02</v>
      </c>
      <c r="I54" s="539">
        <v>317.52</v>
      </c>
      <c r="J54" s="540"/>
      <c r="K54" s="533">
        <f>SUM(I54:J54)</f>
        <v>317.52</v>
      </c>
      <c r="L54" s="539"/>
      <c r="M54" s="497"/>
      <c r="N54" s="533"/>
      <c r="O54" s="528">
        <f t="shared" si="6"/>
        <v>317.52</v>
      </c>
      <c r="P54" s="529"/>
      <c r="Q54" s="468">
        <f t="shared" si="7"/>
        <v>317.52</v>
      </c>
    </row>
    <row r="55" spans="1:17" s="307" customFormat="1" ht="28.5" customHeight="1" thickBot="1" x14ac:dyDescent="0.2">
      <c r="A55" s="803"/>
      <c r="B55" s="500"/>
      <c r="C55" s="793" t="s">
        <v>206</v>
      </c>
      <c r="D55" s="793"/>
      <c r="E55" s="501"/>
      <c r="F55" s="502">
        <v>1167.06</v>
      </c>
      <c r="G55" s="562"/>
      <c r="H55" s="504">
        <f t="shared" si="8"/>
        <v>1167.06</v>
      </c>
      <c r="I55" s="502">
        <v>317.52</v>
      </c>
      <c r="J55" s="503"/>
      <c r="K55" s="504">
        <f>SUM(I55:J55)</f>
        <v>317.52</v>
      </c>
      <c r="L55" s="502"/>
      <c r="M55" s="562"/>
      <c r="N55" s="504"/>
      <c r="O55" s="502">
        <f t="shared" si="6"/>
        <v>317.52</v>
      </c>
      <c r="P55" s="503"/>
      <c r="Q55" s="505">
        <f t="shared" si="7"/>
        <v>317.52</v>
      </c>
    </row>
    <row r="56" spans="1:17" s="307" customFormat="1" ht="28.5" customHeight="1" x14ac:dyDescent="0.15">
      <c r="A56" s="563"/>
      <c r="B56" s="321"/>
      <c r="C56" s="523"/>
      <c r="D56" s="523"/>
      <c r="E56" s="321"/>
      <c r="F56" s="564"/>
      <c r="G56" s="565"/>
      <c r="H56" s="564"/>
      <c r="I56" s="564"/>
      <c r="J56" s="564"/>
      <c r="K56" s="564"/>
      <c r="L56" s="564"/>
      <c r="M56" s="565"/>
      <c r="N56" s="564"/>
      <c r="O56" s="564"/>
      <c r="P56" s="564"/>
      <c r="Q56" s="564"/>
    </row>
    <row r="57" spans="1:17" s="307" customFormat="1" ht="28.5" customHeight="1" x14ac:dyDescent="0.15">
      <c r="A57" s="768"/>
      <c r="B57" s="768"/>
      <c r="C57" s="768"/>
      <c r="D57" s="768"/>
      <c r="E57" s="768"/>
      <c r="F57" s="768"/>
      <c r="G57" s="768"/>
      <c r="H57" s="768"/>
      <c r="I57" s="768"/>
      <c r="J57" s="768"/>
      <c r="K57" s="768"/>
      <c r="L57" s="768"/>
      <c r="M57" s="768"/>
      <c r="N57" s="768"/>
      <c r="O57" s="768"/>
      <c r="P57" s="768"/>
      <c r="Q57" s="768"/>
    </row>
    <row r="58" spans="1:17" s="307" customFormat="1" ht="11.25" customHeight="1" x14ac:dyDescent="0.15">
      <c r="A58" s="548"/>
      <c r="B58" s="548"/>
      <c r="C58" s="548"/>
      <c r="D58" s="548"/>
      <c r="E58" s="548"/>
      <c r="F58" s="548"/>
      <c r="G58" s="548"/>
      <c r="H58" s="548"/>
      <c r="I58" s="548"/>
      <c r="J58" s="548"/>
      <c r="K58" s="548"/>
      <c r="L58" s="548"/>
      <c r="M58" s="548"/>
      <c r="N58" s="548"/>
      <c r="O58" s="548"/>
      <c r="P58" s="548"/>
      <c r="Q58" s="548"/>
    </row>
    <row r="59" spans="1:17" s="307" customFormat="1" ht="11.25" customHeight="1" x14ac:dyDescent="0.15">
      <c r="A59" s="548"/>
      <c r="B59" s="548"/>
      <c r="C59" s="548"/>
      <c r="D59" s="548"/>
      <c r="E59" s="548"/>
      <c r="F59" s="548"/>
      <c r="G59" s="548"/>
      <c r="H59" s="548"/>
      <c r="I59" s="548"/>
      <c r="J59" s="548"/>
      <c r="K59" s="548"/>
      <c r="L59" s="548"/>
      <c r="M59" s="548"/>
      <c r="N59" s="548"/>
      <c r="O59" s="548"/>
      <c r="P59" s="548"/>
      <c r="Q59" s="548"/>
    </row>
    <row r="60" spans="1:17" s="307" customFormat="1" ht="28.5" customHeight="1" x14ac:dyDescent="0.15">
      <c r="A60" s="768"/>
      <c r="B60" s="768"/>
      <c r="C60" s="768"/>
      <c r="D60" s="768"/>
      <c r="E60" s="768"/>
      <c r="F60" s="768"/>
      <c r="G60" s="768"/>
      <c r="H60" s="768"/>
      <c r="I60" s="768"/>
      <c r="J60" s="768"/>
      <c r="K60" s="768"/>
      <c r="L60" s="768"/>
      <c r="M60" s="768"/>
      <c r="N60" s="768"/>
      <c r="O60" s="768"/>
      <c r="P60" s="768"/>
      <c r="Q60" s="768"/>
    </row>
    <row r="61" spans="1:17" s="307" customFormat="1" ht="28.5" customHeight="1" x14ac:dyDescent="0.15"/>
    <row r="62" spans="1:17" s="307" customFormat="1" ht="28.5" customHeight="1" thickBot="1" x14ac:dyDescent="0.2">
      <c r="A62" s="769" t="s">
        <v>184</v>
      </c>
      <c r="B62" s="769"/>
      <c r="C62" s="769"/>
      <c r="D62" s="769"/>
      <c r="E62" s="769"/>
      <c r="P62" s="770" t="s">
        <v>185</v>
      </c>
      <c r="Q62" s="770"/>
    </row>
    <row r="63" spans="1:17" s="307" customFormat="1" ht="18" customHeight="1" x14ac:dyDescent="0.15">
      <c r="A63" s="771" t="s">
        <v>186</v>
      </c>
      <c r="B63" s="772"/>
      <c r="C63" s="772"/>
      <c r="D63" s="772"/>
      <c r="E63" s="773"/>
      <c r="F63" s="780" t="s">
        <v>187</v>
      </c>
      <c r="G63" s="772"/>
      <c r="H63" s="773"/>
      <c r="I63" s="772" t="s">
        <v>161</v>
      </c>
      <c r="J63" s="772"/>
      <c r="K63" s="772"/>
      <c r="L63" s="772"/>
      <c r="M63" s="772"/>
      <c r="N63" s="772"/>
      <c r="O63" s="772"/>
      <c r="P63" s="772"/>
      <c r="Q63" s="782"/>
    </row>
    <row r="64" spans="1:17" s="307" customFormat="1" ht="18" customHeight="1" x14ac:dyDescent="0.15">
      <c r="A64" s="774"/>
      <c r="B64" s="775"/>
      <c r="C64" s="775"/>
      <c r="D64" s="775"/>
      <c r="E64" s="776"/>
      <c r="F64" s="781"/>
      <c r="G64" s="778"/>
      <c r="H64" s="779"/>
      <c r="I64" s="784" t="s">
        <v>188</v>
      </c>
      <c r="J64" s="784"/>
      <c r="K64" s="785"/>
      <c r="L64" s="783" t="s">
        <v>162</v>
      </c>
      <c r="M64" s="784"/>
      <c r="N64" s="785"/>
      <c r="O64" s="783" t="s">
        <v>189</v>
      </c>
      <c r="P64" s="784"/>
      <c r="Q64" s="786"/>
    </row>
    <row r="65" spans="1:17" s="307" customFormat="1" ht="45.75" customHeight="1" x14ac:dyDescent="0.15">
      <c r="A65" s="777"/>
      <c r="B65" s="778"/>
      <c r="C65" s="778"/>
      <c r="D65" s="778"/>
      <c r="E65" s="779"/>
      <c r="F65" s="308" t="s">
        <v>190</v>
      </c>
      <c r="G65" s="309" t="s">
        <v>279</v>
      </c>
      <c r="H65" s="310" t="s">
        <v>280</v>
      </c>
      <c r="I65" s="566" t="s">
        <v>190</v>
      </c>
      <c r="J65" s="309" t="s">
        <v>279</v>
      </c>
      <c r="K65" s="310" t="s">
        <v>280</v>
      </c>
      <c r="L65" s="308" t="s">
        <v>190</v>
      </c>
      <c r="M65" s="309" t="s">
        <v>279</v>
      </c>
      <c r="N65" s="310" t="s">
        <v>280</v>
      </c>
      <c r="O65" s="308" t="s">
        <v>190</v>
      </c>
      <c r="P65" s="309" t="s">
        <v>279</v>
      </c>
      <c r="Q65" s="311" t="s">
        <v>280</v>
      </c>
    </row>
    <row r="66" spans="1:17" s="307" customFormat="1" ht="28.5" customHeight="1" x14ac:dyDescent="0.15">
      <c r="A66" s="801" t="s">
        <v>457</v>
      </c>
      <c r="B66" s="339"/>
      <c r="C66" s="796" t="s">
        <v>207</v>
      </c>
      <c r="D66" s="796"/>
      <c r="E66" s="220"/>
      <c r="F66" s="546">
        <v>19510</v>
      </c>
      <c r="G66" s="567"/>
      <c r="H66" s="533">
        <f>SUM(F66:G66)</f>
        <v>19510</v>
      </c>
      <c r="I66" s="528"/>
      <c r="J66" s="529"/>
      <c r="K66" s="533"/>
      <c r="L66" s="528">
        <v>37.5</v>
      </c>
      <c r="M66" s="493"/>
      <c r="N66" s="533">
        <f>SUM(L66:M66)</f>
        <v>37.5</v>
      </c>
      <c r="O66" s="528">
        <f>I66+L66</f>
        <v>37.5</v>
      </c>
      <c r="P66" s="529"/>
      <c r="Q66" s="468">
        <f>SUM(O66:P66)</f>
        <v>37.5</v>
      </c>
    </row>
    <row r="67" spans="1:17" s="307" customFormat="1" ht="28.5" customHeight="1" x14ac:dyDescent="0.15">
      <c r="A67" s="802"/>
      <c r="B67" s="225"/>
      <c r="C67" s="795" t="s">
        <v>208</v>
      </c>
      <c r="D67" s="795"/>
      <c r="E67" s="316"/>
      <c r="F67" s="542">
        <v>1435.65</v>
      </c>
      <c r="G67" s="568">
        <v>-1435.65</v>
      </c>
      <c r="H67" s="569">
        <f>SUM(F67:G67)</f>
        <v>0</v>
      </c>
      <c r="I67" s="539"/>
      <c r="J67" s="540"/>
      <c r="K67" s="541"/>
      <c r="L67" s="539">
        <v>428.75</v>
      </c>
      <c r="M67" s="497">
        <v>-428.75</v>
      </c>
      <c r="N67" s="541">
        <f>SUM(L67:M67)</f>
        <v>0</v>
      </c>
      <c r="O67" s="570">
        <f>I67+L67</f>
        <v>428.75</v>
      </c>
      <c r="P67" s="493">
        <f>J67+M67</f>
        <v>-428.75</v>
      </c>
      <c r="Q67" s="469">
        <f>SUM(O67:P67)</f>
        <v>0</v>
      </c>
    </row>
    <row r="68" spans="1:17" s="307" customFormat="1" ht="28.5" customHeight="1" x14ac:dyDescent="0.15">
      <c r="A68" s="802"/>
      <c r="B68" s="339"/>
      <c r="C68" s="796" t="s">
        <v>322</v>
      </c>
      <c r="D68" s="796"/>
      <c r="E68" s="220"/>
      <c r="F68" s="571"/>
      <c r="G68" s="422"/>
      <c r="H68" s="400"/>
      <c r="I68" s="528">
        <v>158.77000000000001</v>
      </c>
      <c r="J68" s="529"/>
      <c r="K68" s="533">
        <f>SUM(I68:J68)</f>
        <v>158.77000000000001</v>
      </c>
      <c r="L68" s="528">
        <v>91.52</v>
      </c>
      <c r="M68" s="493"/>
      <c r="N68" s="533">
        <f>SUM(L68:M68)</f>
        <v>91.52</v>
      </c>
      <c r="O68" s="528">
        <f>I68+L68</f>
        <v>250.29000000000002</v>
      </c>
      <c r="P68" s="529"/>
      <c r="Q68" s="468">
        <f>SUM(O68:P68)</f>
        <v>250.29000000000002</v>
      </c>
    </row>
    <row r="69" spans="1:17" s="307" customFormat="1" ht="28.5" customHeight="1" x14ac:dyDescent="0.15">
      <c r="A69" s="802"/>
      <c r="B69" s="222"/>
      <c r="C69" s="795" t="s">
        <v>323</v>
      </c>
      <c r="D69" s="795"/>
      <c r="E69" s="316"/>
      <c r="F69" s="539"/>
      <c r="G69" s="497"/>
      <c r="H69" s="541"/>
      <c r="I69" s="539"/>
      <c r="J69" s="540"/>
      <c r="K69" s="541"/>
      <c r="L69" s="539">
        <v>228</v>
      </c>
      <c r="M69" s="497"/>
      <c r="N69" s="541">
        <f>SUM(L69:M69)</f>
        <v>228</v>
      </c>
      <c r="O69" s="539">
        <f>I69+L69</f>
        <v>228</v>
      </c>
      <c r="P69" s="540"/>
      <c r="Q69" s="469">
        <f>SUM(O69:P69)</f>
        <v>228</v>
      </c>
    </row>
    <row r="70" spans="1:17" s="307" customFormat="1" ht="28.5" customHeight="1" x14ac:dyDescent="0.15">
      <c r="A70" s="802"/>
      <c r="B70" s="339"/>
      <c r="C70" s="795" t="s">
        <v>324</v>
      </c>
      <c r="D70" s="796"/>
      <c r="E70" s="220"/>
      <c r="F70" s="528">
        <v>1054</v>
      </c>
      <c r="G70" s="493"/>
      <c r="H70" s="533">
        <f t="shared" ref="H70:H72" si="9">SUM(F70:G70)</f>
        <v>1054</v>
      </c>
      <c r="I70" s="487"/>
      <c r="J70" s="529"/>
      <c r="K70" s="530"/>
      <c r="L70" s="528">
        <v>208.6</v>
      </c>
      <c r="M70" s="493"/>
      <c r="N70" s="533">
        <f>SUM(L70:M70)</f>
        <v>208.6</v>
      </c>
      <c r="O70" s="487">
        <f>I70+L70</f>
        <v>208.6</v>
      </c>
      <c r="P70" s="529"/>
      <c r="Q70" s="468">
        <f>SUM(O70:P70)</f>
        <v>208.6</v>
      </c>
    </row>
    <row r="71" spans="1:17" s="307" customFormat="1" ht="28.5" customHeight="1" x14ac:dyDescent="0.15">
      <c r="A71" s="802"/>
      <c r="B71" s="222"/>
      <c r="C71" s="796" t="s">
        <v>325</v>
      </c>
      <c r="D71" s="796"/>
      <c r="E71" s="316"/>
      <c r="F71" s="528">
        <v>447.49</v>
      </c>
      <c r="G71" s="493"/>
      <c r="H71" s="533">
        <f t="shared" si="9"/>
        <v>447.49</v>
      </c>
      <c r="I71" s="487"/>
      <c r="J71" s="529"/>
      <c r="K71" s="530"/>
      <c r="L71" s="528"/>
      <c r="M71" s="493"/>
      <c r="N71" s="533"/>
      <c r="O71" s="487"/>
      <c r="P71" s="529"/>
      <c r="Q71" s="468"/>
    </row>
    <row r="72" spans="1:17" s="307" customFormat="1" ht="28.5" customHeight="1" x14ac:dyDescent="0.15">
      <c r="A72" s="802"/>
      <c r="B72" s="401"/>
      <c r="C72" s="795" t="s">
        <v>212</v>
      </c>
      <c r="D72" s="795"/>
      <c r="E72" s="325"/>
      <c r="F72" s="528">
        <v>8567.36</v>
      </c>
      <c r="G72" s="493"/>
      <c r="H72" s="533">
        <f t="shared" si="9"/>
        <v>8567.36</v>
      </c>
      <c r="I72" s="487"/>
      <c r="J72" s="529"/>
      <c r="K72" s="530"/>
      <c r="L72" s="528">
        <v>2033.13</v>
      </c>
      <c r="M72" s="493"/>
      <c r="N72" s="533">
        <f>SUM(L72:M72)</f>
        <v>2033.13</v>
      </c>
      <c r="O72" s="487">
        <f>I72+L72</f>
        <v>2033.13</v>
      </c>
      <c r="P72" s="529"/>
      <c r="Q72" s="468">
        <f>SUM(O72:P72)</f>
        <v>2033.13</v>
      </c>
    </row>
    <row r="73" spans="1:17" s="307" customFormat="1" ht="28.5" customHeight="1" x14ac:dyDescent="0.15">
      <c r="A73" s="802"/>
      <c r="B73" s="402"/>
      <c r="C73" s="796" t="s">
        <v>157</v>
      </c>
      <c r="D73" s="796"/>
      <c r="E73" s="220"/>
      <c r="F73" s="528"/>
      <c r="G73" s="493"/>
      <c r="H73" s="488"/>
      <c r="I73" s="487"/>
      <c r="J73" s="529"/>
      <c r="K73" s="530"/>
      <c r="L73" s="528">
        <v>402</v>
      </c>
      <c r="M73" s="493"/>
      <c r="N73" s="533">
        <f>SUM(L73:M73)</f>
        <v>402</v>
      </c>
      <c r="O73" s="487">
        <f t="shared" ref="O73:O79" si="10">I73+L73</f>
        <v>402</v>
      </c>
      <c r="P73" s="529"/>
      <c r="Q73" s="468">
        <f t="shared" ref="Q73:Q79" si="11">SUM(O73:P73)</f>
        <v>402</v>
      </c>
    </row>
    <row r="74" spans="1:17" s="307" customFormat="1" ht="28.5" customHeight="1" x14ac:dyDescent="0.15">
      <c r="A74" s="802"/>
      <c r="B74" s="215"/>
      <c r="C74" s="813" t="s">
        <v>166</v>
      </c>
      <c r="D74" s="813"/>
      <c r="E74" s="215"/>
      <c r="F74" s="528">
        <v>6974</v>
      </c>
      <c r="G74" s="493"/>
      <c r="H74" s="533">
        <f>SUM(F74:G74)</f>
        <v>6974</v>
      </c>
      <c r="I74" s="487"/>
      <c r="J74" s="529"/>
      <c r="K74" s="530"/>
      <c r="L74" s="528">
        <v>1537.43</v>
      </c>
      <c r="M74" s="493"/>
      <c r="N74" s="533">
        <f>SUM(L74:M74)</f>
        <v>1537.43</v>
      </c>
      <c r="O74" s="487">
        <f t="shared" si="10"/>
        <v>1537.43</v>
      </c>
      <c r="P74" s="529"/>
      <c r="Q74" s="468">
        <f t="shared" si="11"/>
        <v>1537.43</v>
      </c>
    </row>
    <row r="75" spans="1:17" s="307" customFormat="1" ht="28.5" customHeight="1" x14ac:dyDescent="0.15">
      <c r="A75" s="802"/>
      <c r="B75" s="220"/>
      <c r="C75" s="796" t="s">
        <v>213</v>
      </c>
      <c r="D75" s="796"/>
      <c r="E75" s="220"/>
      <c r="F75" s="528">
        <v>9256</v>
      </c>
      <c r="G75" s="493"/>
      <c r="H75" s="533">
        <f>SUM(F75:G75)</f>
        <v>9256</v>
      </c>
      <c r="I75" s="487">
        <v>499.17</v>
      </c>
      <c r="J75" s="529"/>
      <c r="K75" s="530">
        <f>SUM(I75:J75)</f>
        <v>499.17</v>
      </c>
      <c r="L75" s="528"/>
      <c r="M75" s="493"/>
      <c r="N75" s="533"/>
      <c r="O75" s="487">
        <f t="shared" si="10"/>
        <v>499.17</v>
      </c>
      <c r="P75" s="529"/>
      <c r="Q75" s="468">
        <f t="shared" si="11"/>
        <v>499.17</v>
      </c>
    </row>
    <row r="76" spans="1:17" s="307" customFormat="1" ht="28.5" customHeight="1" x14ac:dyDescent="0.15">
      <c r="A76" s="802"/>
      <c r="B76" s="316"/>
      <c r="C76" s="795" t="s">
        <v>218</v>
      </c>
      <c r="D76" s="796"/>
      <c r="E76" s="220"/>
      <c r="F76" s="829">
        <v>3436.67</v>
      </c>
      <c r="G76" s="826"/>
      <c r="H76" s="827">
        <f>SUM(F76:G76)</f>
        <v>3436.67</v>
      </c>
      <c r="I76" s="487"/>
      <c r="J76" s="529"/>
      <c r="K76" s="530"/>
      <c r="L76" s="528"/>
      <c r="M76" s="493"/>
      <c r="N76" s="533"/>
      <c r="O76" s="487"/>
      <c r="P76" s="529"/>
      <c r="Q76" s="468"/>
    </row>
    <row r="77" spans="1:17" s="307" customFormat="1" ht="28.5" customHeight="1" x14ac:dyDescent="0.15">
      <c r="A77" s="802"/>
      <c r="B77" s="403"/>
      <c r="C77" s="318"/>
      <c r="D77" s="521" t="s">
        <v>424</v>
      </c>
      <c r="E77" s="220"/>
      <c r="F77" s="829"/>
      <c r="G77" s="826"/>
      <c r="H77" s="827"/>
      <c r="I77" s="487">
        <v>52.99</v>
      </c>
      <c r="J77" s="529"/>
      <c r="K77" s="530">
        <f>SUM(I77:J77)</f>
        <v>52.99</v>
      </c>
      <c r="L77" s="528"/>
      <c r="M77" s="493"/>
      <c r="N77" s="533"/>
      <c r="O77" s="487">
        <f>I77+L77</f>
        <v>52.99</v>
      </c>
      <c r="P77" s="529"/>
      <c r="Q77" s="468">
        <f>SUM(O77:P77)</f>
        <v>52.99</v>
      </c>
    </row>
    <row r="78" spans="1:17" s="307" customFormat="1" ht="28.5" customHeight="1" x14ac:dyDescent="0.15">
      <c r="A78" s="802"/>
      <c r="B78" s="220"/>
      <c r="C78" s="796" t="s">
        <v>214</v>
      </c>
      <c r="D78" s="796"/>
      <c r="E78" s="316"/>
      <c r="F78" s="528">
        <v>4510</v>
      </c>
      <c r="G78" s="493"/>
      <c r="H78" s="533">
        <f t="shared" ref="H78:H82" si="12">SUM(F78:G78)</f>
        <v>4510</v>
      </c>
      <c r="I78" s="487">
        <v>298.11</v>
      </c>
      <c r="J78" s="529"/>
      <c r="K78" s="530">
        <f>SUM(I78:J78)</f>
        <v>298.11</v>
      </c>
      <c r="L78" s="528"/>
      <c r="M78" s="493"/>
      <c r="N78" s="533"/>
      <c r="O78" s="487">
        <f t="shared" si="10"/>
        <v>298.11</v>
      </c>
      <c r="P78" s="529"/>
      <c r="Q78" s="468">
        <f t="shared" si="11"/>
        <v>298.11</v>
      </c>
    </row>
    <row r="79" spans="1:17" s="307" customFormat="1" ht="28.5" customHeight="1" x14ac:dyDescent="0.15">
      <c r="A79" s="802"/>
      <c r="B79" s="220"/>
      <c r="C79" s="796" t="s">
        <v>215</v>
      </c>
      <c r="D79" s="796"/>
      <c r="E79" s="316"/>
      <c r="F79" s="528">
        <v>3401.29</v>
      </c>
      <c r="G79" s="493"/>
      <c r="H79" s="533">
        <f t="shared" si="12"/>
        <v>3401.29</v>
      </c>
      <c r="I79" s="487">
        <v>266.64999999999998</v>
      </c>
      <c r="J79" s="529"/>
      <c r="K79" s="530">
        <f>SUM(I79:J79)</f>
        <v>266.64999999999998</v>
      </c>
      <c r="L79" s="528"/>
      <c r="M79" s="493"/>
      <c r="N79" s="533"/>
      <c r="O79" s="487">
        <f t="shared" si="10"/>
        <v>266.64999999999998</v>
      </c>
      <c r="P79" s="529"/>
      <c r="Q79" s="468">
        <f t="shared" si="11"/>
        <v>266.64999999999998</v>
      </c>
    </row>
    <row r="80" spans="1:17" s="307" customFormat="1" ht="28.5" customHeight="1" x14ac:dyDescent="0.15">
      <c r="A80" s="802"/>
      <c r="B80" s="220"/>
      <c r="C80" s="796" t="s">
        <v>326</v>
      </c>
      <c r="D80" s="796"/>
      <c r="E80" s="316"/>
      <c r="F80" s="528">
        <v>2424</v>
      </c>
      <c r="G80" s="493"/>
      <c r="H80" s="533">
        <f t="shared" si="12"/>
        <v>2424</v>
      </c>
      <c r="I80" s="487"/>
      <c r="J80" s="529"/>
      <c r="K80" s="530"/>
      <c r="L80" s="528"/>
      <c r="M80" s="493"/>
      <c r="N80" s="533"/>
      <c r="O80" s="487"/>
      <c r="P80" s="529"/>
      <c r="Q80" s="468"/>
    </row>
    <row r="81" spans="1:17" s="307" customFormat="1" ht="28.5" customHeight="1" x14ac:dyDescent="0.15">
      <c r="A81" s="802"/>
      <c r="B81" s="316"/>
      <c r="C81" s="796" t="s">
        <v>327</v>
      </c>
      <c r="D81" s="796"/>
      <c r="E81" s="316"/>
      <c r="F81" s="528">
        <v>596.59</v>
      </c>
      <c r="G81" s="493"/>
      <c r="H81" s="533">
        <f t="shared" si="12"/>
        <v>596.59</v>
      </c>
      <c r="I81" s="487"/>
      <c r="J81" s="529"/>
      <c r="K81" s="530"/>
      <c r="L81" s="528"/>
      <c r="M81" s="493"/>
      <c r="N81" s="533"/>
      <c r="O81" s="487"/>
      <c r="P81" s="529"/>
      <c r="Q81" s="468"/>
    </row>
    <row r="82" spans="1:17" s="307" customFormat="1" ht="28.5" customHeight="1" x14ac:dyDescent="0.15">
      <c r="A82" s="802"/>
      <c r="B82" s="316"/>
      <c r="C82" s="828" t="s">
        <v>328</v>
      </c>
      <c r="D82" s="796"/>
      <c r="E82" s="316"/>
      <c r="F82" s="528">
        <v>2842</v>
      </c>
      <c r="G82" s="493"/>
      <c r="H82" s="533">
        <f t="shared" si="12"/>
        <v>2842</v>
      </c>
      <c r="I82" s="487"/>
      <c r="J82" s="529"/>
      <c r="K82" s="530"/>
      <c r="L82" s="528"/>
      <c r="M82" s="493"/>
      <c r="N82" s="533"/>
      <c r="O82" s="487"/>
      <c r="P82" s="529"/>
      <c r="Q82" s="468"/>
    </row>
    <row r="83" spans="1:17" s="307" customFormat="1" ht="28.5" customHeight="1" x14ac:dyDescent="0.15">
      <c r="A83" s="802"/>
      <c r="B83" s="316"/>
      <c r="C83" s="828" t="s">
        <v>329</v>
      </c>
      <c r="D83" s="796"/>
      <c r="E83" s="316"/>
      <c r="F83" s="528">
        <v>360</v>
      </c>
      <c r="G83" s="493"/>
      <c r="H83" s="533">
        <f>SUM(F83:G83)</f>
        <v>360</v>
      </c>
      <c r="I83" s="487"/>
      <c r="J83" s="529"/>
      <c r="K83" s="530"/>
      <c r="L83" s="528"/>
      <c r="M83" s="493"/>
      <c r="N83" s="533"/>
      <c r="O83" s="487"/>
      <c r="P83" s="529"/>
      <c r="Q83" s="468"/>
    </row>
    <row r="84" spans="1:17" s="307" customFormat="1" ht="28.5" customHeight="1" thickBot="1" x14ac:dyDescent="0.2">
      <c r="A84" s="803"/>
      <c r="B84" s="316"/>
      <c r="C84" s="828" t="s">
        <v>330</v>
      </c>
      <c r="D84" s="796"/>
      <c r="E84" s="316"/>
      <c r="F84" s="528">
        <v>1293</v>
      </c>
      <c r="G84" s="493"/>
      <c r="H84" s="533">
        <f>SUM(F84:G84)</f>
        <v>1293</v>
      </c>
      <c r="I84" s="487"/>
      <c r="J84" s="529"/>
      <c r="K84" s="530"/>
      <c r="L84" s="528"/>
      <c r="M84" s="493"/>
      <c r="N84" s="533"/>
      <c r="O84" s="487"/>
      <c r="P84" s="529"/>
      <c r="Q84" s="468"/>
    </row>
    <row r="85" spans="1:17" s="307" customFormat="1" ht="28.5" customHeight="1" x14ac:dyDescent="0.15">
      <c r="A85" s="572"/>
      <c r="B85" s="573"/>
      <c r="C85" s="574"/>
      <c r="D85" s="574"/>
      <c r="E85" s="575"/>
      <c r="F85" s="576"/>
      <c r="G85" s="577"/>
      <c r="H85" s="576"/>
      <c r="I85" s="576"/>
      <c r="J85" s="576"/>
      <c r="K85" s="576"/>
      <c r="L85" s="576"/>
      <c r="M85" s="577"/>
      <c r="N85" s="576"/>
      <c r="O85" s="576"/>
      <c r="P85" s="576"/>
      <c r="Q85" s="576"/>
    </row>
    <row r="86" spans="1:17" s="558" customFormat="1" ht="28.5" customHeight="1" x14ac:dyDescent="0.15">
      <c r="A86" s="794"/>
      <c r="B86" s="794"/>
      <c r="C86" s="794"/>
      <c r="D86" s="794"/>
      <c r="E86" s="794"/>
      <c r="F86" s="794"/>
      <c r="G86" s="794"/>
      <c r="H86" s="794"/>
      <c r="I86" s="794"/>
      <c r="J86" s="794"/>
      <c r="K86" s="794"/>
      <c r="L86" s="794"/>
      <c r="M86" s="794"/>
      <c r="N86" s="794"/>
      <c r="O86" s="794"/>
      <c r="P86" s="794"/>
      <c r="Q86" s="794"/>
    </row>
    <row r="87" spans="1:17" s="307" customFormat="1" ht="11.25" customHeight="1" x14ac:dyDescent="0.15">
      <c r="A87" s="548"/>
      <c r="B87" s="548"/>
      <c r="C87" s="548"/>
      <c r="D87" s="548"/>
      <c r="E87" s="548"/>
      <c r="F87" s="548"/>
      <c r="G87" s="548"/>
      <c r="H87" s="548"/>
      <c r="I87" s="548"/>
      <c r="J87" s="548"/>
      <c r="K87" s="548"/>
      <c r="L87" s="548"/>
      <c r="M87" s="548"/>
      <c r="N87" s="548"/>
      <c r="O87" s="548"/>
      <c r="P87" s="548"/>
      <c r="Q87" s="548"/>
    </row>
    <row r="88" spans="1:17" s="307" customFormat="1" ht="11.25" customHeight="1" x14ac:dyDescent="0.15">
      <c r="A88" s="548"/>
      <c r="B88" s="548"/>
      <c r="C88" s="548"/>
      <c r="D88" s="548"/>
      <c r="E88" s="548"/>
      <c r="F88" s="548"/>
      <c r="G88" s="548"/>
      <c r="H88" s="548"/>
      <c r="I88" s="548"/>
      <c r="J88" s="548"/>
      <c r="K88" s="548"/>
      <c r="L88" s="548"/>
      <c r="M88" s="548"/>
      <c r="N88" s="548"/>
      <c r="O88" s="548"/>
      <c r="P88" s="548"/>
      <c r="Q88" s="548"/>
    </row>
    <row r="89" spans="1:17" s="558" customFormat="1" ht="28.5" customHeight="1" x14ac:dyDescent="0.15">
      <c r="A89" s="794"/>
      <c r="B89" s="794"/>
      <c r="C89" s="794"/>
      <c r="D89" s="794"/>
      <c r="E89" s="794"/>
      <c r="F89" s="794"/>
      <c r="G89" s="794"/>
      <c r="H89" s="794"/>
      <c r="I89" s="794"/>
      <c r="J89" s="794"/>
      <c r="K89" s="794"/>
      <c r="L89" s="794"/>
      <c r="M89" s="794"/>
      <c r="N89" s="794"/>
      <c r="O89" s="794"/>
      <c r="P89" s="794"/>
      <c r="Q89" s="794"/>
    </row>
    <row r="90" spans="1:17" s="307" customFormat="1" ht="28.5" customHeight="1" x14ac:dyDescent="0.15"/>
    <row r="91" spans="1:17" s="307" customFormat="1" ht="28.5" customHeight="1" thickBot="1" x14ac:dyDescent="0.2">
      <c r="A91" s="769" t="s">
        <v>184</v>
      </c>
      <c r="B91" s="769"/>
      <c r="C91" s="769"/>
      <c r="D91" s="769"/>
      <c r="E91" s="769"/>
      <c r="P91" s="770" t="s">
        <v>185</v>
      </c>
      <c r="Q91" s="770"/>
    </row>
    <row r="92" spans="1:17" s="307" customFormat="1" ht="18" customHeight="1" x14ac:dyDescent="0.15">
      <c r="A92" s="771" t="s">
        <v>186</v>
      </c>
      <c r="B92" s="772"/>
      <c r="C92" s="772"/>
      <c r="D92" s="772"/>
      <c r="E92" s="773"/>
      <c r="F92" s="780" t="s">
        <v>187</v>
      </c>
      <c r="G92" s="772"/>
      <c r="H92" s="773"/>
      <c r="I92" s="772" t="s">
        <v>161</v>
      </c>
      <c r="J92" s="772"/>
      <c r="K92" s="772"/>
      <c r="L92" s="772"/>
      <c r="M92" s="772"/>
      <c r="N92" s="772"/>
      <c r="O92" s="772"/>
      <c r="P92" s="772"/>
      <c r="Q92" s="782"/>
    </row>
    <row r="93" spans="1:17" s="307" customFormat="1" ht="18" customHeight="1" x14ac:dyDescent="0.15">
      <c r="A93" s="774"/>
      <c r="B93" s="775"/>
      <c r="C93" s="775"/>
      <c r="D93" s="775"/>
      <c r="E93" s="776"/>
      <c r="F93" s="781"/>
      <c r="G93" s="778"/>
      <c r="H93" s="779"/>
      <c r="I93" s="784" t="s">
        <v>188</v>
      </c>
      <c r="J93" s="784"/>
      <c r="K93" s="785"/>
      <c r="L93" s="783" t="s">
        <v>162</v>
      </c>
      <c r="M93" s="784"/>
      <c r="N93" s="785"/>
      <c r="O93" s="783" t="s">
        <v>189</v>
      </c>
      <c r="P93" s="784"/>
      <c r="Q93" s="786"/>
    </row>
    <row r="94" spans="1:17" s="307" customFormat="1" ht="45.75" customHeight="1" x14ac:dyDescent="0.15">
      <c r="A94" s="777"/>
      <c r="B94" s="778"/>
      <c r="C94" s="778"/>
      <c r="D94" s="778"/>
      <c r="E94" s="779"/>
      <c r="F94" s="308" t="s">
        <v>190</v>
      </c>
      <c r="G94" s="309" t="s">
        <v>279</v>
      </c>
      <c r="H94" s="310" t="s">
        <v>280</v>
      </c>
      <c r="I94" s="566" t="s">
        <v>190</v>
      </c>
      <c r="J94" s="309" t="s">
        <v>279</v>
      </c>
      <c r="K94" s="310" t="s">
        <v>280</v>
      </c>
      <c r="L94" s="308" t="s">
        <v>190</v>
      </c>
      <c r="M94" s="309" t="s">
        <v>279</v>
      </c>
      <c r="N94" s="310" t="s">
        <v>280</v>
      </c>
      <c r="O94" s="308" t="s">
        <v>190</v>
      </c>
      <c r="P94" s="309" t="s">
        <v>279</v>
      </c>
      <c r="Q94" s="311" t="s">
        <v>280</v>
      </c>
    </row>
    <row r="95" spans="1:17" s="307" customFormat="1" ht="28.5" customHeight="1" x14ac:dyDescent="0.15">
      <c r="A95" s="801" t="s">
        <v>457</v>
      </c>
      <c r="B95" s="316"/>
      <c r="C95" s="830" t="s">
        <v>331</v>
      </c>
      <c r="D95" s="795"/>
      <c r="E95" s="316"/>
      <c r="F95" s="528">
        <v>7407</v>
      </c>
      <c r="G95" s="493"/>
      <c r="H95" s="533">
        <f t="shared" ref="H95:H100" si="13">SUM(F95:G95)</f>
        <v>7407</v>
      </c>
      <c r="I95" s="487"/>
      <c r="J95" s="529"/>
      <c r="K95" s="530"/>
      <c r="L95" s="528"/>
      <c r="M95" s="493"/>
      <c r="N95" s="533"/>
      <c r="O95" s="487"/>
      <c r="P95" s="529"/>
      <c r="Q95" s="468"/>
    </row>
    <row r="96" spans="1:17" s="307" customFormat="1" ht="28.5" customHeight="1" x14ac:dyDescent="0.15">
      <c r="A96" s="802"/>
      <c r="B96" s="316"/>
      <c r="C96" s="830" t="s">
        <v>332</v>
      </c>
      <c r="D96" s="795"/>
      <c r="E96" s="316"/>
      <c r="F96" s="528">
        <v>250</v>
      </c>
      <c r="G96" s="493"/>
      <c r="H96" s="533">
        <f t="shared" si="13"/>
        <v>250</v>
      </c>
      <c r="I96" s="487"/>
      <c r="J96" s="529"/>
      <c r="K96" s="530"/>
      <c r="L96" s="528"/>
      <c r="M96" s="493"/>
      <c r="N96" s="533"/>
      <c r="O96" s="487"/>
      <c r="P96" s="529"/>
      <c r="Q96" s="468"/>
    </row>
    <row r="97" spans="1:17" s="307" customFormat="1" ht="28.5" customHeight="1" x14ac:dyDescent="0.15">
      <c r="A97" s="802"/>
      <c r="B97" s="316"/>
      <c r="C97" s="830" t="s">
        <v>333</v>
      </c>
      <c r="D97" s="795"/>
      <c r="E97" s="316"/>
      <c r="F97" s="528">
        <v>760</v>
      </c>
      <c r="G97" s="493"/>
      <c r="H97" s="533">
        <f t="shared" si="13"/>
        <v>760</v>
      </c>
      <c r="I97" s="487"/>
      <c r="J97" s="529"/>
      <c r="K97" s="530"/>
      <c r="L97" s="528"/>
      <c r="M97" s="493"/>
      <c r="N97" s="533"/>
      <c r="O97" s="487"/>
      <c r="P97" s="529"/>
      <c r="Q97" s="468"/>
    </row>
    <row r="98" spans="1:17" s="307" customFormat="1" ht="28.5" customHeight="1" x14ac:dyDescent="0.15">
      <c r="A98" s="802"/>
      <c r="B98" s="316"/>
      <c r="C98" s="830" t="s">
        <v>334</v>
      </c>
      <c r="D98" s="795"/>
      <c r="E98" s="316"/>
      <c r="F98" s="539">
        <v>1957</v>
      </c>
      <c r="G98" s="497"/>
      <c r="H98" s="541">
        <f t="shared" si="13"/>
        <v>1957</v>
      </c>
      <c r="I98" s="489"/>
      <c r="J98" s="540"/>
      <c r="K98" s="490"/>
      <c r="L98" s="539"/>
      <c r="M98" s="497"/>
      <c r="N98" s="541"/>
      <c r="O98" s="489"/>
      <c r="P98" s="540"/>
      <c r="Q98" s="469"/>
    </row>
    <row r="99" spans="1:17" s="307" customFormat="1" ht="28.5" customHeight="1" x14ac:dyDescent="0.15">
      <c r="A99" s="802"/>
      <c r="B99" s="316"/>
      <c r="C99" s="828" t="s">
        <v>335</v>
      </c>
      <c r="D99" s="828"/>
      <c r="E99" s="316"/>
      <c r="F99" s="528">
        <v>524</v>
      </c>
      <c r="G99" s="493"/>
      <c r="H99" s="533">
        <f t="shared" si="13"/>
        <v>524</v>
      </c>
      <c r="I99" s="487"/>
      <c r="J99" s="529"/>
      <c r="K99" s="530"/>
      <c r="L99" s="528"/>
      <c r="M99" s="493"/>
      <c r="N99" s="533"/>
      <c r="O99" s="487"/>
      <c r="P99" s="529"/>
      <c r="Q99" s="468"/>
    </row>
    <row r="100" spans="1:17" s="307" customFormat="1" ht="28.5" customHeight="1" x14ac:dyDescent="0.15">
      <c r="A100" s="802"/>
      <c r="B100" s="316"/>
      <c r="C100" s="828" t="s">
        <v>336</v>
      </c>
      <c r="D100" s="828"/>
      <c r="E100" s="316"/>
      <c r="F100" s="528">
        <v>266</v>
      </c>
      <c r="G100" s="493"/>
      <c r="H100" s="533">
        <f t="shared" si="13"/>
        <v>266</v>
      </c>
      <c r="I100" s="487"/>
      <c r="J100" s="529"/>
      <c r="K100" s="530"/>
      <c r="L100" s="528"/>
      <c r="M100" s="493"/>
      <c r="N100" s="533"/>
      <c r="O100" s="487"/>
      <c r="P100" s="529"/>
      <c r="Q100" s="468"/>
    </row>
    <row r="101" spans="1:17" s="307" customFormat="1" ht="28.5" customHeight="1" x14ac:dyDescent="0.15">
      <c r="A101" s="802"/>
      <c r="B101" s="220"/>
      <c r="C101" s="831" t="s">
        <v>337</v>
      </c>
      <c r="D101" s="831"/>
      <c r="E101" s="322"/>
      <c r="F101" s="212"/>
      <c r="G101" s="578"/>
      <c r="H101" s="488"/>
      <c r="I101" s="487"/>
      <c r="J101" s="529"/>
      <c r="K101" s="530"/>
      <c r="L101" s="528">
        <v>52.96</v>
      </c>
      <c r="M101" s="493"/>
      <c r="N101" s="533">
        <f>SUM(L101:M101)</f>
        <v>52.96</v>
      </c>
      <c r="O101" s="487">
        <f>I101+L101</f>
        <v>52.96</v>
      </c>
      <c r="P101" s="529"/>
      <c r="Q101" s="468">
        <f>SUM(O101:P101)</f>
        <v>52.96</v>
      </c>
    </row>
    <row r="102" spans="1:17" s="307" customFormat="1" ht="28.5" customHeight="1" x14ac:dyDescent="0.15">
      <c r="A102" s="802"/>
      <c r="B102" s="316"/>
      <c r="C102" s="795" t="s">
        <v>216</v>
      </c>
      <c r="D102" s="795"/>
      <c r="E102" s="220"/>
      <c r="F102" s="797">
        <v>55169</v>
      </c>
      <c r="G102" s="762"/>
      <c r="H102" s="765">
        <f>SUM(F102:G103)</f>
        <v>55169</v>
      </c>
      <c r="I102" s="487"/>
      <c r="J102" s="529"/>
      <c r="K102" s="530"/>
      <c r="L102" s="528"/>
      <c r="M102" s="493"/>
      <c r="N102" s="533"/>
      <c r="O102" s="487"/>
      <c r="P102" s="529"/>
      <c r="Q102" s="468"/>
    </row>
    <row r="103" spans="1:17" s="307" customFormat="1" ht="28.5" customHeight="1" x14ac:dyDescent="0.15">
      <c r="A103" s="802"/>
      <c r="B103" s="404"/>
      <c r="C103" s="317"/>
      <c r="D103" s="405" t="s">
        <v>338</v>
      </c>
      <c r="E103" s="220"/>
      <c r="F103" s="814"/>
      <c r="G103" s="763"/>
      <c r="H103" s="766"/>
      <c r="I103" s="487">
        <v>496.17</v>
      </c>
      <c r="J103" s="529"/>
      <c r="K103" s="530">
        <f>SUM(I103:J103)</f>
        <v>496.17</v>
      </c>
      <c r="L103" s="528"/>
      <c r="M103" s="493"/>
      <c r="N103" s="533"/>
      <c r="O103" s="487">
        <f>I103+L103</f>
        <v>496.17</v>
      </c>
      <c r="P103" s="529"/>
      <c r="Q103" s="468">
        <f>SUM(O103:P103)</f>
        <v>496.17</v>
      </c>
    </row>
    <row r="104" spans="1:17" s="307" customFormat="1" ht="28.5" customHeight="1" x14ac:dyDescent="0.15">
      <c r="A104" s="802"/>
      <c r="B104" s="316"/>
      <c r="C104" s="796" t="s">
        <v>217</v>
      </c>
      <c r="D104" s="796"/>
      <c r="E104" s="220"/>
      <c r="F104" s="528">
        <v>11227</v>
      </c>
      <c r="G104" s="493"/>
      <c r="H104" s="533">
        <f t="shared" ref="H104:H109" si="14">SUM(F104:G104)</f>
        <v>11227</v>
      </c>
      <c r="I104" s="487"/>
      <c r="J104" s="529"/>
      <c r="K104" s="530"/>
      <c r="L104" s="528"/>
      <c r="M104" s="493"/>
      <c r="N104" s="533"/>
      <c r="O104" s="487"/>
      <c r="P104" s="529"/>
      <c r="Q104" s="468"/>
    </row>
    <row r="105" spans="1:17" s="307" customFormat="1" ht="28.5" customHeight="1" x14ac:dyDescent="0.15">
      <c r="A105" s="802"/>
      <c r="B105" s="220"/>
      <c r="C105" s="796" t="s">
        <v>339</v>
      </c>
      <c r="D105" s="796"/>
      <c r="E105" s="220"/>
      <c r="F105" s="528">
        <v>4131</v>
      </c>
      <c r="G105" s="493"/>
      <c r="H105" s="533">
        <f t="shared" si="14"/>
        <v>4131</v>
      </c>
      <c r="I105" s="487"/>
      <c r="J105" s="529"/>
      <c r="K105" s="530"/>
      <c r="L105" s="528"/>
      <c r="M105" s="493"/>
      <c r="N105" s="533"/>
      <c r="O105" s="487"/>
      <c r="P105" s="529"/>
      <c r="Q105" s="468"/>
    </row>
    <row r="106" spans="1:17" s="307" customFormat="1" ht="28.5" customHeight="1" x14ac:dyDescent="0.15">
      <c r="A106" s="802"/>
      <c r="B106" s="316"/>
      <c r="C106" s="796" t="s">
        <v>340</v>
      </c>
      <c r="D106" s="796"/>
      <c r="E106" s="316"/>
      <c r="F106" s="528">
        <v>12079</v>
      </c>
      <c r="G106" s="493"/>
      <c r="H106" s="533">
        <f t="shared" si="14"/>
        <v>12079</v>
      </c>
      <c r="I106" s="406"/>
      <c r="J106" s="407"/>
      <c r="K106" s="530"/>
      <c r="L106" s="396"/>
      <c r="M106" s="579"/>
      <c r="N106" s="533"/>
      <c r="O106" s="487"/>
      <c r="P106" s="529"/>
      <c r="Q106" s="468"/>
    </row>
    <row r="107" spans="1:17" s="307" customFormat="1" ht="28.5" customHeight="1" x14ac:dyDescent="0.15">
      <c r="A107" s="802"/>
      <c r="B107" s="316"/>
      <c r="C107" s="796" t="s">
        <v>425</v>
      </c>
      <c r="D107" s="796"/>
      <c r="E107" s="316"/>
      <c r="F107" s="528">
        <v>29104.09</v>
      </c>
      <c r="G107" s="493"/>
      <c r="H107" s="533">
        <f t="shared" si="14"/>
        <v>29104.09</v>
      </c>
      <c r="I107" s="406"/>
      <c r="J107" s="407"/>
      <c r="K107" s="530"/>
      <c r="L107" s="396"/>
      <c r="M107" s="579"/>
      <c r="N107" s="533"/>
      <c r="O107" s="487"/>
      <c r="P107" s="529"/>
      <c r="Q107" s="468"/>
    </row>
    <row r="108" spans="1:17" s="307" customFormat="1" ht="28.5" customHeight="1" x14ac:dyDescent="0.15">
      <c r="A108" s="802"/>
      <c r="B108" s="316"/>
      <c r="C108" s="795" t="s">
        <v>281</v>
      </c>
      <c r="D108" s="795"/>
      <c r="E108" s="316"/>
      <c r="F108" s="539">
        <v>2156.98</v>
      </c>
      <c r="G108" s="497"/>
      <c r="H108" s="541">
        <f t="shared" si="14"/>
        <v>2156.98</v>
      </c>
      <c r="I108" s="408"/>
      <c r="J108" s="409"/>
      <c r="K108" s="490"/>
      <c r="L108" s="410"/>
      <c r="M108" s="580"/>
      <c r="N108" s="541"/>
      <c r="O108" s="489"/>
      <c r="P108" s="540"/>
      <c r="Q108" s="469"/>
    </row>
    <row r="109" spans="1:17" s="307" customFormat="1" ht="28.5" customHeight="1" x14ac:dyDescent="0.15">
      <c r="A109" s="802"/>
      <c r="B109" s="225"/>
      <c r="C109" s="795" t="s">
        <v>219</v>
      </c>
      <c r="D109" s="796"/>
      <c r="E109" s="220"/>
      <c r="F109" s="822">
        <v>74040</v>
      </c>
      <c r="G109" s="824"/>
      <c r="H109" s="815">
        <f t="shared" si="14"/>
        <v>74040</v>
      </c>
      <c r="I109" s="487"/>
      <c r="J109" s="529"/>
      <c r="K109" s="530"/>
      <c r="L109" s="528"/>
      <c r="M109" s="493"/>
      <c r="N109" s="533"/>
      <c r="O109" s="487"/>
      <c r="P109" s="529"/>
      <c r="Q109" s="468"/>
    </row>
    <row r="110" spans="1:17" s="307" customFormat="1" ht="28.5" customHeight="1" x14ac:dyDescent="0.15">
      <c r="A110" s="802"/>
      <c r="B110" s="222"/>
      <c r="C110" s="323"/>
      <c r="D110" s="221" t="s">
        <v>264</v>
      </c>
      <c r="E110" s="220"/>
      <c r="F110" s="823"/>
      <c r="G110" s="825"/>
      <c r="H110" s="816"/>
      <c r="I110" s="411">
        <v>105.3</v>
      </c>
      <c r="J110" s="213"/>
      <c r="K110" s="530">
        <f>SUM(I110:J110)</f>
        <v>105.3</v>
      </c>
      <c r="L110" s="218"/>
      <c r="M110" s="213"/>
      <c r="N110" s="533"/>
      <c r="O110" s="487">
        <f>I110+L110</f>
        <v>105.3</v>
      </c>
      <c r="P110" s="213"/>
      <c r="Q110" s="468">
        <f>SUM(O110:P110)</f>
        <v>105.3</v>
      </c>
    </row>
    <row r="111" spans="1:17" s="307" customFormat="1" ht="28.5" customHeight="1" x14ac:dyDescent="0.15">
      <c r="A111" s="802"/>
      <c r="B111" s="312"/>
      <c r="C111" s="523"/>
      <c r="D111" s="224" t="s">
        <v>426</v>
      </c>
      <c r="E111" s="324"/>
      <c r="F111" s="823"/>
      <c r="G111" s="825"/>
      <c r="H111" s="816"/>
      <c r="I111" s="412">
        <v>49.63</v>
      </c>
      <c r="J111" s="214"/>
      <c r="K111" s="491">
        <f>SUM(I111:J111)</f>
        <v>49.63</v>
      </c>
      <c r="L111" s="217">
        <v>20.25</v>
      </c>
      <c r="M111" s="214"/>
      <c r="N111" s="532">
        <f>SUM(L111:M111)</f>
        <v>20.25</v>
      </c>
      <c r="O111" s="492">
        <f>I111+L111</f>
        <v>69.88</v>
      </c>
      <c r="P111" s="214"/>
      <c r="Q111" s="477">
        <f>SUM(O111:P111)</f>
        <v>69.88</v>
      </c>
    </row>
    <row r="112" spans="1:17" s="307" customFormat="1" ht="28.5" customHeight="1" thickBot="1" x14ac:dyDescent="0.2">
      <c r="A112" s="803"/>
      <c r="B112" s="312"/>
      <c r="C112" s="523"/>
      <c r="D112" s="581" t="s">
        <v>458</v>
      </c>
      <c r="E112" s="510"/>
      <c r="F112" s="823"/>
      <c r="G112" s="825"/>
      <c r="H112" s="816"/>
      <c r="I112" s="582"/>
      <c r="J112" s="583"/>
      <c r="K112" s="507"/>
      <c r="L112" s="584">
        <v>76.47</v>
      </c>
      <c r="M112" s="583"/>
      <c r="N112" s="531">
        <v>76.47</v>
      </c>
      <c r="O112" s="506">
        <v>76.47</v>
      </c>
      <c r="P112" s="583"/>
      <c r="Q112" s="478">
        <v>76.47</v>
      </c>
    </row>
    <row r="113" spans="1:17" s="307" customFormat="1" ht="28.5" customHeight="1" x14ac:dyDescent="0.15">
      <c r="A113" s="575"/>
      <c r="B113" s="575"/>
      <c r="C113" s="575"/>
      <c r="D113" s="585"/>
      <c r="E113" s="575"/>
      <c r="F113" s="575"/>
      <c r="G113" s="575"/>
      <c r="H113" s="575"/>
      <c r="I113" s="575"/>
      <c r="J113" s="575"/>
      <c r="K113" s="575"/>
      <c r="L113" s="575"/>
      <c r="M113" s="575"/>
      <c r="N113" s="575"/>
      <c r="O113" s="575"/>
      <c r="P113" s="575"/>
      <c r="Q113" s="575"/>
    </row>
    <row r="114" spans="1:17" s="307" customFormat="1" ht="28.5" customHeight="1" x14ac:dyDescent="0.15">
      <c r="A114" s="768"/>
      <c r="B114" s="768"/>
      <c r="C114" s="768"/>
      <c r="D114" s="768"/>
      <c r="E114" s="768"/>
      <c r="F114" s="768"/>
      <c r="G114" s="768"/>
      <c r="H114" s="768"/>
      <c r="I114" s="768"/>
      <c r="J114" s="768"/>
      <c r="K114" s="768"/>
      <c r="L114" s="768"/>
      <c r="M114" s="768"/>
      <c r="N114" s="768"/>
      <c r="O114" s="768"/>
      <c r="P114" s="768"/>
      <c r="Q114" s="768"/>
    </row>
    <row r="115" spans="1:17" s="307" customFormat="1" ht="11.25" customHeight="1" x14ac:dyDescent="0.15">
      <c r="A115" s="548"/>
      <c r="B115" s="548"/>
      <c r="C115" s="548"/>
      <c r="D115" s="548"/>
      <c r="E115" s="548"/>
      <c r="F115" s="548"/>
      <c r="G115" s="548"/>
      <c r="H115" s="548"/>
      <c r="I115" s="548"/>
      <c r="J115" s="548"/>
      <c r="K115" s="548"/>
      <c r="L115" s="548"/>
      <c r="M115" s="548"/>
      <c r="N115" s="548"/>
      <c r="O115" s="548"/>
      <c r="P115" s="548"/>
      <c r="Q115" s="548"/>
    </row>
    <row r="116" spans="1:17" s="307" customFormat="1" ht="11.25" customHeight="1" x14ac:dyDescent="0.15">
      <c r="A116" s="548"/>
      <c r="B116" s="548"/>
      <c r="C116" s="548"/>
      <c r="D116" s="548"/>
      <c r="E116" s="548"/>
      <c r="F116" s="548"/>
      <c r="G116" s="548"/>
      <c r="H116" s="548"/>
      <c r="I116" s="548"/>
      <c r="J116" s="548"/>
      <c r="K116" s="548"/>
      <c r="L116" s="548"/>
      <c r="M116" s="548"/>
      <c r="N116" s="548"/>
      <c r="O116" s="548"/>
      <c r="P116" s="548"/>
      <c r="Q116" s="548"/>
    </row>
    <row r="117" spans="1:17" s="307" customFormat="1" ht="28.5" customHeight="1" x14ac:dyDescent="0.15">
      <c r="A117" s="794"/>
      <c r="B117" s="794"/>
      <c r="C117" s="794"/>
      <c r="D117" s="794"/>
      <c r="E117" s="794"/>
      <c r="F117" s="794"/>
      <c r="G117" s="794"/>
      <c r="H117" s="794"/>
      <c r="I117" s="794"/>
      <c r="J117" s="794"/>
      <c r="K117" s="794"/>
      <c r="L117" s="794"/>
      <c r="M117" s="794"/>
      <c r="N117" s="794"/>
      <c r="O117" s="794"/>
      <c r="P117" s="794"/>
      <c r="Q117" s="794"/>
    </row>
    <row r="118" spans="1:17" s="307" customFormat="1" ht="28.5" customHeight="1" x14ac:dyDescent="0.15"/>
    <row r="119" spans="1:17" s="307" customFormat="1" ht="28.5" customHeight="1" thickBot="1" x14ac:dyDescent="0.2">
      <c r="A119" s="769" t="s">
        <v>184</v>
      </c>
      <c r="B119" s="769"/>
      <c r="C119" s="769"/>
      <c r="D119" s="769"/>
      <c r="E119" s="769"/>
      <c r="P119" s="770" t="s">
        <v>185</v>
      </c>
      <c r="Q119" s="770"/>
    </row>
    <row r="120" spans="1:17" s="307" customFormat="1" ht="18" customHeight="1" x14ac:dyDescent="0.15">
      <c r="A120" s="771" t="s">
        <v>186</v>
      </c>
      <c r="B120" s="772"/>
      <c r="C120" s="772"/>
      <c r="D120" s="772"/>
      <c r="E120" s="773"/>
      <c r="F120" s="780" t="s">
        <v>187</v>
      </c>
      <c r="G120" s="772"/>
      <c r="H120" s="773"/>
      <c r="I120" s="772" t="s">
        <v>161</v>
      </c>
      <c r="J120" s="772"/>
      <c r="K120" s="772"/>
      <c r="L120" s="772"/>
      <c r="M120" s="772"/>
      <c r="N120" s="772"/>
      <c r="O120" s="772"/>
      <c r="P120" s="772"/>
      <c r="Q120" s="782"/>
    </row>
    <row r="121" spans="1:17" s="307" customFormat="1" ht="18" customHeight="1" x14ac:dyDescent="0.15">
      <c r="A121" s="774"/>
      <c r="B121" s="775"/>
      <c r="C121" s="775"/>
      <c r="D121" s="775"/>
      <c r="E121" s="776"/>
      <c r="F121" s="781"/>
      <c r="G121" s="778"/>
      <c r="H121" s="779"/>
      <c r="I121" s="783" t="s">
        <v>188</v>
      </c>
      <c r="J121" s="784"/>
      <c r="K121" s="785"/>
      <c r="L121" s="783" t="s">
        <v>162</v>
      </c>
      <c r="M121" s="784"/>
      <c r="N121" s="785"/>
      <c r="O121" s="783" t="s">
        <v>189</v>
      </c>
      <c r="P121" s="784"/>
      <c r="Q121" s="786"/>
    </row>
    <row r="122" spans="1:17" s="307" customFormat="1" ht="45.75" customHeight="1" x14ac:dyDescent="0.15">
      <c r="A122" s="777"/>
      <c r="B122" s="778"/>
      <c r="C122" s="778"/>
      <c r="D122" s="778"/>
      <c r="E122" s="779"/>
      <c r="F122" s="308" t="s">
        <v>190</v>
      </c>
      <c r="G122" s="309" t="s">
        <v>279</v>
      </c>
      <c r="H122" s="310" t="s">
        <v>280</v>
      </c>
      <c r="I122" s="308" t="s">
        <v>190</v>
      </c>
      <c r="J122" s="309" t="s">
        <v>279</v>
      </c>
      <c r="K122" s="310" t="s">
        <v>280</v>
      </c>
      <c r="L122" s="308" t="s">
        <v>190</v>
      </c>
      <c r="M122" s="309" t="s">
        <v>279</v>
      </c>
      <c r="N122" s="310" t="s">
        <v>280</v>
      </c>
      <c r="O122" s="308" t="s">
        <v>190</v>
      </c>
      <c r="P122" s="309" t="s">
        <v>279</v>
      </c>
      <c r="Q122" s="311" t="s">
        <v>280</v>
      </c>
    </row>
    <row r="123" spans="1:17" s="307" customFormat="1" ht="28.5" customHeight="1" x14ac:dyDescent="0.15">
      <c r="A123" s="801" t="s">
        <v>457</v>
      </c>
      <c r="B123" s="225"/>
      <c r="C123" s="795" t="s">
        <v>220</v>
      </c>
      <c r="D123" s="795"/>
      <c r="E123" s="322"/>
      <c r="F123" s="814">
        <v>219547.05</v>
      </c>
      <c r="G123" s="763"/>
      <c r="H123" s="766">
        <f>SUM(F123:G125)</f>
        <v>219547.05</v>
      </c>
      <c r="I123" s="492"/>
      <c r="J123" s="538"/>
      <c r="K123" s="532"/>
      <c r="L123" s="537"/>
      <c r="M123" s="496"/>
      <c r="N123" s="532"/>
      <c r="O123" s="537"/>
      <c r="P123" s="538"/>
      <c r="Q123" s="477"/>
    </row>
    <row r="124" spans="1:17" s="307" customFormat="1" ht="28.5" customHeight="1" x14ac:dyDescent="0.15">
      <c r="A124" s="802"/>
      <c r="B124" s="404"/>
      <c r="C124" s="317"/>
      <c r="D124" s="521" t="s">
        <v>170</v>
      </c>
      <c r="E124" s="322"/>
      <c r="F124" s="814"/>
      <c r="G124" s="763"/>
      <c r="H124" s="766"/>
      <c r="I124" s="487"/>
      <c r="J124" s="529"/>
      <c r="K124" s="532"/>
      <c r="L124" s="528">
        <v>72.849999999999994</v>
      </c>
      <c r="M124" s="493"/>
      <c r="N124" s="532">
        <f>SUM(L124:M124)</f>
        <v>72.849999999999994</v>
      </c>
      <c r="O124" s="528">
        <f>I124+L124</f>
        <v>72.849999999999994</v>
      </c>
      <c r="P124" s="529"/>
      <c r="Q124" s="468">
        <f>SUM(O124:P124)</f>
        <v>72.849999999999994</v>
      </c>
    </row>
    <row r="125" spans="1:17" s="307" customFormat="1" ht="28.5" customHeight="1" x14ac:dyDescent="0.15">
      <c r="A125" s="802"/>
      <c r="B125" s="223"/>
      <c r="C125" s="318"/>
      <c r="D125" s="521" t="s">
        <v>171</v>
      </c>
      <c r="E125" s="322"/>
      <c r="F125" s="798"/>
      <c r="G125" s="764"/>
      <c r="H125" s="767"/>
      <c r="I125" s="487">
        <v>176.49</v>
      </c>
      <c r="J125" s="529"/>
      <c r="K125" s="532">
        <f>SUM(I125:J125)</f>
        <v>176.49</v>
      </c>
      <c r="L125" s="528"/>
      <c r="M125" s="493"/>
      <c r="N125" s="532"/>
      <c r="O125" s="528">
        <f t="shared" ref="O125" si="15">I125+L125</f>
        <v>176.49</v>
      </c>
      <c r="P125" s="529"/>
      <c r="Q125" s="468">
        <f t="shared" ref="Q125" si="16">SUM(O125:P125)</f>
        <v>176.49</v>
      </c>
    </row>
    <row r="126" spans="1:17" s="307" customFormat="1" ht="28.5" customHeight="1" x14ac:dyDescent="0.15">
      <c r="A126" s="802"/>
      <c r="B126" s="315"/>
      <c r="C126" s="795" t="s">
        <v>221</v>
      </c>
      <c r="D126" s="795"/>
      <c r="E126" s="325"/>
      <c r="F126" s="539">
        <v>10242</v>
      </c>
      <c r="G126" s="497"/>
      <c r="H126" s="541">
        <f>SUM(F126:G126)</f>
        <v>10242</v>
      </c>
      <c r="I126" s="489"/>
      <c r="J126" s="540"/>
      <c r="K126" s="541"/>
      <c r="L126" s="539"/>
      <c r="M126" s="497"/>
      <c r="N126" s="541"/>
      <c r="O126" s="539"/>
      <c r="P126" s="540"/>
      <c r="Q126" s="469"/>
    </row>
    <row r="127" spans="1:17" s="307" customFormat="1" ht="28.5" customHeight="1" x14ac:dyDescent="0.15">
      <c r="A127" s="802"/>
      <c r="B127" s="339"/>
      <c r="C127" s="796" t="s">
        <v>341</v>
      </c>
      <c r="D127" s="796"/>
      <c r="E127" s="325"/>
      <c r="F127" s="528">
        <v>6202.91</v>
      </c>
      <c r="G127" s="493"/>
      <c r="H127" s="533">
        <f>SUM(F127:G127)</f>
        <v>6202.91</v>
      </c>
      <c r="I127" s="487"/>
      <c r="J127" s="529"/>
      <c r="K127" s="530"/>
      <c r="L127" s="528"/>
      <c r="M127" s="493"/>
      <c r="N127" s="533"/>
      <c r="O127" s="487"/>
      <c r="P127" s="529"/>
      <c r="Q127" s="468"/>
    </row>
    <row r="128" spans="1:17" s="307" customFormat="1" ht="28.5" customHeight="1" x14ac:dyDescent="0.15">
      <c r="A128" s="802"/>
      <c r="B128" s="339"/>
      <c r="C128" s="796" t="s">
        <v>342</v>
      </c>
      <c r="D128" s="796"/>
      <c r="E128" s="325"/>
      <c r="F128" s="528">
        <v>2788</v>
      </c>
      <c r="G128" s="493"/>
      <c r="H128" s="533">
        <f>SUM(F128:G128)</f>
        <v>2788</v>
      </c>
      <c r="I128" s="487"/>
      <c r="J128" s="529"/>
      <c r="K128" s="530"/>
      <c r="L128" s="528"/>
      <c r="M128" s="493"/>
      <c r="N128" s="533"/>
      <c r="O128" s="487"/>
      <c r="P128" s="529"/>
      <c r="Q128" s="468"/>
    </row>
    <row r="129" spans="1:17" s="307" customFormat="1" ht="28.5" customHeight="1" x14ac:dyDescent="0.15">
      <c r="A129" s="802"/>
      <c r="B129" s="225"/>
      <c r="C129" s="795" t="s">
        <v>160</v>
      </c>
      <c r="D129" s="796"/>
      <c r="E129" s="325"/>
      <c r="F129" s="528">
        <v>10245</v>
      </c>
      <c r="G129" s="493"/>
      <c r="H129" s="533">
        <f>SUM(F129:G129)</f>
        <v>10245</v>
      </c>
      <c r="I129" s="487"/>
      <c r="J129" s="529"/>
      <c r="K129" s="530"/>
      <c r="L129" s="528"/>
      <c r="M129" s="493"/>
      <c r="N129" s="533"/>
      <c r="O129" s="487"/>
      <c r="P129" s="529"/>
      <c r="Q129" s="468"/>
    </row>
    <row r="130" spans="1:17" s="307" customFormat="1" ht="28.5" customHeight="1" x14ac:dyDescent="0.15">
      <c r="A130" s="802"/>
      <c r="B130" s="223"/>
      <c r="C130" s="413"/>
      <c r="D130" s="221" t="s">
        <v>343</v>
      </c>
      <c r="E130" s="325"/>
      <c r="F130" s="528">
        <v>13559</v>
      </c>
      <c r="G130" s="493"/>
      <c r="H130" s="533">
        <f>SUM(F130:G130)</f>
        <v>13559</v>
      </c>
      <c r="I130" s="487"/>
      <c r="J130" s="529"/>
      <c r="K130" s="530"/>
      <c r="L130" s="528"/>
      <c r="M130" s="493"/>
      <c r="N130" s="533"/>
      <c r="O130" s="487"/>
      <c r="P130" s="529"/>
      <c r="Q130" s="468"/>
    </row>
    <row r="131" spans="1:17" s="307" customFormat="1" ht="28.5" customHeight="1" x14ac:dyDescent="0.15">
      <c r="A131" s="802"/>
      <c r="B131" s="225"/>
      <c r="C131" s="795" t="s">
        <v>222</v>
      </c>
      <c r="D131" s="795"/>
      <c r="E131" s="325"/>
      <c r="F131" s="829">
        <v>30343</v>
      </c>
      <c r="G131" s="826"/>
      <c r="H131" s="827">
        <f>SUM(F131:G136)</f>
        <v>30343</v>
      </c>
      <c r="I131" s="487"/>
      <c r="J131" s="529"/>
      <c r="K131" s="530"/>
      <c r="L131" s="528">
        <v>4679.33</v>
      </c>
      <c r="M131" s="493"/>
      <c r="N131" s="533">
        <f t="shared" ref="N131:N137" si="17">SUM(L131:M131)</f>
        <v>4679.33</v>
      </c>
      <c r="O131" s="487">
        <f t="shared" ref="O131:O140" si="18">I131+L131</f>
        <v>4679.33</v>
      </c>
      <c r="P131" s="529"/>
      <c r="Q131" s="468">
        <f t="shared" ref="Q131:Q140" si="19">SUM(O131:P131)</f>
        <v>4679.33</v>
      </c>
    </row>
    <row r="132" spans="1:17" s="307" customFormat="1" ht="28.5" customHeight="1" x14ac:dyDescent="0.15">
      <c r="A132" s="802"/>
      <c r="B132" s="404"/>
      <c r="C132" s="317"/>
      <c r="D132" s="521" t="s">
        <v>344</v>
      </c>
      <c r="E132" s="325"/>
      <c r="F132" s="829"/>
      <c r="G132" s="826"/>
      <c r="H132" s="827"/>
      <c r="I132" s="487">
        <v>43.74</v>
      </c>
      <c r="J132" s="493"/>
      <c r="K132" s="530">
        <f>SUM(I132:J132)</f>
        <v>43.74</v>
      </c>
      <c r="L132" s="528"/>
      <c r="M132" s="493"/>
      <c r="N132" s="533"/>
      <c r="O132" s="487">
        <f t="shared" si="18"/>
        <v>43.74</v>
      </c>
      <c r="P132" s="213"/>
      <c r="Q132" s="468">
        <f t="shared" si="19"/>
        <v>43.74</v>
      </c>
    </row>
    <row r="133" spans="1:17" s="307" customFormat="1" ht="28.5" customHeight="1" x14ac:dyDescent="0.15">
      <c r="A133" s="802"/>
      <c r="B133" s="404"/>
      <c r="C133" s="317"/>
      <c r="D133" s="521" t="s">
        <v>345</v>
      </c>
      <c r="E133" s="325"/>
      <c r="F133" s="829"/>
      <c r="G133" s="826"/>
      <c r="H133" s="827"/>
      <c r="I133" s="487"/>
      <c r="J133" s="493"/>
      <c r="K133" s="530"/>
      <c r="L133" s="528">
        <v>2.86</v>
      </c>
      <c r="M133" s="493"/>
      <c r="N133" s="533">
        <f t="shared" si="17"/>
        <v>2.86</v>
      </c>
      <c r="O133" s="487">
        <f t="shared" si="18"/>
        <v>2.86</v>
      </c>
      <c r="P133" s="213"/>
      <c r="Q133" s="468">
        <f t="shared" si="19"/>
        <v>2.86</v>
      </c>
    </row>
    <row r="134" spans="1:17" s="307" customFormat="1" ht="28.5" customHeight="1" x14ac:dyDescent="0.15">
      <c r="A134" s="802"/>
      <c r="B134" s="404"/>
      <c r="C134" s="317"/>
      <c r="D134" s="521" t="s">
        <v>346</v>
      </c>
      <c r="E134" s="325"/>
      <c r="F134" s="829"/>
      <c r="G134" s="826"/>
      <c r="H134" s="827"/>
      <c r="I134" s="487">
        <v>12.96</v>
      </c>
      <c r="J134" s="493"/>
      <c r="K134" s="530">
        <f>SUM(I134:J134)</f>
        <v>12.96</v>
      </c>
      <c r="L134" s="528"/>
      <c r="M134" s="493"/>
      <c r="N134" s="533"/>
      <c r="O134" s="487">
        <f t="shared" si="18"/>
        <v>12.96</v>
      </c>
      <c r="P134" s="213"/>
      <c r="Q134" s="468">
        <f t="shared" si="19"/>
        <v>12.96</v>
      </c>
    </row>
    <row r="135" spans="1:17" s="307" customFormat="1" ht="28.5" customHeight="1" x14ac:dyDescent="0.15">
      <c r="A135" s="802"/>
      <c r="B135" s="404"/>
      <c r="C135" s="317"/>
      <c r="D135" s="414" t="s">
        <v>347</v>
      </c>
      <c r="E135" s="325"/>
      <c r="F135" s="829"/>
      <c r="G135" s="826"/>
      <c r="H135" s="827"/>
      <c r="I135" s="487"/>
      <c r="J135" s="529"/>
      <c r="K135" s="530"/>
      <c r="L135" s="528">
        <v>65.7</v>
      </c>
      <c r="M135" s="493"/>
      <c r="N135" s="533">
        <f>SUM(L135:M135)</f>
        <v>65.7</v>
      </c>
      <c r="O135" s="487">
        <f t="shared" si="18"/>
        <v>65.7</v>
      </c>
      <c r="P135" s="529"/>
      <c r="Q135" s="468">
        <f t="shared" si="19"/>
        <v>65.7</v>
      </c>
    </row>
    <row r="136" spans="1:17" s="307" customFormat="1" ht="28.5" customHeight="1" x14ac:dyDescent="0.15">
      <c r="A136" s="802"/>
      <c r="B136" s="403"/>
      <c r="C136" s="318"/>
      <c r="D136" s="415" t="s">
        <v>348</v>
      </c>
      <c r="E136" s="325"/>
      <c r="F136" s="829"/>
      <c r="G136" s="826"/>
      <c r="H136" s="827"/>
      <c r="I136" s="487"/>
      <c r="J136" s="529"/>
      <c r="K136" s="530"/>
      <c r="L136" s="528">
        <v>11.67</v>
      </c>
      <c r="M136" s="493"/>
      <c r="N136" s="533">
        <f t="shared" si="17"/>
        <v>11.67</v>
      </c>
      <c r="O136" s="487">
        <f t="shared" si="18"/>
        <v>11.67</v>
      </c>
      <c r="P136" s="529"/>
      <c r="Q136" s="468">
        <f t="shared" si="19"/>
        <v>11.67</v>
      </c>
    </row>
    <row r="137" spans="1:17" s="307" customFormat="1" ht="28.5" customHeight="1" x14ac:dyDescent="0.15">
      <c r="A137" s="802"/>
      <c r="B137" s="339"/>
      <c r="C137" s="796" t="s">
        <v>167</v>
      </c>
      <c r="D137" s="832"/>
      <c r="E137" s="325"/>
      <c r="F137" s="528">
        <v>1404.78</v>
      </c>
      <c r="G137" s="493"/>
      <c r="H137" s="533">
        <f>SUM(F137:G137)</f>
        <v>1404.78</v>
      </c>
      <c r="I137" s="487"/>
      <c r="J137" s="529"/>
      <c r="K137" s="530"/>
      <c r="L137" s="528">
        <v>241.5</v>
      </c>
      <c r="M137" s="493"/>
      <c r="N137" s="533">
        <f t="shared" si="17"/>
        <v>241.5</v>
      </c>
      <c r="O137" s="487">
        <f t="shared" si="18"/>
        <v>241.5</v>
      </c>
      <c r="P137" s="529"/>
      <c r="Q137" s="468">
        <f t="shared" si="19"/>
        <v>241.5</v>
      </c>
    </row>
    <row r="138" spans="1:17" s="307" customFormat="1" ht="28.5" customHeight="1" x14ac:dyDescent="0.15">
      <c r="A138" s="802"/>
      <c r="B138" s="313"/>
      <c r="C138" s="796" t="s">
        <v>223</v>
      </c>
      <c r="D138" s="832"/>
      <c r="E138" s="322"/>
      <c r="F138" s="479">
        <v>4660.13</v>
      </c>
      <c r="G138" s="552"/>
      <c r="H138" s="533">
        <f>SUM(F138:G138)</f>
        <v>4660.13</v>
      </c>
      <c r="I138" s="487">
        <v>103.68</v>
      </c>
      <c r="J138" s="529"/>
      <c r="K138" s="530">
        <f>SUM(I138:J138)</f>
        <v>103.68</v>
      </c>
      <c r="L138" s="528"/>
      <c r="M138" s="493"/>
      <c r="N138" s="533"/>
      <c r="O138" s="487">
        <f t="shared" si="18"/>
        <v>103.68</v>
      </c>
      <c r="P138" s="529"/>
      <c r="Q138" s="468">
        <f t="shared" si="19"/>
        <v>103.68</v>
      </c>
    </row>
    <row r="139" spans="1:17" s="307" customFormat="1" ht="28.5" customHeight="1" x14ac:dyDescent="0.15">
      <c r="A139" s="802"/>
      <c r="B139" s="314"/>
      <c r="C139" s="796" t="s">
        <v>159</v>
      </c>
      <c r="D139" s="796"/>
      <c r="E139" s="322"/>
      <c r="F139" s="528">
        <v>1471.38</v>
      </c>
      <c r="G139" s="493"/>
      <c r="H139" s="533">
        <f>SUM(F139:G139)</f>
        <v>1471.38</v>
      </c>
      <c r="I139" s="487">
        <v>120.49</v>
      </c>
      <c r="J139" s="529"/>
      <c r="K139" s="530">
        <f>SUM(I139:J139)</f>
        <v>120.49</v>
      </c>
      <c r="L139" s="528"/>
      <c r="M139" s="493"/>
      <c r="N139" s="533"/>
      <c r="O139" s="487">
        <f t="shared" si="18"/>
        <v>120.49</v>
      </c>
      <c r="P139" s="529"/>
      <c r="Q139" s="468">
        <f t="shared" si="19"/>
        <v>120.49</v>
      </c>
    </row>
    <row r="140" spans="1:17" s="307" customFormat="1" ht="28.5" customHeight="1" thickBot="1" x14ac:dyDescent="0.2">
      <c r="A140" s="803"/>
      <c r="B140" s="512"/>
      <c r="C140" s="793" t="s">
        <v>224</v>
      </c>
      <c r="D140" s="793"/>
      <c r="E140" s="511"/>
      <c r="F140" s="513">
        <v>1747.06</v>
      </c>
      <c r="G140" s="586"/>
      <c r="H140" s="504">
        <f>SUM(F140:G140)</f>
        <v>1747.06</v>
      </c>
      <c r="I140" s="508">
        <v>115.63</v>
      </c>
      <c r="J140" s="503"/>
      <c r="K140" s="509">
        <f>SUM(I140:J140)</f>
        <v>115.63</v>
      </c>
      <c r="L140" s="502"/>
      <c r="M140" s="562"/>
      <c r="N140" s="504"/>
      <c r="O140" s="508">
        <f t="shared" si="18"/>
        <v>115.63</v>
      </c>
      <c r="P140" s="503"/>
      <c r="Q140" s="505">
        <f t="shared" si="19"/>
        <v>115.63</v>
      </c>
    </row>
    <row r="141" spans="1:17" s="307" customFormat="1" ht="28.5" customHeight="1" x14ac:dyDescent="0.15">
      <c r="A141" s="321"/>
      <c r="B141" s="321"/>
      <c r="C141" s="321"/>
      <c r="D141" s="587"/>
      <c r="E141" s="321"/>
      <c r="F141" s="321"/>
      <c r="G141" s="321"/>
      <c r="H141" s="321"/>
      <c r="I141" s="321"/>
      <c r="J141" s="321"/>
      <c r="K141" s="321"/>
      <c r="L141" s="321"/>
      <c r="M141" s="321"/>
      <c r="N141" s="321"/>
      <c r="O141" s="321"/>
      <c r="P141" s="321"/>
      <c r="Q141" s="321"/>
    </row>
    <row r="142" spans="1:17" s="307" customFormat="1" ht="28.5" customHeight="1" x14ac:dyDescent="0.15">
      <c r="A142" s="833"/>
      <c r="B142" s="833"/>
      <c r="C142" s="833"/>
      <c r="D142" s="833"/>
      <c r="E142" s="833"/>
      <c r="F142" s="833"/>
      <c r="G142" s="833"/>
      <c r="H142" s="833"/>
      <c r="I142" s="833"/>
      <c r="J142" s="833"/>
      <c r="K142" s="833"/>
      <c r="L142" s="833"/>
      <c r="M142" s="833"/>
      <c r="N142" s="833"/>
      <c r="O142" s="833"/>
      <c r="P142" s="833"/>
      <c r="Q142" s="833"/>
    </row>
    <row r="143" spans="1:17" s="307" customFormat="1" ht="11.25" customHeight="1" x14ac:dyDescent="0.15">
      <c r="A143" s="548"/>
      <c r="B143" s="548"/>
      <c r="C143" s="548"/>
      <c r="D143" s="548"/>
      <c r="E143" s="548"/>
      <c r="F143" s="548"/>
      <c r="G143" s="548"/>
      <c r="H143" s="548"/>
      <c r="I143" s="548"/>
      <c r="J143" s="548"/>
      <c r="K143" s="548"/>
      <c r="L143" s="548"/>
      <c r="M143" s="548"/>
      <c r="N143" s="548"/>
      <c r="O143" s="548"/>
      <c r="P143" s="548"/>
      <c r="Q143" s="548"/>
    </row>
    <row r="144" spans="1:17" s="307" customFormat="1" ht="11.25" customHeight="1" x14ac:dyDescent="0.15">
      <c r="A144" s="548"/>
      <c r="B144" s="548"/>
      <c r="C144" s="548"/>
      <c r="D144" s="548"/>
      <c r="E144" s="548"/>
      <c r="F144" s="548"/>
      <c r="G144" s="548"/>
      <c r="H144" s="548"/>
      <c r="I144" s="548"/>
      <c r="J144" s="548"/>
      <c r="K144" s="548"/>
      <c r="L144" s="548"/>
      <c r="M144" s="548"/>
      <c r="N144" s="548"/>
      <c r="O144" s="548"/>
      <c r="P144" s="548"/>
      <c r="Q144" s="548"/>
    </row>
    <row r="145" spans="1:17" s="307" customFormat="1" ht="28.5" customHeight="1" x14ac:dyDescent="0.15">
      <c r="A145" s="794"/>
      <c r="B145" s="794"/>
      <c r="C145" s="794"/>
      <c r="D145" s="794"/>
      <c r="E145" s="794"/>
      <c r="F145" s="794"/>
      <c r="G145" s="794"/>
      <c r="H145" s="794"/>
      <c r="I145" s="794"/>
      <c r="J145" s="794"/>
      <c r="K145" s="794"/>
      <c r="L145" s="794"/>
      <c r="M145" s="794"/>
      <c r="N145" s="794"/>
      <c r="O145" s="794"/>
      <c r="P145" s="794"/>
      <c r="Q145" s="794"/>
    </row>
    <row r="146" spans="1:17" s="307" customFormat="1" ht="28.5" customHeight="1" x14ac:dyDescent="0.15"/>
    <row r="147" spans="1:17" s="307" customFormat="1" ht="28.5" customHeight="1" thickBot="1" x14ac:dyDescent="0.2">
      <c r="A147" s="769" t="s">
        <v>184</v>
      </c>
      <c r="B147" s="769"/>
      <c r="C147" s="769"/>
      <c r="D147" s="769"/>
      <c r="E147" s="769"/>
      <c r="P147" s="770" t="s">
        <v>185</v>
      </c>
      <c r="Q147" s="770"/>
    </row>
    <row r="148" spans="1:17" s="307" customFormat="1" ht="18" customHeight="1" x14ac:dyDescent="0.15">
      <c r="A148" s="771" t="s">
        <v>186</v>
      </c>
      <c r="B148" s="772"/>
      <c r="C148" s="772"/>
      <c r="D148" s="772"/>
      <c r="E148" s="773"/>
      <c r="F148" s="780" t="s">
        <v>187</v>
      </c>
      <c r="G148" s="772"/>
      <c r="H148" s="773"/>
      <c r="I148" s="772" t="s">
        <v>161</v>
      </c>
      <c r="J148" s="772"/>
      <c r="K148" s="772"/>
      <c r="L148" s="772"/>
      <c r="M148" s="772"/>
      <c r="N148" s="772"/>
      <c r="O148" s="772"/>
      <c r="P148" s="772"/>
      <c r="Q148" s="782"/>
    </row>
    <row r="149" spans="1:17" s="307" customFormat="1" ht="18" customHeight="1" x14ac:dyDescent="0.15">
      <c r="A149" s="774"/>
      <c r="B149" s="775"/>
      <c r="C149" s="775"/>
      <c r="D149" s="775"/>
      <c r="E149" s="776"/>
      <c r="F149" s="781"/>
      <c r="G149" s="778"/>
      <c r="H149" s="779"/>
      <c r="I149" s="783" t="s">
        <v>188</v>
      </c>
      <c r="J149" s="784"/>
      <c r="K149" s="785"/>
      <c r="L149" s="783" t="s">
        <v>162</v>
      </c>
      <c r="M149" s="784"/>
      <c r="N149" s="785"/>
      <c r="O149" s="783" t="s">
        <v>189</v>
      </c>
      <c r="P149" s="784"/>
      <c r="Q149" s="786"/>
    </row>
    <row r="150" spans="1:17" s="307" customFormat="1" ht="45.75" customHeight="1" x14ac:dyDescent="0.15">
      <c r="A150" s="777"/>
      <c r="B150" s="778"/>
      <c r="C150" s="778"/>
      <c r="D150" s="778"/>
      <c r="E150" s="779"/>
      <c r="F150" s="308" t="s">
        <v>190</v>
      </c>
      <c r="G150" s="309" t="s">
        <v>279</v>
      </c>
      <c r="H150" s="310" t="s">
        <v>280</v>
      </c>
      <c r="I150" s="308" t="s">
        <v>190</v>
      </c>
      <c r="J150" s="309" t="s">
        <v>279</v>
      </c>
      <c r="K150" s="310" t="s">
        <v>280</v>
      </c>
      <c r="L150" s="308" t="s">
        <v>190</v>
      </c>
      <c r="M150" s="309" t="s">
        <v>279</v>
      </c>
      <c r="N150" s="310" t="s">
        <v>280</v>
      </c>
      <c r="O150" s="308" t="s">
        <v>190</v>
      </c>
      <c r="P150" s="309" t="s">
        <v>279</v>
      </c>
      <c r="Q150" s="311" t="s">
        <v>280</v>
      </c>
    </row>
    <row r="151" spans="1:17" s="307" customFormat="1" ht="28.5" customHeight="1" x14ac:dyDescent="0.15">
      <c r="A151" s="801" t="s">
        <v>457</v>
      </c>
      <c r="B151" s="225"/>
      <c r="C151" s="795" t="s">
        <v>427</v>
      </c>
      <c r="D151" s="795"/>
      <c r="E151" s="325"/>
      <c r="F151" s="588">
        <v>29792.59</v>
      </c>
      <c r="G151" s="589"/>
      <c r="H151" s="590">
        <f>SUM(F151:G151)</f>
        <v>29792.59</v>
      </c>
      <c r="I151" s="494"/>
      <c r="J151" s="535"/>
      <c r="K151" s="490"/>
      <c r="L151" s="534">
        <v>3658.34</v>
      </c>
      <c r="M151" s="591"/>
      <c r="N151" s="541">
        <f t="shared" ref="N151:N162" si="20">SUM(L151:M151)</f>
        <v>3658.34</v>
      </c>
      <c r="O151" s="489">
        <f t="shared" ref="O151:O169" si="21">I151+L151</f>
        <v>3658.34</v>
      </c>
      <c r="P151" s="540"/>
      <c r="Q151" s="469">
        <f t="shared" ref="Q151:Q169" si="22">SUM(O151:P151)</f>
        <v>3658.34</v>
      </c>
    </row>
    <row r="152" spans="1:17" s="307" customFormat="1" ht="28.5" customHeight="1" x14ac:dyDescent="0.15">
      <c r="A152" s="802"/>
      <c r="B152" s="222"/>
      <c r="C152" s="416"/>
      <c r="D152" s="592" t="s">
        <v>306</v>
      </c>
      <c r="E152" s="325"/>
      <c r="F152" s="837"/>
      <c r="G152" s="839"/>
      <c r="H152" s="840"/>
      <c r="I152" s="495">
        <v>892.83</v>
      </c>
      <c r="J152" s="482"/>
      <c r="K152" s="530">
        <f>SUM(I152:J152)</f>
        <v>892.83</v>
      </c>
      <c r="L152" s="481">
        <v>85.95</v>
      </c>
      <c r="M152" s="559"/>
      <c r="N152" s="533">
        <f t="shared" si="20"/>
        <v>85.95</v>
      </c>
      <c r="O152" s="487">
        <f t="shared" si="21"/>
        <v>978.78000000000009</v>
      </c>
      <c r="P152" s="529"/>
      <c r="Q152" s="468">
        <f t="shared" si="22"/>
        <v>978.78000000000009</v>
      </c>
    </row>
    <row r="153" spans="1:17" s="307" customFormat="1" ht="28.5" customHeight="1" x14ac:dyDescent="0.15">
      <c r="A153" s="802"/>
      <c r="B153" s="312"/>
      <c r="C153" s="323"/>
      <c r="D153" s="527" t="s">
        <v>349</v>
      </c>
      <c r="E153" s="325"/>
      <c r="F153" s="838"/>
      <c r="G153" s="800"/>
      <c r="H153" s="841"/>
      <c r="I153" s="494"/>
      <c r="J153" s="535"/>
      <c r="K153" s="490"/>
      <c r="L153" s="534">
        <v>27</v>
      </c>
      <c r="M153" s="591"/>
      <c r="N153" s="541">
        <f t="shared" si="20"/>
        <v>27</v>
      </c>
      <c r="O153" s="489">
        <f t="shared" si="21"/>
        <v>27</v>
      </c>
      <c r="P153" s="540"/>
      <c r="Q153" s="469">
        <f t="shared" si="22"/>
        <v>27</v>
      </c>
    </row>
    <row r="154" spans="1:17" s="307" customFormat="1" ht="28.5" customHeight="1" x14ac:dyDescent="0.15">
      <c r="A154" s="802"/>
      <c r="B154" s="339"/>
      <c r="C154" s="828" t="s">
        <v>226</v>
      </c>
      <c r="D154" s="828"/>
      <c r="E154" s="322"/>
      <c r="F154" s="528">
        <v>1221</v>
      </c>
      <c r="G154" s="493"/>
      <c r="H154" s="533">
        <f>SUM(F154:G154)</f>
        <v>1221</v>
      </c>
      <c r="I154" s="495"/>
      <c r="J154" s="482"/>
      <c r="K154" s="530"/>
      <c r="L154" s="481">
        <v>513.83000000000004</v>
      </c>
      <c r="M154" s="559"/>
      <c r="N154" s="533">
        <f t="shared" si="20"/>
        <v>513.83000000000004</v>
      </c>
      <c r="O154" s="487">
        <f t="shared" si="21"/>
        <v>513.83000000000004</v>
      </c>
      <c r="P154" s="529"/>
      <c r="Q154" s="468">
        <f t="shared" si="22"/>
        <v>513.83000000000004</v>
      </c>
    </row>
    <row r="155" spans="1:17" s="307" customFormat="1" ht="28.5" customHeight="1" x14ac:dyDescent="0.15">
      <c r="A155" s="802"/>
      <c r="B155" s="339"/>
      <c r="C155" s="828" t="s">
        <v>350</v>
      </c>
      <c r="D155" s="828"/>
      <c r="E155" s="322"/>
      <c r="F155" s="528">
        <v>374</v>
      </c>
      <c r="G155" s="493"/>
      <c r="H155" s="533">
        <f>SUM(F155:G155)</f>
        <v>374</v>
      </c>
      <c r="I155" s="495"/>
      <c r="J155" s="482"/>
      <c r="K155" s="530"/>
      <c r="L155" s="481">
        <v>63.36</v>
      </c>
      <c r="M155" s="559"/>
      <c r="N155" s="533">
        <f t="shared" si="20"/>
        <v>63.36</v>
      </c>
      <c r="O155" s="487">
        <f t="shared" si="21"/>
        <v>63.36</v>
      </c>
      <c r="P155" s="529"/>
      <c r="Q155" s="468">
        <f t="shared" si="22"/>
        <v>63.36</v>
      </c>
    </row>
    <row r="156" spans="1:17" s="307" customFormat="1" ht="28.5" customHeight="1" x14ac:dyDescent="0.15">
      <c r="A156" s="802"/>
      <c r="B156" s="225"/>
      <c r="C156" s="795" t="s">
        <v>158</v>
      </c>
      <c r="D156" s="795"/>
      <c r="E156" s="325"/>
      <c r="F156" s="797">
        <v>10081</v>
      </c>
      <c r="G156" s="799"/>
      <c r="H156" s="765">
        <f>SUM(F156:G156)</f>
        <v>10081</v>
      </c>
      <c r="I156" s="593"/>
      <c r="J156" s="594"/>
      <c r="K156" s="490"/>
      <c r="L156" s="595">
        <v>3923.04</v>
      </c>
      <c r="M156" s="596"/>
      <c r="N156" s="569">
        <f t="shared" si="20"/>
        <v>3923.04</v>
      </c>
      <c r="O156" s="489">
        <f t="shared" si="21"/>
        <v>3923.04</v>
      </c>
      <c r="P156" s="540"/>
      <c r="Q156" s="469">
        <f t="shared" si="22"/>
        <v>3923.04</v>
      </c>
    </row>
    <row r="157" spans="1:17" s="307" customFormat="1" ht="28.5" customHeight="1" x14ac:dyDescent="0.15">
      <c r="A157" s="802"/>
      <c r="B157" s="403"/>
      <c r="C157" s="386"/>
      <c r="D157" s="417" t="s">
        <v>351</v>
      </c>
      <c r="E157" s="220"/>
      <c r="F157" s="798"/>
      <c r="G157" s="800"/>
      <c r="H157" s="767"/>
      <c r="I157" s="418"/>
      <c r="J157" s="482"/>
      <c r="K157" s="533"/>
      <c r="L157" s="419">
        <v>229.87</v>
      </c>
      <c r="M157" s="597"/>
      <c r="N157" s="400">
        <f t="shared" si="20"/>
        <v>229.87</v>
      </c>
      <c r="O157" s="487">
        <f t="shared" si="21"/>
        <v>229.87</v>
      </c>
      <c r="P157" s="529"/>
      <c r="Q157" s="468">
        <f t="shared" si="22"/>
        <v>229.87</v>
      </c>
    </row>
    <row r="158" spans="1:17" s="307" customFormat="1" ht="28.5" customHeight="1" x14ac:dyDescent="0.15">
      <c r="A158" s="802"/>
      <c r="B158" s="401"/>
      <c r="C158" s="795" t="s">
        <v>227</v>
      </c>
      <c r="D158" s="796"/>
      <c r="E158" s="322"/>
      <c r="F158" s="829">
        <v>2968</v>
      </c>
      <c r="G158" s="834"/>
      <c r="H158" s="835">
        <f>SUM(F158:G158)</f>
        <v>2968</v>
      </c>
      <c r="I158" s="418"/>
      <c r="J158" s="482"/>
      <c r="K158" s="533"/>
      <c r="L158" s="419">
        <v>401.89</v>
      </c>
      <c r="M158" s="597"/>
      <c r="N158" s="400">
        <f t="shared" si="20"/>
        <v>401.89</v>
      </c>
      <c r="O158" s="487">
        <f t="shared" si="21"/>
        <v>401.89</v>
      </c>
      <c r="P158" s="529"/>
      <c r="Q158" s="468">
        <f t="shared" si="22"/>
        <v>401.89</v>
      </c>
    </row>
    <row r="159" spans="1:17" s="307" customFormat="1" ht="28.5" customHeight="1" x14ac:dyDescent="0.15">
      <c r="A159" s="802"/>
      <c r="B159" s="403"/>
      <c r="C159" s="323"/>
      <c r="D159" s="523" t="s">
        <v>352</v>
      </c>
      <c r="E159" s="215"/>
      <c r="F159" s="829"/>
      <c r="G159" s="834"/>
      <c r="H159" s="835"/>
      <c r="I159" s="418"/>
      <c r="J159" s="482"/>
      <c r="K159" s="533"/>
      <c r="L159" s="419">
        <v>16.05</v>
      </c>
      <c r="M159" s="597"/>
      <c r="N159" s="400">
        <f t="shared" si="20"/>
        <v>16.05</v>
      </c>
      <c r="O159" s="487">
        <f t="shared" si="21"/>
        <v>16.05</v>
      </c>
      <c r="P159" s="529"/>
      <c r="Q159" s="468">
        <f t="shared" si="22"/>
        <v>16.05</v>
      </c>
    </row>
    <row r="160" spans="1:17" s="307" customFormat="1" ht="28.5" customHeight="1" x14ac:dyDescent="0.15">
      <c r="A160" s="802"/>
      <c r="B160" s="402"/>
      <c r="C160" s="796" t="s">
        <v>228</v>
      </c>
      <c r="D160" s="796"/>
      <c r="E160" s="220"/>
      <c r="F160" s="528">
        <v>2119.61</v>
      </c>
      <c r="G160" s="493"/>
      <c r="H160" s="530">
        <f>SUM(F160:G160)</f>
        <v>2119.61</v>
      </c>
      <c r="I160" s="528">
        <v>592.51</v>
      </c>
      <c r="J160" s="529"/>
      <c r="K160" s="533">
        <f>SUM(I160:J160)</f>
        <v>592.51</v>
      </c>
      <c r="L160" s="420"/>
      <c r="M160" s="422"/>
      <c r="N160" s="400"/>
      <c r="O160" s="487">
        <f>I160+L160</f>
        <v>592.51</v>
      </c>
      <c r="P160" s="529"/>
      <c r="Q160" s="468">
        <f>SUM(O160:P160)</f>
        <v>592.51</v>
      </c>
    </row>
    <row r="161" spans="1:17" s="307" customFormat="1" ht="28.5" customHeight="1" x14ac:dyDescent="0.15">
      <c r="A161" s="802"/>
      <c r="B161" s="402"/>
      <c r="C161" s="796" t="s">
        <v>173</v>
      </c>
      <c r="D161" s="796"/>
      <c r="E161" s="220"/>
      <c r="F161" s="528"/>
      <c r="G161" s="493"/>
      <c r="H161" s="530"/>
      <c r="I161" s="528"/>
      <c r="J161" s="529"/>
      <c r="K161" s="533"/>
      <c r="L161" s="420">
        <v>902.8</v>
      </c>
      <c r="M161" s="422"/>
      <c r="N161" s="400">
        <f>SUM(L161:M161)</f>
        <v>902.8</v>
      </c>
      <c r="O161" s="487">
        <f>I161+L161</f>
        <v>902.8</v>
      </c>
      <c r="P161" s="529"/>
      <c r="Q161" s="468">
        <f>SUM(O161:P161)</f>
        <v>902.8</v>
      </c>
    </row>
    <row r="162" spans="1:17" s="307" customFormat="1" ht="28.5" customHeight="1" x14ac:dyDescent="0.15">
      <c r="A162" s="802"/>
      <c r="B162" s="403"/>
      <c r="C162" s="796" t="s">
        <v>172</v>
      </c>
      <c r="D162" s="796"/>
      <c r="E162" s="215"/>
      <c r="F162" s="528"/>
      <c r="G162" s="493"/>
      <c r="H162" s="530"/>
      <c r="I162" s="528"/>
      <c r="J162" s="529"/>
      <c r="K162" s="533"/>
      <c r="L162" s="420">
        <v>1096.07</v>
      </c>
      <c r="M162" s="422"/>
      <c r="N162" s="400">
        <f t="shared" si="20"/>
        <v>1096.07</v>
      </c>
      <c r="O162" s="487">
        <f t="shared" si="21"/>
        <v>1096.07</v>
      </c>
      <c r="P162" s="529"/>
      <c r="Q162" s="468">
        <f t="shared" si="22"/>
        <v>1096.07</v>
      </c>
    </row>
    <row r="163" spans="1:17" s="307" customFormat="1" ht="28.5" customHeight="1" x14ac:dyDescent="0.15">
      <c r="A163" s="802"/>
      <c r="B163" s="402"/>
      <c r="C163" s="796" t="s">
        <v>428</v>
      </c>
      <c r="D163" s="796"/>
      <c r="E163" s="220"/>
      <c r="F163" s="528"/>
      <c r="G163" s="493"/>
      <c r="H163" s="530"/>
      <c r="I163" s="528"/>
      <c r="J163" s="529"/>
      <c r="K163" s="533"/>
      <c r="L163" s="487">
        <v>1628.84</v>
      </c>
      <c r="M163" s="493"/>
      <c r="N163" s="533">
        <f>SUM(L163:M163)</f>
        <v>1628.84</v>
      </c>
      <c r="O163" s="487">
        <f>I163+L163</f>
        <v>1628.84</v>
      </c>
      <c r="P163" s="529"/>
      <c r="Q163" s="468">
        <f>SUM(O163:P163)</f>
        <v>1628.84</v>
      </c>
    </row>
    <row r="164" spans="1:17" s="307" customFormat="1" ht="28.5" customHeight="1" x14ac:dyDescent="0.15">
      <c r="A164" s="802"/>
      <c r="B164" s="402"/>
      <c r="C164" s="796" t="s">
        <v>353</v>
      </c>
      <c r="D164" s="796"/>
      <c r="E164" s="316"/>
      <c r="F164" s="528"/>
      <c r="G164" s="493"/>
      <c r="H164" s="530"/>
      <c r="I164" s="528"/>
      <c r="J164" s="529"/>
      <c r="K164" s="533"/>
      <c r="L164" s="487">
        <v>1180.3699999999999</v>
      </c>
      <c r="M164" s="493"/>
      <c r="N164" s="533">
        <f>SUM(L164:M164)</f>
        <v>1180.3699999999999</v>
      </c>
      <c r="O164" s="487">
        <f>I164+L164</f>
        <v>1180.3699999999999</v>
      </c>
      <c r="P164" s="529"/>
      <c r="Q164" s="468">
        <f>SUM(O164:P164)</f>
        <v>1180.3699999999999</v>
      </c>
    </row>
    <row r="165" spans="1:17" s="307" customFormat="1" ht="28.5" customHeight="1" x14ac:dyDescent="0.15">
      <c r="A165" s="802"/>
      <c r="B165" s="402"/>
      <c r="C165" s="796" t="s">
        <v>174</v>
      </c>
      <c r="D165" s="796"/>
      <c r="E165" s="220"/>
      <c r="F165" s="528"/>
      <c r="G165" s="493"/>
      <c r="H165" s="530"/>
      <c r="I165" s="528"/>
      <c r="J165" s="529"/>
      <c r="K165" s="533"/>
      <c r="L165" s="487">
        <v>633.80999999999995</v>
      </c>
      <c r="M165" s="493"/>
      <c r="N165" s="533">
        <f>SUM(L165:M165)</f>
        <v>633.80999999999995</v>
      </c>
      <c r="O165" s="487">
        <f t="shared" si="21"/>
        <v>633.80999999999995</v>
      </c>
      <c r="P165" s="529"/>
      <c r="Q165" s="468">
        <f t="shared" si="22"/>
        <v>633.80999999999995</v>
      </c>
    </row>
    <row r="166" spans="1:17" s="307" customFormat="1" ht="28.5" customHeight="1" x14ac:dyDescent="0.15">
      <c r="A166" s="802"/>
      <c r="B166" s="402"/>
      <c r="C166" s="836" t="s">
        <v>354</v>
      </c>
      <c r="D166" s="836"/>
      <c r="E166" s="316"/>
      <c r="F166" s="528"/>
      <c r="G166" s="493"/>
      <c r="H166" s="530"/>
      <c r="I166" s="528"/>
      <c r="J166" s="529"/>
      <c r="K166" s="533"/>
      <c r="L166" s="487">
        <v>675.24</v>
      </c>
      <c r="M166" s="493"/>
      <c r="N166" s="533">
        <f>SUM(L166:M166)</f>
        <v>675.24</v>
      </c>
      <c r="O166" s="487">
        <f t="shared" si="21"/>
        <v>675.24</v>
      </c>
      <c r="P166" s="529"/>
      <c r="Q166" s="468">
        <f t="shared" si="22"/>
        <v>675.24</v>
      </c>
    </row>
    <row r="167" spans="1:17" s="307" customFormat="1" ht="28.5" customHeight="1" x14ac:dyDescent="0.15">
      <c r="A167" s="802"/>
      <c r="B167" s="402"/>
      <c r="C167" s="796" t="s">
        <v>229</v>
      </c>
      <c r="D167" s="796"/>
      <c r="E167" s="316"/>
      <c r="F167" s="528">
        <v>18</v>
      </c>
      <c r="G167" s="493"/>
      <c r="H167" s="530">
        <f t="shared" ref="H167:H168" si="23">SUM(F167:G167)</f>
        <v>18</v>
      </c>
      <c r="I167" s="528"/>
      <c r="J167" s="529"/>
      <c r="K167" s="533"/>
      <c r="L167" s="487">
        <v>7.75</v>
      </c>
      <c r="M167" s="493"/>
      <c r="N167" s="533">
        <f>SUM(L167:M167)</f>
        <v>7.75</v>
      </c>
      <c r="O167" s="487">
        <f t="shared" si="21"/>
        <v>7.75</v>
      </c>
      <c r="P167" s="529"/>
      <c r="Q167" s="468">
        <f t="shared" si="22"/>
        <v>7.75</v>
      </c>
    </row>
    <row r="168" spans="1:17" s="307" customFormat="1" ht="28.5" customHeight="1" x14ac:dyDescent="0.15">
      <c r="A168" s="802"/>
      <c r="B168" s="402"/>
      <c r="C168" s="796" t="s">
        <v>230</v>
      </c>
      <c r="D168" s="796"/>
      <c r="E168" s="316"/>
      <c r="F168" s="528">
        <v>6</v>
      </c>
      <c r="G168" s="493"/>
      <c r="H168" s="530">
        <f t="shared" si="23"/>
        <v>6</v>
      </c>
      <c r="I168" s="528">
        <v>6</v>
      </c>
      <c r="J168" s="529"/>
      <c r="K168" s="533">
        <f>SUM(I168:J168)</f>
        <v>6</v>
      </c>
      <c r="L168" s="487"/>
      <c r="M168" s="493"/>
      <c r="N168" s="533"/>
      <c r="O168" s="487">
        <f t="shared" si="21"/>
        <v>6</v>
      </c>
      <c r="P168" s="529"/>
      <c r="Q168" s="468">
        <f t="shared" si="22"/>
        <v>6</v>
      </c>
    </row>
    <row r="169" spans="1:17" s="307" customFormat="1" ht="28.5" customHeight="1" thickBot="1" x14ac:dyDescent="0.2">
      <c r="A169" s="803"/>
      <c r="B169" s="514"/>
      <c r="C169" s="793" t="s">
        <v>231</v>
      </c>
      <c r="D169" s="793"/>
      <c r="E169" s="511"/>
      <c r="F169" s="502"/>
      <c r="G169" s="562"/>
      <c r="H169" s="509"/>
      <c r="I169" s="502"/>
      <c r="J169" s="503"/>
      <c r="K169" s="504"/>
      <c r="L169" s="508">
        <v>6</v>
      </c>
      <c r="M169" s="562"/>
      <c r="N169" s="504">
        <f>SUM(L169:M169)</f>
        <v>6</v>
      </c>
      <c r="O169" s="508">
        <f t="shared" si="21"/>
        <v>6</v>
      </c>
      <c r="P169" s="503"/>
      <c r="Q169" s="505">
        <f t="shared" si="22"/>
        <v>6</v>
      </c>
    </row>
    <row r="170" spans="1:17" s="307" customFormat="1" ht="28.5" customHeight="1" x14ac:dyDescent="0.15">
      <c r="A170" s="321"/>
      <c r="B170" s="321"/>
      <c r="C170" s="321"/>
      <c r="D170" s="587"/>
      <c r="E170" s="321"/>
      <c r="F170" s="321"/>
      <c r="G170" s="321"/>
      <c r="H170" s="321"/>
      <c r="I170" s="321"/>
      <c r="J170" s="321"/>
      <c r="K170" s="321"/>
      <c r="L170" s="321"/>
      <c r="M170" s="321"/>
      <c r="N170" s="321"/>
      <c r="O170" s="321"/>
      <c r="P170" s="321"/>
      <c r="Q170" s="321"/>
    </row>
    <row r="171" spans="1:17" s="558" customFormat="1" ht="28.5" customHeight="1" x14ac:dyDescent="0.15">
      <c r="A171" s="833"/>
      <c r="B171" s="833"/>
      <c r="C171" s="833"/>
      <c r="D171" s="833"/>
      <c r="E171" s="833"/>
      <c r="F171" s="833"/>
      <c r="G171" s="833"/>
      <c r="H171" s="833"/>
      <c r="I171" s="833"/>
      <c r="J171" s="833"/>
      <c r="K171" s="833"/>
      <c r="L171" s="833"/>
      <c r="M171" s="833"/>
      <c r="N171" s="833"/>
      <c r="O171" s="833"/>
      <c r="P171" s="833"/>
      <c r="Q171" s="833"/>
    </row>
    <row r="172" spans="1:17" s="307" customFormat="1" ht="11.25" customHeight="1" x14ac:dyDescent="0.15">
      <c r="A172" s="548"/>
      <c r="B172" s="548"/>
      <c r="C172" s="548"/>
      <c r="D172" s="548"/>
      <c r="E172" s="548"/>
      <c r="F172" s="548"/>
      <c r="G172" s="548"/>
      <c r="H172" s="548"/>
      <c r="I172" s="548"/>
      <c r="J172" s="548"/>
      <c r="K172" s="548"/>
      <c r="L172" s="548"/>
      <c r="M172" s="548"/>
      <c r="N172" s="548"/>
      <c r="O172" s="548"/>
      <c r="P172" s="548"/>
      <c r="Q172" s="548"/>
    </row>
    <row r="173" spans="1:17" s="307" customFormat="1" ht="11.25" customHeight="1" x14ac:dyDescent="0.15">
      <c r="A173" s="548"/>
      <c r="B173" s="548"/>
      <c r="C173" s="548"/>
      <c r="D173" s="548"/>
      <c r="E173" s="548"/>
      <c r="F173" s="548"/>
      <c r="G173" s="548"/>
      <c r="H173" s="548"/>
      <c r="I173" s="548"/>
      <c r="J173" s="548"/>
      <c r="K173" s="548"/>
      <c r="L173" s="548"/>
      <c r="M173" s="548"/>
      <c r="N173" s="548"/>
      <c r="O173" s="548"/>
      <c r="P173" s="548"/>
      <c r="Q173" s="548"/>
    </row>
    <row r="174" spans="1:17" s="558" customFormat="1" ht="28.5" customHeight="1" x14ac:dyDescent="0.15">
      <c r="A174" s="794"/>
      <c r="B174" s="794"/>
      <c r="C174" s="794"/>
      <c r="D174" s="794"/>
      <c r="E174" s="794"/>
      <c r="F174" s="794"/>
      <c r="G174" s="794"/>
      <c r="H174" s="794"/>
      <c r="I174" s="794"/>
      <c r="J174" s="794"/>
      <c r="K174" s="794"/>
      <c r="L174" s="794"/>
      <c r="M174" s="794"/>
      <c r="N174" s="794"/>
      <c r="O174" s="794"/>
      <c r="P174" s="794"/>
      <c r="Q174" s="794"/>
    </row>
    <row r="175" spans="1:17" s="307" customFormat="1" ht="28.5" customHeight="1" x14ac:dyDescent="0.15"/>
    <row r="176" spans="1:17" s="307" customFormat="1" ht="28.5" customHeight="1" thickBot="1" x14ac:dyDescent="0.2">
      <c r="A176" s="769" t="s">
        <v>184</v>
      </c>
      <c r="B176" s="769"/>
      <c r="C176" s="769"/>
      <c r="D176" s="769"/>
      <c r="E176" s="769"/>
      <c r="P176" s="770" t="s">
        <v>185</v>
      </c>
      <c r="Q176" s="770"/>
    </row>
    <row r="177" spans="1:17" s="307" customFormat="1" ht="18" customHeight="1" x14ac:dyDescent="0.15">
      <c r="A177" s="771" t="s">
        <v>186</v>
      </c>
      <c r="B177" s="772"/>
      <c r="C177" s="772"/>
      <c r="D177" s="772"/>
      <c r="E177" s="773"/>
      <c r="F177" s="780" t="s">
        <v>187</v>
      </c>
      <c r="G177" s="772"/>
      <c r="H177" s="773"/>
      <c r="I177" s="772" t="s">
        <v>161</v>
      </c>
      <c r="J177" s="772"/>
      <c r="K177" s="772"/>
      <c r="L177" s="772"/>
      <c r="M177" s="772"/>
      <c r="N177" s="772"/>
      <c r="O177" s="772"/>
      <c r="P177" s="772"/>
      <c r="Q177" s="782"/>
    </row>
    <row r="178" spans="1:17" s="307" customFormat="1" ht="45.75" customHeight="1" x14ac:dyDescent="0.15">
      <c r="A178" s="774"/>
      <c r="B178" s="775"/>
      <c r="C178" s="775"/>
      <c r="D178" s="775"/>
      <c r="E178" s="776"/>
      <c r="F178" s="781"/>
      <c r="G178" s="778"/>
      <c r="H178" s="779"/>
      <c r="I178" s="783" t="s">
        <v>188</v>
      </c>
      <c r="J178" s="784"/>
      <c r="K178" s="785"/>
      <c r="L178" s="783" t="s">
        <v>162</v>
      </c>
      <c r="M178" s="784"/>
      <c r="N178" s="785"/>
      <c r="O178" s="783" t="s">
        <v>189</v>
      </c>
      <c r="P178" s="784"/>
      <c r="Q178" s="786"/>
    </row>
    <row r="179" spans="1:17" s="307" customFormat="1" ht="28.5" customHeight="1" x14ac:dyDescent="0.15">
      <c r="A179" s="777"/>
      <c r="B179" s="778"/>
      <c r="C179" s="778"/>
      <c r="D179" s="778"/>
      <c r="E179" s="779"/>
      <c r="F179" s="308" t="s">
        <v>190</v>
      </c>
      <c r="G179" s="309" t="s">
        <v>279</v>
      </c>
      <c r="H179" s="310" t="s">
        <v>280</v>
      </c>
      <c r="I179" s="308" t="s">
        <v>190</v>
      </c>
      <c r="J179" s="309" t="s">
        <v>279</v>
      </c>
      <c r="K179" s="310" t="s">
        <v>280</v>
      </c>
      <c r="L179" s="308" t="s">
        <v>190</v>
      </c>
      <c r="M179" s="309" t="s">
        <v>279</v>
      </c>
      <c r="N179" s="310" t="s">
        <v>280</v>
      </c>
      <c r="O179" s="308" t="s">
        <v>190</v>
      </c>
      <c r="P179" s="309" t="s">
        <v>279</v>
      </c>
      <c r="Q179" s="311" t="s">
        <v>280</v>
      </c>
    </row>
    <row r="180" spans="1:17" s="307" customFormat="1" ht="28.5" customHeight="1" x14ac:dyDescent="0.15">
      <c r="A180" s="801" t="s">
        <v>457</v>
      </c>
      <c r="B180" s="598"/>
      <c r="C180" s="843" t="s">
        <v>225</v>
      </c>
      <c r="D180" s="843"/>
      <c r="E180" s="599"/>
      <c r="F180" s="474">
        <v>1819</v>
      </c>
      <c r="G180" s="550"/>
      <c r="H180" s="600">
        <f>SUM(F180:G180)</f>
        <v>1819</v>
      </c>
      <c r="I180" s="474"/>
      <c r="J180" s="475"/>
      <c r="K180" s="476"/>
      <c r="L180" s="601">
        <v>261.24</v>
      </c>
      <c r="M180" s="550"/>
      <c r="N180" s="476">
        <f>SUM(L180:M180)</f>
        <v>261.24</v>
      </c>
      <c r="O180" s="601">
        <f>I180+L180</f>
        <v>261.24</v>
      </c>
      <c r="P180" s="475"/>
      <c r="Q180" s="467">
        <f>SUM(O180:P180)</f>
        <v>261.24</v>
      </c>
    </row>
    <row r="181" spans="1:17" s="307" customFormat="1" ht="28.5" customHeight="1" x14ac:dyDescent="0.15">
      <c r="A181" s="802"/>
      <c r="B181" s="223"/>
      <c r="C181" s="844" t="s">
        <v>355</v>
      </c>
      <c r="D181" s="813"/>
      <c r="E181" s="321"/>
      <c r="F181" s="537"/>
      <c r="G181" s="496"/>
      <c r="H181" s="491"/>
      <c r="I181" s="537"/>
      <c r="J181" s="538"/>
      <c r="K181" s="532"/>
      <c r="L181" s="492">
        <v>38.880000000000003</v>
      </c>
      <c r="M181" s="496"/>
      <c r="N181" s="532">
        <f>SUM(L181:M181)</f>
        <v>38.880000000000003</v>
      </c>
      <c r="O181" s="492">
        <f>I181+L181</f>
        <v>38.880000000000003</v>
      </c>
      <c r="P181" s="538"/>
      <c r="Q181" s="477">
        <f>SUM(O181:P181)</f>
        <v>38.880000000000003</v>
      </c>
    </row>
    <row r="182" spans="1:17" s="307" customFormat="1" ht="28.5" customHeight="1" x14ac:dyDescent="0.15">
      <c r="A182" s="802"/>
      <c r="B182" s="315"/>
      <c r="C182" s="796" t="s">
        <v>194</v>
      </c>
      <c r="D182" s="796"/>
      <c r="E182" s="316"/>
      <c r="F182" s="528">
        <v>62</v>
      </c>
      <c r="G182" s="493"/>
      <c r="H182" s="530">
        <f>SUM(F182:G182)</f>
        <v>62</v>
      </c>
      <c r="I182" s="528"/>
      <c r="J182" s="529"/>
      <c r="K182" s="533"/>
      <c r="L182" s="487"/>
      <c r="M182" s="493"/>
      <c r="N182" s="533"/>
      <c r="O182" s="487"/>
      <c r="P182" s="529"/>
      <c r="Q182" s="468"/>
    </row>
    <row r="183" spans="1:17" s="307" customFormat="1" ht="28.5" customHeight="1" x14ac:dyDescent="0.15">
      <c r="A183" s="802"/>
      <c r="B183" s="225"/>
      <c r="C183" s="796" t="s">
        <v>356</v>
      </c>
      <c r="D183" s="796"/>
      <c r="E183" s="316"/>
      <c r="F183" s="528">
        <v>11454</v>
      </c>
      <c r="G183" s="493"/>
      <c r="H183" s="530">
        <f>SUM(F183:G183)</f>
        <v>11454</v>
      </c>
      <c r="I183" s="396"/>
      <c r="J183" s="407"/>
      <c r="K183" s="533"/>
      <c r="L183" s="406"/>
      <c r="M183" s="579"/>
      <c r="N183" s="533"/>
      <c r="O183" s="487"/>
      <c r="P183" s="529"/>
      <c r="Q183" s="468"/>
    </row>
    <row r="184" spans="1:17" s="307" customFormat="1" ht="28.5" customHeight="1" x14ac:dyDescent="0.15">
      <c r="A184" s="802"/>
      <c r="B184" s="339"/>
      <c r="C184" s="830" t="s">
        <v>357</v>
      </c>
      <c r="D184" s="830"/>
      <c r="E184" s="322"/>
      <c r="F184" s="528">
        <v>7655</v>
      </c>
      <c r="G184" s="493"/>
      <c r="H184" s="530">
        <f>SUM(F184:G184)</f>
        <v>7655</v>
      </c>
      <c r="I184" s="528"/>
      <c r="J184" s="529"/>
      <c r="K184" s="533"/>
      <c r="L184" s="487"/>
      <c r="M184" s="493"/>
      <c r="N184" s="533"/>
      <c r="O184" s="487"/>
      <c r="P184" s="529"/>
      <c r="Q184" s="468"/>
    </row>
    <row r="185" spans="1:17" s="307" customFormat="1" ht="28.5" customHeight="1" x14ac:dyDescent="0.15">
      <c r="A185" s="802"/>
      <c r="B185" s="402"/>
      <c r="C185" s="828" t="s">
        <v>358</v>
      </c>
      <c r="D185" s="828"/>
      <c r="E185" s="322"/>
      <c r="F185" s="479">
        <v>6105</v>
      </c>
      <c r="G185" s="552"/>
      <c r="H185" s="530">
        <f>SUM(F185:G185)</f>
        <v>6105</v>
      </c>
      <c r="I185" s="528"/>
      <c r="J185" s="529"/>
      <c r="K185" s="533"/>
      <c r="L185" s="487"/>
      <c r="M185" s="493"/>
      <c r="N185" s="533"/>
      <c r="O185" s="487"/>
      <c r="P185" s="529"/>
      <c r="Q185" s="468"/>
    </row>
    <row r="186" spans="1:17" s="307" customFormat="1" ht="28.5" customHeight="1" x14ac:dyDescent="0.15">
      <c r="A186" s="802"/>
      <c r="B186" s="401"/>
      <c r="C186" s="830" t="s">
        <v>359</v>
      </c>
      <c r="D186" s="830"/>
      <c r="E186" s="325"/>
      <c r="F186" s="545">
        <v>8573</v>
      </c>
      <c r="G186" s="602"/>
      <c r="H186" s="490">
        <f>SUM(F186:G186)</f>
        <v>8573</v>
      </c>
      <c r="I186" s="539"/>
      <c r="J186" s="540"/>
      <c r="K186" s="541"/>
      <c r="L186" s="489"/>
      <c r="M186" s="497"/>
      <c r="N186" s="541"/>
      <c r="O186" s="489"/>
      <c r="P186" s="540"/>
      <c r="Q186" s="469"/>
    </row>
    <row r="187" spans="1:17" s="307" customFormat="1" ht="28.5" customHeight="1" x14ac:dyDescent="0.15">
      <c r="A187" s="802"/>
      <c r="B187" s="402"/>
      <c r="C187" s="828" t="s">
        <v>360</v>
      </c>
      <c r="D187" s="828"/>
      <c r="E187" s="220"/>
      <c r="F187" s="479">
        <v>74077</v>
      </c>
      <c r="G187" s="552"/>
      <c r="H187" s="530">
        <f t="shared" ref="H187:H193" si="24">SUM(F187:G187)</f>
        <v>74077</v>
      </c>
      <c r="I187" s="528"/>
      <c r="J187" s="529"/>
      <c r="K187" s="533"/>
      <c r="L187" s="487"/>
      <c r="M187" s="493"/>
      <c r="N187" s="533"/>
      <c r="O187" s="487"/>
      <c r="P187" s="529"/>
      <c r="Q187" s="468"/>
    </row>
    <row r="188" spans="1:17" s="307" customFormat="1" ht="28.5" customHeight="1" x14ac:dyDescent="0.15">
      <c r="A188" s="802"/>
      <c r="B188" s="225"/>
      <c r="C188" s="796" t="s">
        <v>210</v>
      </c>
      <c r="D188" s="796"/>
      <c r="E188" s="316"/>
      <c r="F188" s="528">
        <v>440998.92</v>
      </c>
      <c r="G188" s="493"/>
      <c r="H188" s="530">
        <f t="shared" si="24"/>
        <v>440998.92</v>
      </c>
      <c r="I188" s="396"/>
      <c r="J188" s="407"/>
      <c r="K188" s="530"/>
      <c r="L188" s="396"/>
      <c r="M188" s="579"/>
      <c r="N188" s="533"/>
      <c r="O188" s="487"/>
      <c r="P188" s="529"/>
      <c r="Q188" s="468"/>
    </row>
    <row r="189" spans="1:17" s="307" customFormat="1" ht="28.5" customHeight="1" x14ac:dyDescent="0.15">
      <c r="A189" s="802"/>
      <c r="B189" s="225"/>
      <c r="C189" s="795" t="s">
        <v>211</v>
      </c>
      <c r="D189" s="795"/>
      <c r="E189" s="316"/>
      <c r="F189" s="528">
        <v>818168.59</v>
      </c>
      <c r="G189" s="493"/>
      <c r="H189" s="530">
        <f t="shared" si="24"/>
        <v>818168.59</v>
      </c>
      <c r="I189" s="396"/>
      <c r="J189" s="407"/>
      <c r="K189" s="530"/>
      <c r="L189" s="421"/>
      <c r="M189" s="603"/>
      <c r="N189" s="533"/>
      <c r="O189" s="487"/>
      <c r="P189" s="529"/>
      <c r="Q189" s="468"/>
    </row>
    <row r="190" spans="1:17" s="307" customFormat="1" ht="28.5" customHeight="1" x14ac:dyDescent="0.15">
      <c r="A190" s="802"/>
      <c r="B190" s="339"/>
      <c r="C190" s="796" t="s">
        <v>209</v>
      </c>
      <c r="D190" s="796"/>
      <c r="E190" s="220"/>
      <c r="F190" s="212">
        <v>2003212.4</v>
      </c>
      <c r="G190" s="422">
        <v>4453</v>
      </c>
      <c r="H190" s="423">
        <f t="shared" si="24"/>
        <v>2007665.4</v>
      </c>
      <c r="I190" s="528"/>
      <c r="J190" s="529"/>
      <c r="K190" s="530"/>
      <c r="L190" s="528"/>
      <c r="M190" s="493"/>
      <c r="N190" s="533"/>
      <c r="O190" s="487"/>
      <c r="P190" s="529"/>
      <c r="Q190" s="468"/>
    </row>
    <row r="191" spans="1:17" s="450" customFormat="1" ht="28.5" customHeight="1" x14ac:dyDescent="0.15">
      <c r="A191" s="802"/>
      <c r="B191" s="402"/>
      <c r="C191" s="796" t="s">
        <v>361</v>
      </c>
      <c r="D191" s="796"/>
      <c r="E191" s="220"/>
      <c r="F191" s="528">
        <f>61825.14</f>
        <v>61825.14</v>
      </c>
      <c r="G191" s="493"/>
      <c r="H191" s="530">
        <f t="shared" si="24"/>
        <v>61825.14</v>
      </c>
      <c r="I191" s="528"/>
      <c r="J191" s="529"/>
      <c r="K191" s="530"/>
      <c r="L191" s="528"/>
      <c r="M191" s="493"/>
      <c r="N191" s="533"/>
      <c r="O191" s="487"/>
      <c r="P191" s="529"/>
      <c r="Q191" s="468"/>
    </row>
    <row r="192" spans="1:17" s="450" customFormat="1" ht="28.5" customHeight="1" x14ac:dyDescent="0.15">
      <c r="A192" s="802"/>
      <c r="B192" s="402"/>
      <c r="C192" s="828" t="s">
        <v>459</v>
      </c>
      <c r="D192" s="796"/>
      <c r="E192" s="220"/>
      <c r="F192" s="528">
        <v>19324</v>
      </c>
      <c r="G192" s="493"/>
      <c r="H192" s="530">
        <f t="shared" si="24"/>
        <v>19324</v>
      </c>
      <c r="I192" s="528"/>
      <c r="J192" s="529"/>
      <c r="K192" s="530"/>
      <c r="L192" s="528"/>
      <c r="M192" s="493"/>
      <c r="N192" s="533"/>
      <c r="O192" s="487"/>
      <c r="P192" s="529"/>
      <c r="Q192" s="468"/>
    </row>
    <row r="193" spans="1:17" s="450" customFormat="1" ht="28.5" customHeight="1" x14ac:dyDescent="0.15">
      <c r="A193" s="802"/>
      <c r="B193" s="402"/>
      <c r="C193" s="796" t="s">
        <v>232</v>
      </c>
      <c r="D193" s="796"/>
      <c r="E193" s="220"/>
      <c r="F193" s="528">
        <v>492063.37</v>
      </c>
      <c r="G193" s="493">
        <v>-163</v>
      </c>
      <c r="H193" s="530">
        <f t="shared" si="24"/>
        <v>491900.37</v>
      </c>
      <c r="I193" s="528"/>
      <c r="J193" s="529"/>
      <c r="K193" s="530"/>
      <c r="L193" s="528"/>
      <c r="M193" s="493"/>
      <c r="N193" s="533"/>
      <c r="O193" s="487"/>
      <c r="P193" s="529"/>
      <c r="Q193" s="468"/>
    </row>
    <row r="194" spans="1:17" s="307" customFormat="1" ht="28.5" customHeight="1" thickBot="1" x14ac:dyDescent="0.2">
      <c r="A194" s="803"/>
      <c r="B194" s="604"/>
      <c r="C194" s="842" t="s">
        <v>72</v>
      </c>
      <c r="D194" s="842"/>
      <c r="E194" s="605"/>
      <c r="F194" s="545">
        <f>SUM(F20:F43,F44:F72,F73:F108,F109:F153,F154:F193)</f>
        <v>4711399.7</v>
      </c>
      <c r="G194" s="602">
        <f>SUM(G20:G43,G44:G72,G73:G108,G109:G153,G154:G193)</f>
        <v>2854.35</v>
      </c>
      <c r="H194" s="606">
        <f>SUM(H20:H43,H44:H72,H73:H108,H109:H153,H154:H193)</f>
        <v>4714254.05</v>
      </c>
      <c r="I194" s="545">
        <f>SUM(I20:I43,I44:I72,I73:I108,I109:I153,I154:I193)</f>
        <v>5245.81</v>
      </c>
      <c r="J194" s="602"/>
      <c r="K194" s="606">
        <f t="shared" ref="K194:Q194" si="25">SUM(K20:K43,K44:K72,K73:K108,K109:K153,K154:K193)</f>
        <v>5245.81</v>
      </c>
      <c r="L194" s="607">
        <f t="shared" si="25"/>
        <v>53242.439999999995</v>
      </c>
      <c r="M194" s="586">
        <f t="shared" si="25"/>
        <v>-428.75</v>
      </c>
      <c r="N194" s="608">
        <f t="shared" si="25"/>
        <v>52813.689999999995</v>
      </c>
      <c r="O194" s="609">
        <f t="shared" si="25"/>
        <v>58488.249999999985</v>
      </c>
      <c r="P194" s="610">
        <f t="shared" si="25"/>
        <v>-428.75</v>
      </c>
      <c r="Q194" s="611">
        <f t="shared" si="25"/>
        <v>58059.499999999985</v>
      </c>
    </row>
    <row r="195" spans="1:17" s="307" customFormat="1" ht="28.5" customHeight="1" x14ac:dyDescent="0.15">
      <c r="A195" s="845" t="s">
        <v>460</v>
      </c>
      <c r="B195" s="612"/>
      <c r="C195" s="846" t="s">
        <v>233</v>
      </c>
      <c r="D195" s="846"/>
      <c r="E195" s="613"/>
      <c r="F195" s="614">
        <f>315.72+2013.93</f>
        <v>2329.65</v>
      </c>
      <c r="G195" s="615"/>
      <c r="H195" s="616">
        <f>SUM(F195:G195)</f>
        <v>2329.65</v>
      </c>
      <c r="I195" s="617">
        <v>274.09000000000003</v>
      </c>
      <c r="J195" s="618"/>
      <c r="K195" s="619">
        <f>SUM(I195:J195)</f>
        <v>274.09000000000003</v>
      </c>
      <c r="L195" s="620">
        <v>120.5</v>
      </c>
      <c r="M195" s="621"/>
      <c r="N195" s="616">
        <f>SUM(L195:M195)</f>
        <v>120.5</v>
      </c>
      <c r="O195" s="622">
        <f t="shared" ref="O195:O198" si="26">I195+L195</f>
        <v>394.59000000000003</v>
      </c>
      <c r="P195" s="615"/>
      <c r="Q195" s="623">
        <f t="shared" ref="Q195:Q198" si="27">SUM(O195:P195)</f>
        <v>394.59000000000003</v>
      </c>
    </row>
    <row r="196" spans="1:17" s="307" customFormat="1" ht="28.5" customHeight="1" x14ac:dyDescent="0.15">
      <c r="A196" s="802"/>
      <c r="B196" s="401"/>
      <c r="C196" s="795" t="s">
        <v>362</v>
      </c>
      <c r="D196" s="796"/>
      <c r="E196" s="220"/>
      <c r="F196" s="534">
        <v>1584.22</v>
      </c>
      <c r="G196" s="591"/>
      <c r="H196" s="536">
        <f>SUM(F196:G196)</f>
        <v>1584.22</v>
      </c>
      <c r="I196" s="534"/>
      <c r="J196" s="535"/>
      <c r="K196" s="536"/>
      <c r="L196" s="494">
        <v>1020.15</v>
      </c>
      <c r="M196" s="624"/>
      <c r="N196" s="541">
        <f>SUM(L196:M196)</f>
        <v>1020.15</v>
      </c>
      <c r="O196" s="539">
        <f t="shared" si="26"/>
        <v>1020.15</v>
      </c>
      <c r="P196" s="540"/>
      <c r="Q196" s="469">
        <f t="shared" si="27"/>
        <v>1020.15</v>
      </c>
    </row>
    <row r="197" spans="1:17" s="307" customFormat="1" ht="28.5" customHeight="1" x14ac:dyDescent="0.15">
      <c r="A197" s="802"/>
      <c r="B197" s="404"/>
      <c r="C197" s="323"/>
      <c r="D197" s="521" t="s">
        <v>363</v>
      </c>
      <c r="E197" s="220"/>
      <c r="F197" s="481"/>
      <c r="G197" s="559"/>
      <c r="H197" s="485"/>
      <c r="I197" s="481"/>
      <c r="J197" s="482"/>
      <c r="K197" s="485"/>
      <c r="L197" s="495">
        <v>38.880000000000003</v>
      </c>
      <c r="M197" s="560"/>
      <c r="N197" s="533">
        <f>SUM(L197:M197)</f>
        <v>38.880000000000003</v>
      </c>
      <c r="O197" s="528">
        <f t="shared" si="26"/>
        <v>38.880000000000003</v>
      </c>
      <c r="P197" s="529"/>
      <c r="Q197" s="468">
        <f t="shared" si="27"/>
        <v>38.880000000000003</v>
      </c>
    </row>
    <row r="198" spans="1:17" s="307" customFormat="1" ht="28.5" customHeight="1" thickBot="1" x14ac:dyDescent="0.2">
      <c r="A198" s="803"/>
      <c r="B198" s="404"/>
      <c r="C198" s="323"/>
      <c r="D198" s="527" t="s">
        <v>364</v>
      </c>
      <c r="E198" s="316"/>
      <c r="F198" s="534"/>
      <c r="G198" s="591"/>
      <c r="H198" s="536"/>
      <c r="I198" s="534"/>
      <c r="J198" s="535"/>
      <c r="K198" s="536"/>
      <c r="L198" s="494">
        <v>29.06</v>
      </c>
      <c r="M198" s="624"/>
      <c r="N198" s="541">
        <f>SUM(L198:M198)</f>
        <v>29.06</v>
      </c>
      <c r="O198" s="539">
        <f t="shared" si="26"/>
        <v>29.06</v>
      </c>
      <c r="P198" s="540"/>
      <c r="Q198" s="469">
        <f t="shared" si="27"/>
        <v>29.06</v>
      </c>
    </row>
    <row r="199" spans="1:17" s="307" customFormat="1" ht="28.5" customHeight="1" x14ac:dyDescent="0.15">
      <c r="A199" s="847"/>
      <c r="B199" s="847"/>
      <c r="C199" s="847"/>
      <c r="D199" s="847"/>
      <c r="E199" s="847"/>
      <c r="F199" s="847"/>
      <c r="G199" s="847"/>
      <c r="H199" s="847"/>
      <c r="I199" s="847"/>
      <c r="J199" s="847"/>
      <c r="K199" s="847"/>
      <c r="L199" s="847"/>
      <c r="M199" s="847"/>
      <c r="N199" s="847"/>
      <c r="O199" s="847"/>
      <c r="P199" s="847"/>
      <c r="Q199" s="847"/>
    </row>
    <row r="200" spans="1:17" s="307" customFormat="1" ht="11.25" customHeight="1" x14ac:dyDescent="0.15">
      <c r="A200" s="548"/>
      <c r="B200" s="548"/>
      <c r="C200" s="548"/>
      <c r="D200" s="548"/>
      <c r="E200" s="548"/>
      <c r="F200" s="548"/>
      <c r="G200" s="548"/>
      <c r="H200" s="548"/>
      <c r="I200" s="548"/>
      <c r="J200" s="548"/>
      <c r="K200" s="548"/>
      <c r="L200" s="548"/>
      <c r="M200" s="548"/>
      <c r="N200" s="548"/>
      <c r="O200" s="548"/>
      <c r="P200" s="548"/>
      <c r="Q200" s="548"/>
    </row>
    <row r="201" spans="1:17" s="307" customFormat="1" ht="11.25" customHeight="1" x14ac:dyDescent="0.15">
      <c r="A201" s="548"/>
      <c r="B201" s="548"/>
      <c r="C201" s="548"/>
      <c r="D201" s="548"/>
      <c r="E201" s="548"/>
      <c r="F201" s="548"/>
      <c r="G201" s="548"/>
      <c r="H201" s="548"/>
      <c r="I201" s="548"/>
      <c r="J201" s="548"/>
      <c r="K201" s="548"/>
      <c r="L201" s="548"/>
      <c r="M201" s="548"/>
      <c r="N201" s="548"/>
      <c r="O201" s="548"/>
      <c r="P201" s="548"/>
      <c r="Q201" s="548"/>
    </row>
    <row r="202" spans="1:17" s="307" customFormat="1" ht="28.5" customHeight="1" x14ac:dyDescent="0.15">
      <c r="A202" s="794"/>
      <c r="B202" s="794"/>
      <c r="C202" s="794"/>
      <c r="D202" s="794"/>
      <c r="E202" s="794"/>
      <c r="F202" s="794"/>
      <c r="G202" s="794"/>
      <c r="H202" s="794"/>
      <c r="I202" s="794"/>
      <c r="J202" s="794"/>
      <c r="K202" s="794"/>
      <c r="L202" s="794"/>
      <c r="M202" s="794"/>
      <c r="N202" s="794"/>
      <c r="O202" s="794"/>
      <c r="P202" s="794"/>
      <c r="Q202" s="794"/>
    </row>
    <row r="203" spans="1:17" s="307" customFormat="1" ht="28.5" customHeight="1" x14ac:dyDescent="0.15"/>
    <row r="204" spans="1:17" s="307" customFormat="1" ht="28.5" customHeight="1" thickBot="1" x14ac:dyDescent="0.2">
      <c r="A204" s="769" t="s">
        <v>184</v>
      </c>
      <c r="B204" s="769"/>
      <c r="C204" s="769"/>
      <c r="D204" s="769"/>
      <c r="E204" s="769"/>
      <c r="P204" s="770" t="s">
        <v>185</v>
      </c>
      <c r="Q204" s="770"/>
    </row>
    <row r="205" spans="1:17" s="307" customFormat="1" ht="18" customHeight="1" x14ac:dyDescent="0.15">
      <c r="A205" s="771" t="s">
        <v>186</v>
      </c>
      <c r="B205" s="772"/>
      <c r="C205" s="772"/>
      <c r="D205" s="772"/>
      <c r="E205" s="773"/>
      <c r="F205" s="780" t="s">
        <v>187</v>
      </c>
      <c r="G205" s="772"/>
      <c r="H205" s="773"/>
      <c r="I205" s="772" t="s">
        <v>161</v>
      </c>
      <c r="J205" s="772"/>
      <c r="K205" s="772"/>
      <c r="L205" s="772"/>
      <c r="M205" s="772"/>
      <c r="N205" s="772"/>
      <c r="O205" s="772"/>
      <c r="P205" s="772"/>
      <c r="Q205" s="782"/>
    </row>
    <row r="206" spans="1:17" s="307" customFormat="1" ht="18" customHeight="1" x14ac:dyDescent="0.15">
      <c r="A206" s="774"/>
      <c r="B206" s="775"/>
      <c r="C206" s="775"/>
      <c r="D206" s="775"/>
      <c r="E206" s="776"/>
      <c r="F206" s="781"/>
      <c r="G206" s="778"/>
      <c r="H206" s="779"/>
      <c r="I206" s="783" t="s">
        <v>188</v>
      </c>
      <c r="J206" s="784"/>
      <c r="K206" s="785"/>
      <c r="L206" s="783" t="s">
        <v>162</v>
      </c>
      <c r="M206" s="784"/>
      <c r="N206" s="785"/>
      <c r="O206" s="783" t="s">
        <v>189</v>
      </c>
      <c r="P206" s="784"/>
      <c r="Q206" s="786"/>
    </row>
    <row r="207" spans="1:17" s="307" customFormat="1" ht="45.75" customHeight="1" x14ac:dyDescent="0.15">
      <c r="A207" s="777"/>
      <c r="B207" s="778"/>
      <c r="C207" s="778"/>
      <c r="D207" s="778"/>
      <c r="E207" s="779"/>
      <c r="F207" s="308" t="s">
        <v>190</v>
      </c>
      <c r="G207" s="309" t="s">
        <v>279</v>
      </c>
      <c r="H207" s="310" t="s">
        <v>280</v>
      </c>
      <c r="I207" s="308" t="s">
        <v>190</v>
      </c>
      <c r="J207" s="309" t="s">
        <v>279</v>
      </c>
      <c r="K207" s="310" t="s">
        <v>280</v>
      </c>
      <c r="L207" s="308" t="s">
        <v>190</v>
      </c>
      <c r="M207" s="309" t="s">
        <v>279</v>
      </c>
      <c r="N207" s="310" t="s">
        <v>280</v>
      </c>
      <c r="O207" s="308" t="s">
        <v>190</v>
      </c>
      <c r="P207" s="309" t="s">
        <v>279</v>
      </c>
      <c r="Q207" s="311" t="s">
        <v>280</v>
      </c>
    </row>
    <row r="208" spans="1:17" s="307" customFormat="1" ht="28.5" customHeight="1" x14ac:dyDescent="0.15">
      <c r="A208" s="801" t="s">
        <v>367</v>
      </c>
      <c r="B208" s="598"/>
      <c r="C208" s="853" t="s">
        <v>365</v>
      </c>
      <c r="D208" s="853"/>
      <c r="E208" s="625"/>
      <c r="F208" s="474">
        <v>565.52</v>
      </c>
      <c r="G208" s="550"/>
      <c r="H208" s="476">
        <f t="shared" ref="H208:H220" si="28">SUM(F208:G208)</f>
        <v>565.52</v>
      </c>
      <c r="I208" s="474">
        <v>172.24</v>
      </c>
      <c r="J208" s="475"/>
      <c r="K208" s="476">
        <f>SUM(I208:J208)</f>
        <v>172.24</v>
      </c>
      <c r="L208" s="474"/>
      <c r="M208" s="550"/>
      <c r="N208" s="476"/>
      <c r="O208" s="474">
        <f>I208+L208</f>
        <v>172.24</v>
      </c>
      <c r="P208" s="475"/>
      <c r="Q208" s="467">
        <f>SUM(O208:P208)</f>
        <v>172.24</v>
      </c>
    </row>
    <row r="209" spans="1:17" s="307" customFormat="1" ht="28.5" customHeight="1" x14ac:dyDescent="0.15">
      <c r="A209" s="802"/>
      <c r="B209" s="223"/>
      <c r="C209" s="813" t="s">
        <v>366</v>
      </c>
      <c r="D209" s="813"/>
      <c r="E209" s="215"/>
      <c r="F209" s="537">
        <v>1035</v>
      </c>
      <c r="G209" s="496"/>
      <c r="H209" s="532">
        <f t="shared" si="28"/>
        <v>1035</v>
      </c>
      <c r="I209" s="537">
        <v>172.24</v>
      </c>
      <c r="J209" s="538"/>
      <c r="K209" s="532">
        <f>SUM(I209:J209)</f>
        <v>172.24</v>
      </c>
      <c r="L209" s="537"/>
      <c r="M209" s="496"/>
      <c r="N209" s="532"/>
      <c r="O209" s="537">
        <f t="shared" ref="O209" si="29">I209+L209</f>
        <v>172.24</v>
      </c>
      <c r="P209" s="538"/>
      <c r="Q209" s="477">
        <f t="shared" ref="Q209" si="30">SUM(O209:P209)</f>
        <v>172.24</v>
      </c>
    </row>
    <row r="210" spans="1:17" s="307" customFormat="1" ht="28.5" customHeight="1" x14ac:dyDescent="0.15">
      <c r="A210" s="802"/>
      <c r="B210" s="223"/>
      <c r="C210" s="813" t="s">
        <v>368</v>
      </c>
      <c r="D210" s="813"/>
      <c r="E210" s="215"/>
      <c r="F210" s="537">
        <v>9265.57</v>
      </c>
      <c r="G210" s="496"/>
      <c r="H210" s="532">
        <f t="shared" si="28"/>
        <v>9265.57</v>
      </c>
      <c r="I210" s="537"/>
      <c r="J210" s="538"/>
      <c r="K210" s="532"/>
      <c r="L210" s="537">
        <v>109.52</v>
      </c>
      <c r="M210" s="496">
        <v>-109.52</v>
      </c>
      <c r="N210" s="532">
        <f>SUM(L210:M210)</f>
        <v>0</v>
      </c>
      <c r="O210" s="626">
        <f>I210+L210</f>
        <v>109.52</v>
      </c>
      <c r="P210" s="496">
        <f>J210+M210</f>
        <v>-109.52</v>
      </c>
      <c r="Q210" s="477">
        <f>SUM(O210:P210)</f>
        <v>0</v>
      </c>
    </row>
    <row r="211" spans="1:17" s="307" customFormat="1" ht="28.5" customHeight="1" x14ac:dyDescent="0.15">
      <c r="A211" s="802"/>
      <c r="B211" s="223"/>
      <c r="C211" s="813" t="s">
        <v>369</v>
      </c>
      <c r="D211" s="813"/>
      <c r="E211" s="215"/>
      <c r="F211" s="537">
        <v>1642.17</v>
      </c>
      <c r="G211" s="496"/>
      <c r="H211" s="533">
        <f t="shared" si="28"/>
        <v>1642.17</v>
      </c>
      <c r="I211" s="537"/>
      <c r="J211" s="538"/>
      <c r="K211" s="533"/>
      <c r="L211" s="537">
        <v>232.64</v>
      </c>
      <c r="M211" s="496">
        <v>-232.64</v>
      </c>
      <c r="N211" s="533">
        <f>SUM(L211:M211)</f>
        <v>0</v>
      </c>
      <c r="O211" s="528">
        <f>I211+L211</f>
        <v>232.64</v>
      </c>
      <c r="P211" s="493">
        <f t="shared" ref="P211:P217" si="31">J211+M211</f>
        <v>-232.64</v>
      </c>
      <c r="Q211" s="477">
        <f>SUM(O211:P211)</f>
        <v>0</v>
      </c>
    </row>
    <row r="212" spans="1:17" s="307" customFormat="1" ht="28.5" customHeight="1" x14ac:dyDescent="0.15">
      <c r="A212" s="802"/>
      <c r="B212" s="223"/>
      <c r="C212" s="813" t="s">
        <v>370</v>
      </c>
      <c r="D212" s="813"/>
      <c r="E212" s="215"/>
      <c r="F212" s="537">
        <v>991</v>
      </c>
      <c r="G212" s="496"/>
      <c r="H212" s="533">
        <f t="shared" si="28"/>
        <v>991</v>
      </c>
      <c r="I212" s="537">
        <v>121.46</v>
      </c>
      <c r="J212" s="538"/>
      <c r="K212" s="533">
        <f>SUM(I212:J212)</f>
        <v>121.46</v>
      </c>
      <c r="L212" s="537"/>
      <c r="M212" s="496"/>
      <c r="N212" s="533"/>
      <c r="O212" s="528">
        <f>I212+L212</f>
        <v>121.46</v>
      </c>
      <c r="P212" s="493"/>
      <c r="Q212" s="477">
        <f>SUM(O212:P212)</f>
        <v>121.46</v>
      </c>
    </row>
    <row r="213" spans="1:17" s="307" customFormat="1" ht="28.5" customHeight="1" x14ac:dyDescent="0.15">
      <c r="A213" s="802"/>
      <c r="B213" s="223"/>
      <c r="C213" s="813" t="s">
        <v>371</v>
      </c>
      <c r="D213" s="813"/>
      <c r="E213" s="215"/>
      <c r="F213" s="537">
        <v>2436.36</v>
      </c>
      <c r="G213" s="496"/>
      <c r="H213" s="533">
        <f t="shared" si="28"/>
        <v>2436.36</v>
      </c>
      <c r="I213" s="537"/>
      <c r="J213" s="538"/>
      <c r="K213" s="533"/>
      <c r="L213" s="537">
        <v>235.1</v>
      </c>
      <c r="M213" s="496"/>
      <c r="N213" s="533">
        <f>SUM(L213:M213)</f>
        <v>235.1</v>
      </c>
      <c r="O213" s="528">
        <f>I213+L213</f>
        <v>235.1</v>
      </c>
      <c r="P213" s="493"/>
      <c r="Q213" s="477">
        <f>SUM(O213:P213)</f>
        <v>235.1</v>
      </c>
    </row>
    <row r="214" spans="1:17" s="307" customFormat="1" ht="28.5" customHeight="1" x14ac:dyDescent="0.15">
      <c r="A214" s="802"/>
      <c r="B214" s="315"/>
      <c r="C214" s="795" t="s">
        <v>372</v>
      </c>
      <c r="D214" s="796"/>
      <c r="E214" s="316"/>
      <c r="F214" s="797">
        <v>58355</v>
      </c>
      <c r="G214" s="762"/>
      <c r="H214" s="815">
        <f t="shared" si="28"/>
        <v>58355</v>
      </c>
      <c r="I214" s="539"/>
      <c r="J214" s="540"/>
      <c r="K214" s="533"/>
      <c r="L214" s="539"/>
      <c r="M214" s="497"/>
      <c r="N214" s="533"/>
      <c r="O214" s="528"/>
      <c r="P214" s="493"/>
      <c r="Q214" s="468"/>
    </row>
    <row r="215" spans="1:17" s="307" customFormat="1" ht="28.5" customHeight="1" x14ac:dyDescent="0.15">
      <c r="A215" s="802"/>
      <c r="B215" s="222"/>
      <c r="C215" s="424"/>
      <c r="D215" s="527" t="s">
        <v>373</v>
      </c>
      <c r="E215" s="316"/>
      <c r="F215" s="814"/>
      <c r="G215" s="763"/>
      <c r="H215" s="816">
        <f t="shared" si="28"/>
        <v>0</v>
      </c>
      <c r="I215" s="539">
        <v>32.4</v>
      </c>
      <c r="J215" s="540"/>
      <c r="K215" s="541">
        <f>SUM(I215:J215)</f>
        <v>32.4</v>
      </c>
      <c r="L215" s="539"/>
      <c r="M215" s="497"/>
      <c r="N215" s="541"/>
      <c r="O215" s="539">
        <f>I215+L215</f>
        <v>32.4</v>
      </c>
      <c r="P215" s="493"/>
      <c r="Q215" s="469">
        <f>SUM(O215:P215)</f>
        <v>32.4</v>
      </c>
    </row>
    <row r="216" spans="1:17" s="307" customFormat="1" ht="28.5" customHeight="1" x14ac:dyDescent="0.15">
      <c r="A216" s="802"/>
      <c r="B216" s="339"/>
      <c r="C216" s="796" t="s">
        <v>235</v>
      </c>
      <c r="D216" s="796"/>
      <c r="E216" s="220"/>
      <c r="F216" s="528">
        <v>137385.70000000001</v>
      </c>
      <c r="G216" s="493"/>
      <c r="H216" s="533">
        <f t="shared" si="28"/>
        <v>137385.70000000001</v>
      </c>
      <c r="I216" s="528">
        <v>321.57</v>
      </c>
      <c r="J216" s="529"/>
      <c r="K216" s="533">
        <f>SUM(I216:J216)</f>
        <v>321.57</v>
      </c>
      <c r="L216" s="528"/>
      <c r="M216" s="493"/>
      <c r="N216" s="533"/>
      <c r="O216" s="528">
        <f>I216+L216</f>
        <v>321.57</v>
      </c>
      <c r="P216" s="493"/>
      <c r="Q216" s="468">
        <f>SUM(O216:P216)</f>
        <v>321.57</v>
      </c>
    </row>
    <row r="217" spans="1:17" s="307" customFormat="1" ht="28.5" customHeight="1" x14ac:dyDescent="0.15">
      <c r="A217" s="802"/>
      <c r="B217" s="339"/>
      <c r="C217" s="796" t="s">
        <v>374</v>
      </c>
      <c r="D217" s="796"/>
      <c r="E217" s="316"/>
      <c r="F217" s="528">
        <v>3961.76</v>
      </c>
      <c r="G217" s="497"/>
      <c r="H217" s="541">
        <f>SUM(F217:G217)</f>
        <v>3961.76</v>
      </c>
      <c r="I217" s="539"/>
      <c r="J217" s="540"/>
      <c r="K217" s="541"/>
      <c r="L217" s="539">
        <v>1208.6099999999999</v>
      </c>
      <c r="M217" s="497">
        <v>-1208.6099999999999</v>
      </c>
      <c r="N217" s="541">
        <f>SUM(L217:M217)</f>
        <v>0</v>
      </c>
      <c r="O217" s="539">
        <f>I217+L217</f>
        <v>1208.6099999999999</v>
      </c>
      <c r="P217" s="493">
        <f t="shared" si="31"/>
        <v>-1208.6099999999999</v>
      </c>
      <c r="Q217" s="469">
        <f>SUM(O217:P217)</f>
        <v>0</v>
      </c>
    </row>
    <row r="218" spans="1:17" s="307" customFormat="1" ht="28.5" customHeight="1" x14ac:dyDescent="0.15">
      <c r="A218" s="802"/>
      <c r="B218" s="225"/>
      <c r="C218" s="795" t="s">
        <v>461</v>
      </c>
      <c r="D218" s="795"/>
      <c r="E218" s="316"/>
      <c r="F218" s="542">
        <v>0</v>
      </c>
      <c r="G218" s="568">
        <v>1435.65</v>
      </c>
      <c r="H218" s="569">
        <f>SUM(F218:G218)</f>
        <v>1435.65</v>
      </c>
      <c r="I218" s="539"/>
      <c r="J218" s="540"/>
      <c r="K218" s="541"/>
      <c r="L218" s="539">
        <v>0</v>
      </c>
      <c r="M218" s="497">
        <v>428.75</v>
      </c>
      <c r="N218" s="541">
        <f>SUM(L218:M218)</f>
        <v>428.75</v>
      </c>
      <c r="O218" s="570">
        <f>I218+L218</f>
        <v>0</v>
      </c>
      <c r="P218" s="529">
        <f>J218+M218</f>
        <v>428.75</v>
      </c>
      <c r="Q218" s="469">
        <f>SUM(O218:P218)</f>
        <v>428.75</v>
      </c>
    </row>
    <row r="219" spans="1:17" s="307" customFormat="1" ht="28.5" customHeight="1" x14ac:dyDescent="0.15">
      <c r="A219" s="802"/>
      <c r="B219" s="339"/>
      <c r="C219" s="796" t="s">
        <v>375</v>
      </c>
      <c r="D219" s="796"/>
      <c r="E219" s="316"/>
      <c r="F219" s="528">
        <v>933.4</v>
      </c>
      <c r="G219" s="493"/>
      <c r="H219" s="533">
        <f>SUM(F219:G219)</f>
        <v>933.4</v>
      </c>
      <c r="I219" s="528"/>
      <c r="J219" s="529"/>
      <c r="K219" s="533"/>
      <c r="L219" s="528"/>
      <c r="M219" s="493"/>
      <c r="N219" s="533"/>
      <c r="O219" s="528"/>
      <c r="P219" s="493"/>
      <c r="Q219" s="469"/>
    </row>
    <row r="220" spans="1:17" s="307" customFormat="1" ht="28.5" customHeight="1" x14ac:dyDescent="0.15">
      <c r="A220" s="802"/>
      <c r="B220" s="339"/>
      <c r="C220" s="796" t="s">
        <v>376</v>
      </c>
      <c r="D220" s="796"/>
      <c r="E220" s="316"/>
      <c r="F220" s="528">
        <v>186756.38</v>
      </c>
      <c r="G220" s="493">
        <v>-72333.929999999993</v>
      </c>
      <c r="H220" s="533">
        <f t="shared" si="28"/>
        <v>114422.45000000001</v>
      </c>
      <c r="I220" s="539"/>
      <c r="J220" s="540"/>
      <c r="K220" s="533"/>
      <c r="L220" s="539"/>
      <c r="M220" s="497"/>
      <c r="N220" s="533"/>
      <c r="O220" s="539"/>
      <c r="P220" s="493"/>
      <c r="Q220" s="469"/>
    </row>
    <row r="221" spans="1:17" s="307" customFormat="1" ht="28.5" customHeight="1" x14ac:dyDescent="0.15">
      <c r="A221" s="802"/>
      <c r="B221" s="403"/>
      <c r="C221" s="796" t="s">
        <v>234</v>
      </c>
      <c r="D221" s="796"/>
      <c r="E221" s="220"/>
      <c r="F221" s="537">
        <v>146524.49</v>
      </c>
      <c r="G221" s="493"/>
      <c r="H221" s="533">
        <f>SUM(F221:G221)</f>
        <v>146524.49</v>
      </c>
      <c r="I221" s="397"/>
      <c r="J221" s="399"/>
      <c r="K221" s="533"/>
      <c r="L221" s="406"/>
      <c r="M221" s="561"/>
      <c r="N221" s="533"/>
      <c r="O221" s="528"/>
      <c r="P221" s="493"/>
      <c r="Q221" s="468"/>
    </row>
    <row r="222" spans="1:17" s="307" customFormat="1" ht="28.5" customHeight="1" x14ac:dyDescent="0.15">
      <c r="A222" s="802"/>
      <c r="B222" s="403"/>
      <c r="C222" s="796" t="s">
        <v>232</v>
      </c>
      <c r="D222" s="796"/>
      <c r="E222" s="220"/>
      <c r="F222" s="537">
        <v>114628.25</v>
      </c>
      <c r="G222" s="493"/>
      <c r="H222" s="533">
        <f>SUM(F222:G222)</f>
        <v>114628.25</v>
      </c>
      <c r="I222" s="397"/>
      <c r="J222" s="399"/>
      <c r="K222" s="533"/>
      <c r="L222" s="406"/>
      <c r="M222" s="561"/>
      <c r="N222" s="533"/>
      <c r="O222" s="528"/>
      <c r="P222" s="493"/>
      <c r="Q222" s="468"/>
    </row>
    <row r="223" spans="1:17" s="307" customFormat="1" ht="28.5" customHeight="1" x14ac:dyDescent="0.15">
      <c r="A223" s="811"/>
      <c r="B223" s="425"/>
      <c r="C223" s="848" t="s">
        <v>72</v>
      </c>
      <c r="D223" s="848"/>
      <c r="E223" s="426"/>
      <c r="F223" s="427">
        <f>SUM(F195:F222)</f>
        <v>668394.47</v>
      </c>
      <c r="G223" s="428">
        <f>SUM(G195:G222)</f>
        <v>-70898.28</v>
      </c>
      <c r="H223" s="429">
        <f>SUM(H195:H222)</f>
        <v>597496.18999999994</v>
      </c>
      <c r="I223" s="427">
        <f>SUM(I195:I222)</f>
        <v>1094</v>
      </c>
      <c r="J223" s="428"/>
      <c r="K223" s="429">
        <f t="shared" ref="K223:Q223" si="32">SUM(K195:K222)</f>
        <v>1094</v>
      </c>
      <c r="L223" s="427">
        <f t="shared" si="32"/>
        <v>2994.46</v>
      </c>
      <c r="M223" s="428">
        <f t="shared" si="32"/>
        <v>-1122.02</v>
      </c>
      <c r="N223" s="429">
        <f t="shared" si="32"/>
        <v>1872.44</v>
      </c>
      <c r="O223" s="427">
        <f t="shared" si="32"/>
        <v>4088.46</v>
      </c>
      <c r="P223" s="428">
        <f t="shared" si="32"/>
        <v>-1122.02</v>
      </c>
      <c r="Q223" s="430">
        <f t="shared" si="32"/>
        <v>2966.4400000000005</v>
      </c>
    </row>
    <row r="224" spans="1:17" s="307" customFormat="1" ht="28.5" hidden="1" customHeight="1" x14ac:dyDescent="0.15">
      <c r="A224" s="431"/>
      <c r="B224" s="223"/>
      <c r="C224" s="796"/>
      <c r="D224" s="796"/>
      <c r="E224" s="220"/>
      <c r="F224" s="432"/>
      <c r="G224" s="433"/>
      <c r="H224" s="434"/>
      <c r="I224" s="218"/>
      <c r="J224" s="213"/>
      <c r="K224" s="216"/>
      <c r="L224" s="217"/>
      <c r="M224" s="214"/>
      <c r="N224" s="216"/>
      <c r="O224" s="218"/>
      <c r="P224" s="213"/>
      <c r="Q224" s="306"/>
    </row>
    <row r="225" spans="1:17" s="307" customFormat="1" ht="28.5" hidden="1" customHeight="1" x14ac:dyDescent="0.15">
      <c r="A225" s="431"/>
      <c r="B225" s="223"/>
      <c r="C225" s="527"/>
      <c r="D225" s="521"/>
      <c r="E225" s="316"/>
      <c r="F225" s="432"/>
      <c r="G225" s="433"/>
      <c r="H225" s="434"/>
      <c r="I225" s="435"/>
      <c r="J225" s="436"/>
      <c r="K225" s="216"/>
      <c r="L225" s="217"/>
      <c r="M225" s="214"/>
      <c r="N225" s="216"/>
      <c r="O225" s="218"/>
      <c r="P225" s="213"/>
      <c r="Q225" s="306"/>
    </row>
    <row r="226" spans="1:17" s="307" customFormat="1" ht="28.5" hidden="1" customHeight="1" x14ac:dyDescent="0.15">
      <c r="A226" s="431"/>
      <c r="B226" s="223"/>
      <c r="C226" s="527"/>
      <c r="D226" s="521"/>
      <c r="E226" s="316"/>
      <c r="F226" s="432"/>
      <c r="G226" s="433"/>
      <c r="H226" s="434"/>
      <c r="I226" s="435"/>
      <c r="J226" s="436"/>
      <c r="K226" s="216"/>
      <c r="L226" s="217"/>
      <c r="M226" s="214"/>
      <c r="N226" s="216"/>
      <c r="O226" s="218"/>
      <c r="P226" s="213"/>
      <c r="Q226" s="306"/>
    </row>
    <row r="227" spans="1:17" s="307" customFormat="1" ht="28.5" hidden="1" customHeight="1" x14ac:dyDescent="0.15">
      <c r="A227" s="431"/>
      <c r="B227" s="223"/>
      <c r="C227" s="527"/>
      <c r="D227" s="521"/>
      <c r="E227" s="316"/>
      <c r="F227" s="432"/>
      <c r="G227" s="433"/>
      <c r="H227" s="434"/>
      <c r="I227" s="435"/>
      <c r="J227" s="436"/>
      <c r="K227" s="216"/>
      <c r="L227" s="217"/>
      <c r="M227" s="214"/>
      <c r="N227" s="216"/>
      <c r="O227" s="218"/>
      <c r="P227" s="213"/>
      <c r="Q227" s="306"/>
    </row>
    <row r="228" spans="1:17" s="307" customFormat="1" ht="28.5" hidden="1" customHeight="1" x14ac:dyDescent="0.15">
      <c r="A228" s="431"/>
      <c r="B228" s="223"/>
      <c r="C228" s="527"/>
      <c r="D228" s="521"/>
      <c r="E228" s="316"/>
      <c r="F228" s="432"/>
      <c r="G228" s="433"/>
      <c r="H228" s="434"/>
      <c r="I228" s="435"/>
      <c r="J228" s="436"/>
      <c r="K228" s="216"/>
      <c r="L228" s="217"/>
      <c r="M228" s="214"/>
      <c r="N228" s="216"/>
      <c r="O228" s="218"/>
      <c r="P228" s="213"/>
      <c r="Q228" s="306"/>
    </row>
    <row r="229" spans="1:17" s="307" customFormat="1" ht="28.5" hidden="1" customHeight="1" x14ac:dyDescent="0.15">
      <c r="A229" s="431"/>
      <c r="B229" s="223"/>
      <c r="C229" s="527"/>
      <c r="D229" s="521"/>
      <c r="E229" s="316"/>
      <c r="F229" s="432"/>
      <c r="G229" s="433"/>
      <c r="H229" s="434"/>
      <c r="I229" s="435"/>
      <c r="J229" s="436"/>
      <c r="K229" s="216"/>
      <c r="L229" s="217"/>
      <c r="M229" s="214"/>
      <c r="N229" s="216"/>
      <c r="O229" s="218"/>
      <c r="P229" s="213"/>
      <c r="Q229" s="306"/>
    </row>
    <row r="230" spans="1:17" s="307" customFormat="1" ht="28.5" hidden="1" customHeight="1" x14ac:dyDescent="0.15">
      <c r="A230" s="431"/>
      <c r="B230" s="223"/>
      <c r="C230" s="527"/>
      <c r="D230" s="521"/>
      <c r="E230" s="316"/>
      <c r="F230" s="432"/>
      <c r="G230" s="433"/>
      <c r="H230" s="434"/>
      <c r="I230" s="435"/>
      <c r="J230" s="436"/>
      <c r="K230" s="216"/>
      <c r="L230" s="217"/>
      <c r="M230" s="214"/>
      <c r="N230" s="216"/>
      <c r="O230" s="218"/>
      <c r="P230" s="213"/>
      <c r="Q230" s="306"/>
    </row>
    <row r="231" spans="1:17" s="307" customFormat="1" ht="28.5" hidden="1" customHeight="1" x14ac:dyDescent="0.15">
      <c r="A231" s="431"/>
      <c r="B231" s="223"/>
      <c r="C231" s="527"/>
      <c r="D231" s="521"/>
      <c r="E231" s="316"/>
      <c r="F231" s="432"/>
      <c r="G231" s="433"/>
      <c r="H231" s="434"/>
      <c r="I231" s="435"/>
      <c r="J231" s="436"/>
      <c r="K231" s="216"/>
      <c r="L231" s="218"/>
      <c r="M231" s="213"/>
      <c r="N231" s="216"/>
      <c r="O231" s="218"/>
      <c r="P231" s="213"/>
      <c r="Q231" s="306"/>
    </row>
    <row r="232" spans="1:17" s="307" customFormat="1" ht="28.5" hidden="1" customHeight="1" x14ac:dyDescent="0.15">
      <c r="A232" s="431"/>
      <c r="B232" s="223"/>
      <c r="C232" s="527"/>
      <c r="D232" s="521"/>
      <c r="E232" s="316"/>
      <c r="F232" s="432"/>
      <c r="G232" s="433"/>
      <c r="H232" s="434"/>
      <c r="I232" s="435"/>
      <c r="J232" s="436"/>
      <c r="K232" s="216"/>
      <c r="L232" s="218"/>
      <c r="M232" s="213"/>
      <c r="N232" s="216"/>
      <c r="O232" s="218"/>
      <c r="P232" s="213"/>
      <c r="Q232" s="306"/>
    </row>
    <row r="233" spans="1:17" ht="28.5" hidden="1" customHeight="1" x14ac:dyDescent="0.15">
      <c r="A233" s="431"/>
      <c r="B233" s="339"/>
      <c r="C233" s="527"/>
      <c r="D233" s="521"/>
      <c r="E233" s="316"/>
      <c r="F233" s="218"/>
      <c r="G233" s="213"/>
      <c r="H233" s="219"/>
      <c r="I233" s="435"/>
      <c r="J233" s="436"/>
      <c r="K233" s="216"/>
      <c r="L233" s="218"/>
      <c r="M233" s="213"/>
      <c r="N233" s="216"/>
      <c r="O233" s="218"/>
      <c r="P233" s="213"/>
      <c r="Q233" s="306"/>
    </row>
    <row r="234" spans="1:17" ht="28.5" hidden="1" customHeight="1" x14ac:dyDescent="0.15">
      <c r="A234" s="437"/>
      <c r="B234" s="425"/>
      <c r="C234" s="849"/>
      <c r="D234" s="849"/>
      <c r="E234" s="320"/>
      <c r="F234" s="438"/>
      <c r="G234" s="439"/>
      <c r="H234" s="440"/>
      <c r="I234" s="441"/>
      <c r="J234" s="442"/>
      <c r="K234" s="440"/>
      <c r="L234" s="441"/>
      <c r="M234" s="442"/>
      <c r="N234" s="440"/>
      <c r="O234" s="438"/>
      <c r="P234" s="439"/>
      <c r="Q234" s="443"/>
    </row>
    <row r="235" spans="1:17" ht="28.5" customHeight="1" thickBot="1" x14ac:dyDescent="0.2">
      <c r="A235" s="850" t="s">
        <v>236</v>
      </c>
      <c r="B235" s="851"/>
      <c r="C235" s="851"/>
      <c r="D235" s="851"/>
      <c r="E235" s="852"/>
      <c r="F235" s="444">
        <f>SUM(F223,F194,F19)</f>
        <v>5413134.7299999995</v>
      </c>
      <c r="G235" s="445">
        <f>SUM(G223,G194,G19)</f>
        <v>-68043.929999999993</v>
      </c>
      <c r="H235" s="446">
        <f>SUM(H223,H194,H19)</f>
        <v>5345090.8</v>
      </c>
      <c r="I235" s="444">
        <f>SUM(I223,I194,I19)</f>
        <v>6434.06</v>
      </c>
      <c r="J235" s="445"/>
      <c r="K235" s="446">
        <f t="shared" ref="K235:Q235" si="33">SUM(K223,K194,K19)</f>
        <v>6434.06</v>
      </c>
      <c r="L235" s="447">
        <f t="shared" si="33"/>
        <v>62023.549999999996</v>
      </c>
      <c r="M235" s="445">
        <f t="shared" si="33"/>
        <v>-1550.77</v>
      </c>
      <c r="N235" s="446">
        <f t="shared" si="33"/>
        <v>60472.78</v>
      </c>
      <c r="O235" s="444">
        <f t="shared" si="33"/>
        <v>68457.609999999986</v>
      </c>
      <c r="P235" s="445">
        <f t="shared" si="33"/>
        <v>-1550.77</v>
      </c>
      <c r="Q235" s="448">
        <f t="shared" si="33"/>
        <v>66906.839999999982</v>
      </c>
    </row>
    <row r="236" spans="1:17" ht="28.5" customHeight="1" x14ac:dyDescent="0.15">
      <c r="A236" s="307"/>
      <c r="B236" s="307"/>
      <c r="C236" s="307"/>
      <c r="D236" s="449"/>
      <c r="E236" s="307"/>
      <c r="F236" s="307"/>
      <c r="G236" s="307"/>
      <c r="H236" s="307"/>
      <c r="I236" s="307"/>
      <c r="J236" s="307"/>
      <c r="K236" s="307"/>
      <c r="L236" s="307"/>
      <c r="M236" s="307"/>
      <c r="N236" s="307"/>
      <c r="O236" s="307"/>
      <c r="P236" s="307"/>
      <c r="Q236" s="307"/>
    </row>
    <row r="237" spans="1:17" ht="28.5" customHeight="1" x14ac:dyDescent="0.15">
      <c r="A237" s="307"/>
      <c r="B237" s="307"/>
      <c r="C237" s="307"/>
      <c r="D237" s="307"/>
      <c r="E237" s="307"/>
      <c r="F237" s="307"/>
      <c r="G237" s="307"/>
      <c r="H237" s="307"/>
      <c r="I237" s="307"/>
      <c r="J237" s="307"/>
      <c r="K237" s="307"/>
      <c r="L237" s="307"/>
      <c r="M237" s="307"/>
      <c r="N237" s="307"/>
      <c r="O237" s="307"/>
      <c r="P237" s="307"/>
      <c r="Q237" s="307"/>
    </row>
    <row r="238" spans="1:17" ht="28.5" customHeight="1" x14ac:dyDescent="0.15">
      <c r="A238" s="307"/>
      <c r="B238" s="307"/>
      <c r="C238" s="307"/>
      <c r="D238" s="449"/>
      <c r="E238" s="307"/>
      <c r="F238" s="307"/>
      <c r="G238" s="307"/>
      <c r="H238" s="307"/>
      <c r="I238" s="307"/>
      <c r="J238" s="307"/>
      <c r="K238" s="307"/>
      <c r="L238" s="307"/>
      <c r="M238" s="307"/>
      <c r="N238" s="307"/>
      <c r="O238" s="307"/>
      <c r="P238" s="307"/>
      <c r="Q238" s="307"/>
    </row>
    <row r="239" spans="1:17" ht="28.5" customHeight="1" x14ac:dyDescent="0.15">
      <c r="A239" s="307"/>
      <c r="B239" s="307"/>
      <c r="C239" s="307"/>
      <c r="D239" s="307"/>
      <c r="E239" s="307"/>
      <c r="F239" s="307"/>
      <c r="G239" s="307"/>
      <c r="H239" s="307"/>
      <c r="I239" s="307"/>
      <c r="J239" s="307"/>
      <c r="K239" s="307"/>
      <c r="L239" s="307"/>
      <c r="M239" s="307"/>
      <c r="N239" s="307"/>
      <c r="O239" s="307"/>
      <c r="P239" s="307"/>
      <c r="Q239" s="307"/>
    </row>
    <row r="240" spans="1:17" ht="28.5" customHeight="1" x14ac:dyDescent="0.15">
      <c r="A240" s="548"/>
      <c r="B240" s="548"/>
      <c r="C240" s="548"/>
      <c r="D240" s="548"/>
      <c r="E240" s="548"/>
      <c r="F240" s="548"/>
      <c r="G240" s="548"/>
      <c r="H240" s="548"/>
      <c r="I240" s="548"/>
      <c r="J240" s="548"/>
      <c r="K240" s="548"/>
      <c r="L240" s="548"/>
      <c r="M240" s="548"/>
      <c r="N240" s="548"/>
      <c r="O240" s="548"/>
      <c r="P240" s="548"/>
      <c r="Q240" s="548"/>
    </row>
  </sheetData>
  <mergeCells count="258">
    <mergeCell ref="C221:D221"/>
    <mergeCell ref="C222:D222"/>
    <mergeCell ref="C223:D223"/>
    <mergeCell ref="C224:D224"/>
    <mergeCell ref="C234:D234"/>
    <mergeCell ref="A235:E235"/>
    <mergeCell ref="F214:F215"/>
    <mergeCell ref="G214:G215"/>
    <mergeCell ref="H214:H215"/>
    <mergeCell ref="C216:D216"/>
    <mergeCell ref="C217:D217"/>
    <mergeCell ref="C218:D218"/>
    <mergeCell ref="A208:A223"/>
    <mergeCell ref="C208:D208"/>
    <mergeCell ref="C209:D209"/>
    <mergeCell ref="C210:D210"/>
    <mergeCell ref="C211:D211"/>
    <mergeCell ref="C212:D212"/>
    <mergeCell ref="C213:D213"/>
    <mergeCell ref="C214:D214"/>
    <mergeCell ref="C219:D219"/>
    <mergeCell ref="C220:D220"/>
    <mergeCell ref="A205:E207"/>
    <mergeCell ref="F205:H206"/>
    <mergeCell ref="I205:Q205"/>
    <mergeCell ref="I206:K206"/>
    <mergeCell ref="L206:N206"/>
    <mergeCell ref="O206:Q206"/>
    <mergeCell ref="A195:A198"/>
    <mergeCell ref="C195:D195"/>
    <mergeCell ref="C196:D196"/>
    <mergeCell ref="A199:Q199"/>
    <mergeCell ref="A202:Q202"/>
    <mergeCell ref="A204:E204"/>
    <mergeCell ref="P204:Q204"/>
    <mergeCell ref="C189:D189"/>
    <mergeCell ref="C190:D190"/>
    <mergeCell ref="C191:D191"/>
    <mergeCell ref="C192:D192"/>
    <mergeCell ref="C193:D193"/>
    <mergeCell ref="C194:D194"/>
    <mergeCell ref="A180:A194"/>
    <mergeCell ref="C180:D180"/>
    <mergeCell ref="C181:D181"/>
    <mergeCell ref="C182:D182"/>
    <mergeCell ref="C183:D183"/>
    <mergeCell ref="C184:D184"/>
    <mergeCell ref="C185:D185"/>
    <mergeCell ref="C186:D186"/>
    <mergeCell ref="C187:D187"/>
    <mergeCell ref="C188:D188"/>
    <mergeCell ref="A176:E176"/>
    <mergeCell ref="P176:Q176"/>
    <mergeCell ref="A177:E179"/>
    <mergeCell ref="F177:H178"/>
    <mergeCell ref="I177:Q177"/>
    <mergeCell ref="I178:K178"/>
    <mergeCell ref="L178:N178"/>
    <mergeCell ref="O178:Q178"/>
    <mergeCell ref="C166:D166"/>
    <mergeCell ref="C167:D167"/>
    <mergeCell ref="C168:D168"/>
    <mergeCell ref="C169:D169"/>
    <mergeCell ref="A171:Q171"/>
    <mergeCell ref="A174:Q174"/>
    <mergeCell ref="A151:A169"/>
    <mergeCell ref="C151:D151"/>
    <mergeCell ref="F152:F153"/>
    <mergeCell ref="G152:G153"/>
    <mergeCell ref="H152:H153"/>
    <mergeCell ref="C154:D154"/>
    <mergeCell ref="C155:D155"/>
    <mergeCell ref="C156:D156"/>
    <mergeCell ref="F156:F157"/>
    <mergeCell ref="C160:D160"/>
    <mergeCell ref="C161:D161"/>
    <mergeCell ref="C162:D162"/>
    <mergeCell ref="C163:D163"/>
    <mergeCell ref="C164:D164"/>
    <mergeCell ref="C165:D165"/>
    <mergeCell ref="G156:G157"/>
    <mergeCell ref="H156:H157"/>
    <mergeCell ref="C158:D158"/>
    <mergeCell ref="F158:F159"/>
    <mergeCell ref="G158:G159"/>
    <mergeCell ref="H158:H159"/>
    <mergeCell ref="A142:Q142"/>
    <mergeCell ref="A145:Q145"/>
    <mergeCell ref="A147:E147"/>
    <mergeCell ref="P147:Q147"/>
    <mergeCell ref="A148:E150"/>
    <mergeCell ref="F148:H149"/>
    <mergeCell ref="I148:Q148"/>
    <mergeCell ref="I149:K149"/>
    <mergeCell ref="L149:N149"/>
    <mergeCell ref="O149:Q149"/>
    <mergeCell ref="F131:F136"/>
    <mergeCell ref="G131:G136"/>
    <mergeCell ref="H131:H136"/>
    <mergeCell ref="C137:D137"/>
    <mergeCell ref="C138:D138"/>
    <mergeCell ref="C139:D139"/>
    <mergeCell ref="A123:A140"/>
    <mergeCell ref="C123:D123"/>
    <mergeCell ref="F123:F125"/>
    <mergeCell ref="G123:G125"/>
    <mergeCell ref="H123:H125"/>
    <mergeCell ref="C126:D126"/>
    <mergeCell ref="C127:D127"/>
    <mergeCell ref="C128:D128"/>
    <mergeCell ref="C129:D129"/>
    <mergeCell ref="C131:D131"/>
    <mergeCell ref="C140:D140"/>
    <mergeCell ref="A117:Q117"/>
    <mergeCell ref="A119:E119"/>
    <mergeCell ref="P119:Q119"/>
    <mergeCell ref="A120:E122"/>
    <mergeCell ref="F120:H121"/>
    <mergeCell ref="I120:Q120"/>
    <mergeCell ref="I121:K121"/>
    <mergeCell ref="L121:N121"/>
    <mergeCell ref="O121:Q121"/>
    <mergeCell ref="C108:D108"/>
    <mergeCell ref="C109:D109"/>
    <mergeCell ref="F109:F112"/>
    <mergeCell ref="G109:G112"/>
    <mergeCell ref="H109:H112"/>
    <mergeCell ref="A114:Q114"/>
    <mergeCell ref="F102:F103"/>
    <mergeCell ref="G102:G103"/>
    <mergeCell ref="H102:H103"/>
    <mergeCell ref="C104:D104"/>
    <mergeCell ref="C105:D105"/>
    <mergeCell ref="C106:D106"/>
    <mergeCell ref="A95:A112"/>
    <mergeCell ref="C95:D95"/>
    <mergeCell ref="C96:D96"/>
    <mergeCell ref="C97:D97"/>
    <mergeCell ref="C98:D98"/>
    <mergeCell ref="C99:D99"/>
    <mergeCell ref="C100:D100"/>
    <mergeCell ref="C101:D101"/>
    <mergeCell ref="C102:D102"/>
    <mergeCell ref="C107:D107"/>
    <mergeCell ref="A86:Q86"/>
    <mergeCell ref="A89:Q89"/>
    <mergeCell ref="A91:E91"/>
    <mergeCell ref="P91:Q91"/>
    <mergeCell ref="A92:E94"/>
    <mergeCell ref="F92:H93"/>
    <mergeCell ref="I92:Q92"/>
    <mergeCell ref="I93:K93"/>
    <mergeCell ref="L93:N93"/>
    <mergeCell ref="O93:Q93"/>
    <mergeCell ref="G76:G77"/>
    <mergeCell ref="H76:H77"/>
    <mergeCell ref="C78:D78"/>
    <mergeCell ref="A66:A84"/>
    <mergeCell ref="C66:D66"/>
    <mergeCell ref="C67:D67"/>
    <mergeCell ref="C68:D68"/>
    <mergeCell ref="C69:D69"/>
    <mergeCell ref="C70:D70"/>
    <mergeCell ref="C71:D71"/>
    <mergeCell ref="C72:D72"/>
    <mergeCell ref="C73:D73"/>
    <mergeCell ref="C74:D74"/>
    <mergeCell ref="C79:D79"/>
    <mergeCell ref="C80:D80"/>
    <mergeCell ref="C81:D81"/>
    <mergeCell ref="C82:D82"/>
    <mergeCell ref="C83:D83"/>
    <mergeCell ref="C84:D84"/>
    <mergeCell ref="C75:D75"/>
    <mergeCell ref="C76:D76"/>
    <mergeCell ref="F76:F77"/>
    <mergeCell ref="A63:E65"/>
    <mergeCell ref="F63:H64"/>
    <mergeCell ref="I63:Q63"/>
    <mergeCell ref="I64:K64"/>
    <mergeCell ref="L64:N64"/>
    <mergeCell ref="O64:Q64"/>
    <mergeCell ref="C53:D53"/>
    <mergeCell ref="C54:D54"/>
    <mergeCell ref="C55:D55"/>
    <mergeCell ref="A57:Q57"/>
    <mergeCell ref="A60:Q60"/>
    <mergeCell ref="A62:E62"/>
    <mergeCell ref="P62:Q62"/>
    <mergeCell ref="A37:A55"/>
    <mergeCell ref="C37:D37"/>
    <mergeCell ref="C38:D38"/>
    <mergeCell ref="F38:F39"/>
    <mergeCell ref="G38:G39"/>
    <mergeCell ref="H38:H39"/>
    <mergeCell ref="C40:D40"/>
    <mergeCell ref="C49:D49"/>
    <mergeCell ref="F49:F50"/>
    <mergeCell ref="G49:G50"/>
    <mergeCell ref="H49:H50"/>
    <mergeCell ref="C51:D51"/>
    <mergeCell ref="C52:D52"/>
    <mergeCell ref="H41:H43"/>
    <mergeCell ref="C44:D44"/>
    <mergeCell ref="F44:F46"/>
    <mergeCell ref="G44:G46"/>
    <mergeCell ref="H44:H46"/>
    <mergeCell ref="C47:D47"/>
    <mergeCell ref="F47:F48"/>
    <mergeCell ref="G47:G48"/>
    <mergeCell ref="H47:H48"/>
    <mergeCell ref="C41:D41"/>
    <mergeCell ref="F41:F43"/>
    <mergeCell ref="G41:G43"/>
    <mergeCell ref="A31:Q31"/>
    <mergeCell ref="A33:E33"/>
    <mergeCell ref="P33:Q33"/>
    <mergeCell ref="A34:E36"/>
    <mergeCell ref="F34:H35"/>
    <mergeCell ref="I34:Q34"/>
    <mergeCell ref="I35:K35"/>
    <mergeCell ref="L35:N35"/>
    <mergeCell ref="O35:Q35"/>
    <mergeCell ref="C24:D24"/>
    <mergeCell ref="F24:F25"/>
    <mergeCell ref="G24:G25"/>
    <mergeCell ref="H24:H25"/>
    <mergeCell ref="C26:D26"/>
    <mergeCell ref="A28:Q28"/>
    <mergeCell ref="C17:D17"/>
    <mergeCell ref="F17:F18"/>
    <mergeCell ref="G17:G18"/>
    <mergeCell ref="H17:H18"/>
    <mergeCell ref="A20:A26"/>
    <mergeCell ref="C20:D20"/>
    <mergeCell ref="F20:F22"/>
    <mergeCell ref="G20:G22"/>
    <mergeCell ref="H20:H22"/>
    <mergeCell ref="C23:D23"/>
    <mergeCell ref="A8:A19"/>
    <mergeCell ref="C8:D8"/>
    <mergeCell ref="F8:F11"/>
    <mergeCell ref="G8:G11"/>
    <mergeCell ref="H8:H11"/>
    <mergeCell ref="C12:D12"/>
    <mergeCell ref="C14:D14"/>
    <mergeCell ref="F14:F16"/>
    <mergeCell ref="G14:G16"/>
    <mergeCell ref="H14:H16"/>
    <mergeCell ref="A2:Q2"/>
    <mergeCell ref="A4:E4"/>
    <mergeCell ref="P4:Q4"/>
    <mergeCell ref="A5:E7"/>
    <mergeCell ref="F5:H6"/>
    <mergeCell ref="I5:Q5"/>
    <mergeCell ref="I6:K6"/>
    <mergeCell ref="L6:N6"/>
    <mergeCell ref="O6:Q6"/>
  </mergeCells>
  <phoneticPr fontId="5"/>
  <pageMargins left="0.86614173228346458" right="0.78740157480314965" top="0.19685039370078741" bottom="0.19685039370078741" header="0.51181102362204722" footer="0.51181102362204722"/>
  <pageSetup paperSize="9" scale="77" orientation="landscape" r:id="rId1"/>
  <headerFooter alignWithMargins="0"/>
  <rowBreaks count="7" manualBreakCount="7">
    <brk id="29" min="3" max="16" man="1"/>
    <brk id="58" min="3" max="16" man="1"/>
    <brk id="87" min="3" max="16" man="1"/>
    <brk id="115" min="3" max="16" man="1"/>
    <brk id="143" min="3" max="16" man="1"/>
    <brk id="172" min="3" max="16" man="1"/>
    <brk id="200" min="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68"/>
  <sheetViews>
    <sheetView view="pageBreakPreview" zoomScaleNormal="100" zoomScaleSheetLayoutView="100" workbookViewId="0"/>
  </sheetViews>
  <sheetFormatPr defaultRowHeight="13.5" x14ac:dyDescent="0.1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s>
  <sheetData>
    <row r="1" spans="1:14" ht="23.25" customHeight="1" x14ac:dyDescent="0.15"/>
    <row r="2" spans="1:14" s="466" customFormat="1" ht="24" customHeight="1" x14ac:dyDescent="0.15">
      <c r="A2" s="285"/>
      <c r="B2" s="172"/>
      <c r="C2" s="173"/>
      <c r="D2" s="177" t="s">
        <v>252</v>
      </c>
      <c r="E2" s="177"/>
      <c r="F2" s="174"/>
      <c r="G2" s="174"/>
      <c r="H2" s="174"/>
      <c r="I2" s="174"/>
      <c r="J2" s="174"/>
      <c r="K2" s="174"/>
      <c r="L2" s="174"/>
      <c r="M2" s="174"/>
      <c r="N2" s="174"/>
    </row>
    <row r="3" spans="1:14" s="466" customFormat="1" ht="33.75" customHeight="1" thickBot="1" x14ac:dyDescent="0.2">
      <c r="A3" s="459"/>
      <c r="B3" s="175"/>
      <c r="C3" s="173"/>
      <c r="D3" s="173"/>
      <c r="E3" s="173"/>
      <c r="F3" s="173"/>
      <c r="G3" s="173"/>
      <c r="H3" s="173"/>
      <c r="I3" s="173"/>
      <c r="J3" s="173"/>
      <c r="K3" s="870" t="s">
        <v>253</v>
      </c>
      <c r="L3" s="870"/>
      <c r="M3" s="167"/>
      <c r="N3" s="167"/>
    </row>
    <row r="4" spans="1:14" s="226" customFormat="1" ht="18.75" customHeight="1" x14ac:dyDescent="0.15">
      <c r="A4" s="459"/>
      <c r="B4" s="175"/>
      <c r="C4" s="164"/>
      <c r="D4" s="871" t="s">
        <v>254</v>
      </c>
      <c r="E4" s="871"/>
      <c r="F4" s="165"/>
      <c r="G4" s="863" t="s">
        <v>382</v>
      </c>
      <c r="H4" s="873"/>
      <c r="I4" s="863" t="s">
        <v>416</v>
      </c>
      <c r="J4" s="874"/>
      <c r="K4" s="854" t="s">
        <v>420</v>
      </c>
      <c r="L4" s="875"/>
      <c r="M4" s="204"/>
      <c r="N4" s="206"/>
    </row>
    <row r="5" spans="1:14" s="226" customFormat="1" ht="18.75" customHeight="1" x14ac:dyDescent="0.15">
      <c r="A5" s="459"/>
      <c r="B5" s="178"/>
      <c r="C5" s="170"/>
      <c r="D5" s="872"/>
      <c r="E5" s="872"/>
      <c r="F5" s="171"/>
      <c r="G5" s="856" t="s">
        <v>383</v>
      </c>
      <c r="H5" s="876"/>
      <c r="I5" s="856" t="s">
        <v>384</v>
      </c>
      <c r="J5" s="876"/>
      <c r="K5" s="856" t="s">
        <v>385</v>
      </c>
      <c r="L5" s="877"/>
      <c r="M5" s="207"/>
      <c r="N5" s="206"/>
    </row>
    <row r="6" spans="1:14" s="226" customFormat="1" ht="24.95" customHeight="1" x14ac:dyDescent="0.15">
      <c r="A6" s="459"/>
      <c r="B6" s="175"/>
      <c r="C6" s="196"/>
      <c r="D6" s="869" t="s">
        <v>386</v>
      </c>
      <c r="E6" s="869"/>
      <c r="F6" s="168"/>
      <c r="G6" s="186">
        <v>28900</v>
      </c>
      <c r="H6" s="187"/>
      <c r="I6" s="188"/>
      <c r="J6" s="188"/>
      <c r="K6" s="186">
        <f>SUM(G6:J6)</f>
        <v>28900</v>
      </c>
      <c r="L6" s="200"/>
      <c r="M6" s="192"/>
      <c r="N6" s="167"/>
    </row>
    <row r="7" spans="1:14" s="226" customFormat="1" ht="24.95" customHeight="1" x14ac:dyDescent="0.15">
      <c r="A7" s="459"/>
      <c r="B7" s="175"/>
      <c r="C7" s="196"/>
      <c r="D7" s="878" t="s">
        <v>387</v>
      </c>
      <c r="E7" s="878"/>
      <c r="F7" s="168"/>
      <c r="G7" s="186">
        <v>100000</v>
      </c>
      <c r="H7" s="187"/>
      <c r="I7" s="188"/>
      <c r="J7" s="188"/>
      <c r="K7" s="186">
        <f>SUM(G7:J7)</f>
        <v>100000</v>
      </c>
      <c r="L7" s="200"/>
      <c r="M7" s="192"/>
      <c r="N7" s="167"/>
    </row>
    <row r="8" spans="1:14" s="226" customFormat="1" ht="24.95" customHeight="1" x14ac:dyDescent="0.15">
      <c r="A8" s="459"/>
      <c r="B8" s="175"/>
      <c r="C8" s="196"/>
      <c r="D8" s="879" t="s">
        <v>388</v>
      </c>
      <c r="E8" s="879"/>
      <c r="F8" s="168"/>
      <c r="G8" s="186">
        <v>8500</v>
      </c>
      <c r="H8" s="187"/>
      <c r="I8" s="188"/>
      <c r="J8" s="188"/>
      <c r="K8" s="186">
        <f>SUM(G8:J8)</f>
        <v>8500</v>
      </c>
      <c r="L8" s="200"/>
      <c r="M8" s="192"/>
      <c r="N8" s="167"/>
    </row>
    <row r="9" spans="1:14" s="226" customFormat="1" ht="24.95" customHeight="1" x14ac:dyDescent="0.15">
      <c r="A9" s="459"/>
      <c r="B9" s="175"/>
      <c r="C9" s="179"/>
      <c r="D9" s="880" t="s">
        <v>255</v>
      </c>
      <c r="E9" s="880"/>
      <c r="F9" s="180"/>
      <c r="G9" s="189">
        <v>50</v>
      </c>
      <c r="H9" s="190"/>
      <c r="I9" s="191"/>
      <c r="J9" s="191"/>
      <c r="K9" s="186">
        <f>SUM(G9:I9)</f>
        <v>50</v>
      </c>
      <c r="L9" s="205"/>
      <c r="M9" s="192"/>
      <c r="N9" s="167"/>
    </row>
    <row r="10" spans="1:14" s="226" customFormat="1" ht="24.95" customHeight="1" thickBot="1" x14ac:dyDescent="0.2">
      <c r="A10" s="459"/>
      <c r="B10" s="175"/>
      <c r="C10" s="197"/>
      <c r="D10" s="163" t="s">
        <v>249</v>
      </c>
      <c r="E10" s="163"/>
      <c r="F10" s="198"/>
      <c r="G10" s="201">
        <f>SUM(G6:G9)</f>
        <v>137450</v>
      </c>
      <c r="H10" s="202"/>
      <c r="I10" s="201">
        <f>SUM(I6:I9)</f>
        <v>0</v>
      </c>
      <c r="J10" s="203"/>
      <c r="K10" s="201">
        <f>SUM(K6:K9)</f>
        <v>137450</v>
      </c>
      <c r="L10" s="208"/>
      <c r="M10" s="192"/>
      <c r="N10" s="167"/>
    </row>
    <row r="11" spans="1:14" s="226" customFormat="1" ht="24.95" customHeight="1" x14ac:dyDescent="0.15">
      <c r="A11" s="459"/>
      <c r="B11" s="175"/>
      <c r="C11" s="167"/>
      <c r="D11" s="166"/>
      <c r="E11" s="166"/>
      <c r="F11" s="167"/>
      <c r="G11" s="192"/>
      <c r="H11" s="192"/>
      <c r="I11" s="192"/>
      <c r="J11" s="192"/>
      <c r="K11" s="192"/>
      <c r="L11" s="192"/>
      <c r="M11" s="192"/>
      <c r="N11" s="167"/>
    </row>
    <row r="12" spans="1:14" s="226" customFormat="1" ht="24.95" customHeight="1" x14ac:dyDescent="0.15">
      <c r="A12" s="459"/>
      <c r="B12" s="175"/>
      <c r="C12" s="167"/>
      <c r="D12" s="166"/>
      <c r="E12" s="166"/>
      <c r="F12" s="167"/>
      <c r="G12" s="192"/>
      <c r="H12" s="192"/>
      <c r="I12" s="192"/>
      <c r="J12" s="192"/>
      <c r="K12" s="192"/>
      <c r="L12" s="192"/>
      <c r="M12" s="192"/>
      <c r="N12" s="167"/>
    </row>
    <row r="13" spans="1:14" s="167" customFormat="1" ht="24" customHeight="1" x14ac:dyDescent="0.15">
      <c r="A13" s="459"/>
      <c r="B13" s="175"/>
      <c r="D13" s="177" t="s">
        <v>256</v>
      </c>
      <c r="E13" s="177"/>
      <c r="G13" s="176"/>
      <c r="I13" s="176"/>
      <c r="K13" s="176"/>
      <c r="M13" s="176"/>
    </row>
    <row r="14" spans="1:14" s="167" customFormat="1" ht="33" customHeight="1" thickBot="1" x14ac:dyDescent="0.2">
      <c r="A14" s="459"/>
      <c r="B14" s="175"/>
      <c r="D14" s="173"/>
      <c r="E14" s="173"/>
      <c r="F14" s="173"/>
      <c r="G14" s="173"/>
      <c r="H14" s="173"/>
      <c r="I14" s="173"/>
      <c r="J14" s="173"/>
      <c r="K14" s="173"/>
      <c r="L14" s="173"/>
      <c r="M14" s="452" t="s">
        <v>253</v>
      </c>
      <c r="N14" s="453"/>
    </row>
    <row r="15" spans="1:14" s="226" customFormat="1" ht="24" customHeight="1" x14ac:dyDescent="0.15">
      <c r="A15" s="459"/>
      <c r="B15" s="175"/>
      <c r="C15" s="164"/>
      <c r="D15" s="871" t="s">
        <v>254</v>
      </c>
      <c r="E15" s="871"/>
      <c r="F15" s="165"/>
      <c r="G15" s="863" t="s">
        <v>257</v>
      </c>
      <c r="H15" s="864"/>
      <c r="I15" s="859" t="s">
        <v>417</v>
      </c>
      <c r="J15" s="860"/>
      <c r="K15" s="863" t="s">
        <v>418</v>
      </c>
      <c r="L15" s="864"/>
      <c r="M15" s="854" t="s">
        <v>420</v>
      </c>
      <c r="N15" s="855"/>
    </row>
    <row r="16" spans="1:14" s="226" customFormat="1" ht="19.5" customHeight="1" x14ac:dyDescent="0.15">
      <c r="A16" s="459"/>
      <c r="B16" s="175"/>
      <c r="C16" s="170"/>
      <c r="D16" s="872"/>
      <c r="E16" s="872"/>
      <c r="F16" s="171"/>
      <c r="G16" s="856" t="s">
        <v>383</v>
      </c>
      <c r="H16" s="865"/>
      <c r="I16" s="861"/>
      <c r="J16" s="862"/>
      <c r="K16" s="856" t="s">
        <v>419</v>
      </c>
      <c r="L16" s="865"/>
      <c r="M16" s="866" t="s">
        <v>389</v>
      </c>
      <c r="N16" s="867"/>
    </row>
    <row r="17" spans="1:14" s="226" customFormat="1" ht="24.75" customHeight="1" x14ac:dyDescent="0.15">
      <c r="A17" s="459"/>
      <c r="B17" s="175"/>
      <c r="C17" s="196"/>
      <c r="D17" s="182" t="s">
        <v>390</v>
      </c>
      <c r="E17" s="460" t="s">
        <v>391</v>
      </c>
      <c r="F17" s="168"/>
      <c r="G17" s="189">
        <v>39147</v>
      </c>
      <c r="H17" s="187"/>
      <c r="I17" s="191"/>
      <c r="J17" s="188"/>
      <c r="K17" s="186"/>
      <c r="L17" s="187"/>
      <c r="M17" s="188">
        <f>G17+I17-K17</f>
        <v>39147</v>
      </c>
      <c r="N17" s="169"/>
    </row>
    <row r="18" spans="1:14" s="226" customFormat="1" ht="24.95" customHeight="1" x14ac:dyDescent="0.15">
      <c r="A18" s="459"/>
      <c r="B18" s="175"/>
      <c r="C18" s="179"/>
      <c r="D18" s="182" t="s">
        <v>392</v>
      </c>
      <c r="E18" s="461" t="s">
        <v>393</v>
      </c>
      <c r="F18" s="180"/>
      <c r="G18" s="189">
        <v>1000</v>
      </c>
      <c r="H18" s="190"/>
      <c r="I18" s="191"/>
      <c r="J18" s="191"/>
      <c r="K18" s="186"/>
      <c r="L18" s="190"/>
      <c r="M18" s="188">
        <f>G18+I18-K18</f>
        <v>1000</v>
      </c>
      <c r="N18" s="181"/>
    </row>
    <row r="19" spans="1:14" s="226" customFormat="1" ht="24.95" customHeight="1" x14ac:dyDescent="0.15">
      <c r="A19" s="459"/>
      <c r="B19" s="175"/>
      <c r="C19" s="179"/>
      <c r="D19" s="182" t="s">
        <v>394</v>
      </c>
      <c r="E19" s="461" t="s">
        <v>393</v>
      </c>
      <c r="F19" s="180"/>
      <c r="G19" s="189">
        <v>1000</v>
      </c>
      <c r="H19" s="190"/>
      <c r="I19" s="191"/>
      <c r="J19" s="191"/>
      <c r="K19" s="186"/>
      <c r="L19" s="190"/>
      <c r="M19" s="188">
        <f t="shared" ref="M19:M31" si="0">G19+I19-K19</f>
        <v>1000</v>
      </c>
      <c r="N19" s="181"/>
    </row>
    <row r="20" spans="1:14" s="226" customFormat="1" ht="24.95" customHeight="1" x14ac:dyDescent="0.15">
      <c r="A20" s="459"/>
      <c r="B20" s="175"/>
      <c r="C20" s="179"/>
      <c r="D20" s="182" t="s">
        <v>395</v>
      </c>
      <c r="E20" s="461" t="s">
        <v>393</v>
      </c>
      <c r="F20" s="180"/>
      <c r="G20" s="189">
        <v>1000</v>
      </c>
      <c r="H20" s="190"/>
      <c r="I20" s="191"/>
      <c r="J20" s="191"/>
      <c r="K20" s="186"/>
      <c r="L20" s="190"/>
      <c r="M20" s="188">
        <f t="shared" si="0"/>
        <v>1000</v>
      </c>
      <c r="N20" s="181"/>
    </row>
    <row r="21" spans="1:14" s="226" customFormat="1" ht="24.95" customHeight="1" x14ac:dyDescent="0.15">
      <c r="A21" s="459"/>
      <c r="B21" s="175"/>
      <c r="C21" s="179"/>
      <c r="D21" s="182" t="s">
        <v>396</v>
      </c>
      <c r="E21" s="461" t="s">
        <v>393</v>
      </c>
      <c r="F21" s="180"/>
      <c r="G21" s="189">
        <v>150</v>
      </c>
      <c r="H21" s="190"/>
      <c r="I21" s="191"/>
      <c r="J21" s="191"/>
      <c r="K21" s="186"/>
      <c r="L21" s="190"/>
      <c r="M21" s="188">
        <f t="shared" si="0"/>
        <v>150</v>
      </c>
      <c r="N21" s="181"/>
    </row>
    <row r="22" spans="1:14" s="226" customFormat="1" ht="24.95" customHeight="1" x14ac:dyDescent="0.15">
      <c r="A22" s="459"/>
      <c r="B22" s="175"/>
      <c r="C22" s="179"/>
      <c r="D22" s="182" t="s">
        <v>397</v>
      </c>
      <c r="E22" s="461" t="s">
        <v>393</v>
      </c>
      <c r="F22" s="180"/>
      <c r="G22" s="189">
        <v>140</v>
      </c>
      <c r="H22" s="190"/>
      <c r="I22" s="191"/>
      <c r="J22" s="191"/>
      <c r="K22" s="186"/>
      <c r="L22" s="190"/>
      <c r="M22" s="188">
        <f t="shared" si="0"/>
        <v>140</v>
      </c>
      <c r="N22" s="181"/>
    </row>
    <row r="23" spans="1:14" s="226" customFormat="1" ht="24.95" customHeight="1" x14ac:dyDescent="0.15">
      <c r="A23" s="459"/>
      <c r="B23" s="175"/>
      <c r="C23" s="179"/>
      <c r="D23" s="182" t="s">
        <v>398</v>
      </c>
      <c r="E23" s="461" t="s">
        <v>393</v>
      </c>
      <c r="F23" s="180"/>
      <c r="G23" s="189">
        <v>75</v>
      </c>
      <c r="H23" s="190"/>
      <c r="I23" s="191"/>
      <c r="J23" s="191"/>
      <c r="K23" s="186"/>
      <c r="L23" s="190"/>
      <c r="M23" s="188">
        <f t="shared" si="0"/>
        <v>75</v>
      </c>
      <c r="N23" s="181"/>
    </row>
    <row r="24" spans="1:14" s="226" customFormat="1" ht="24.95" hidden="1" customHeight="1" x14ac:dyDescent="0.15">
      <c r="A24" s="459"/>
      <c r="B24" s="175"/>
      <c r="C24" s="179"/>
      <c r="D24" s="182" t="s">
        <v>399</v>
      </c>
      <c r="E24" s="461" t="s">
        <v>393</v>
      </c>
      <c r="F24" s="180"/>
      <c r="G24" s="189">
        <v>0</v>
      </c>
      <c r="H24" s="190"/>
      <c r="I24" s="191"/>
      <c r="J24" s="191"/>
      <c r="K24" s="186"/>
      <c r="L24" s="190"/>
      <c r="M24" s="188">
        <f t="shared" si="0"/>
        <v>0</v>
      </c>
      <c r="N24" s="181"/>
    </row>
    <row r="25" spans="1:14" s="226" customFormat="1" ht="24.95" customHeight="1" x14ac:dyDescent="0.15">
      <c r="A25" s="459"/>
      <c r="B25" s="175"/>
      <c r="C25" s="193"/>
      <c r="D25" s="166" t="s">
        <v>400</v>
      </c>
      <c r="E25" s="462" t="s">
        <v>393</v>
      </c>
      <c r="F25" s="167"/>
      <c r="G25" s="331">
        <v>20</v>
      </c>
      <c r="H25" s="332"/>
      <c r="I25" s="192"/>
      <c r="J25" s="192"/>
      <c r="K25" s="186"/>
      <c r="L25" s="192"/>
      <c r="M25" s="189">
        <f t="shared" si="0"/>
        <v>20</v>
      </c>
      <c r="N25" s="181"/>
    </row>
    <row r="26" spans="1:14" s="226" customFormat="1" ht="24.95" customHeight="1" x14ac:dyDescent="0.15">
      <c r="A26" s="459"/>
      <c r="B26" s="175"/>
      <c r="C26" s="179"/>
      <c r="D26" s="182" t="s">
        <v>401</v>
      </c>
      <c r="E26" s="461" t="s">
        <v>402</v>
      </c>
      <c r="F26" s="180"/>
      <c r="G26" s="189">
        <v>3120</v>
      </c>
      <c r="H26" s="190"/>
      <c r="I26" s="191"/>
      <c r="J26" s="191"/>
      <c r="K26" s="186"/>
      <c r="L26" s="190"/>
      <c r="M26" s="188">
        <f t="shared" si="0"/>
        <v>3120</v>
      </c>
      <c r="N26" s="181"/>
    </row>
    <row r="27" spans="1:14" s="226" customFormat="1" ht="24.95" customHeight="1" x14ac:dyDescent="0.15">
      <c r="A27" s="459"/>
      <c r="B27" s="175"/>
      <c r="C27" s="179"/>
      <c r="D27" s="182" t="s">
        <v>403</v>
      </c>
      <c r="E27" s="461" t="s">
        <v>404</v>
      </c>
      <c r="F27" s="180"/>
      <c r="G27" s="189">
        <v>2000</v>
      </c>
      <c r="H27" s="190"/>
      <c r="I27" s="191"/>
      <c r="J27" s="191"/>
      <c r="K27" s="186"/>
      <c r="L27" s="190"/>
      <c r="M27" s="188">
        <f t="shared" si="0"/>
        <v>2000</v>
      </c>
      <c r="N27" s="181"/>
    </row>
    <row r="28" spans="1:14" s="226" customFormat="1" ht="24.95" customHeight="1" x14ac:dyDescent="0.15">
      <c r="A28" s="459"/>
      <c r="B28" s="175"/>
      <c r="C28" s="179"/>
      <c r="D28" s="182" t="s">
        <v>405</v>
      </c>
      <c r="E28" s="461" t="s">
        <v>404</v>
      </c>
      <c r="F28" s="180"/>
      <c r="G28" s="189">
        <v>600</v>
      </c>
      <c r="H28" s="190"/>
      <c r="I28" s="191"/>
      <c r="J28" s="191"/>
      <c r="K28" s="186"/>
      <c r="L28" s="190"/>
      <c r="M28" s="188">
        <f t="shared" si="0"/>
        <v>600</v>
      </c>
      <c r="N28" s="181"/>
    </row>
    <row r="29" spans="1:14" s="226" customFormat="1" ht="24.95" customHeight="1" x14ac:dyDescent="0.15">
      <c r="A29" s="459"/>
      <c r="B29" s="175"/>
      <c r="C29" s="179"/>
      <c r="D29" s="182" t="s">
        <v>406</v>
      </c>
      <c r="E29" s="461" t="s">
        <v>404</v>
      </c>
      <c r="F29" s="180"/>
      <c r="G29" s="189">
        <v>300</v>
      </c>
      <c r="H29" s="190"/>
      <c r="I29" s="191"/>
      <c r="J29" s="191"/>
      <c r="K29" s="186"/>
      <c r="L29" s="190"/>
      <c r="M29" s="188">
        <f t="shared" si="0"/>
        <v>300</v>
      </c>
      <c r="N29" s="181"/>
    </row>
    <row r="30" spans="1:14" s="226" customFormat="1" ht="24.95" customHeight="1" x14ac:dyDescent="0.15">
      <c r="A30" s="459"/>
      <c r="B30" s="175"/>
      <c r="C30" s="179"/>
      <c r="D30" s="182" t="s">
        <v>407</v>
      </c>
      <c r="E30" s="461" t="s">
        <v>404</v>
      </c>
      <c r="F30" s="180"/>
      <c r="G30" s="189">
        <v>176</v>
      </c>
      <c r="H30" s="190"/>
      <c r="I30" s="191"/>
      <c r="J30" s="191"/>
      <c r="K30" s="186"/>
      <c r="L30" s="190"/>
      <c r="M30" s="188">
        <f t="shared" si="0"/>
        <v>176</v>
      </c>
      <c r="N30" s="181"/>
    </row>
    <row r="31" spans="1:14" s="226" customFormat="1" ht="24.95" customHeight="1" x14ac:dyDescent="0.15">
      <c r="A31" s="459"/>
      <c r="B31" s="175"/>
      <c r="C31" s="179"/>
      <c r="D31" s="183" t="s">
        <v>408</v>
      </c>
      <c r="E31" s="460" t="s">
        <v>404</v>
      </c>
      <c r="F31" s="180"/>
      <c r="G31" s="186">
        <v>100</v>
      </c>
      <c r="H31" s="190"/>
      <c r="I31" s="188"/>
      <c r="J31" s="191"/>
      <c r="K31" s="189"/>
      <c r="L31" s="190"/>
      <c r="M31" s="188">
        <f t="shared" si="0"/>
        <v>100</v>
      </c>
      <c r="N31" s="181"/>
    </row>
    <row r="32" spans="1:14" s="226" customFormat="1" ht="24.95" customHeight="1" x14ac:dyDescent="0.15">
      <c r="A32" s="459"/>
      <c r="B32" s="175"/>
      <c r="C32" s="193"/>
      <c r="D32" s="182" t="s">
        <v>409</v>
      </c>
      <c r="E32" s="462" t="s">
        <v>410</v>
      </c>
      <c r="F32" s="167"/>
      <c r="G32" s="189">
        <v>439154</v>
      </c>
      <c r="H32" s="332"/>
      <c r="I32" s="191"/>
      <c r="J32" s="192"/>
      <c r="K32" s="331"/>
      <c r="L32" s="332"/>
      <c r="M32" s="192">
        <f>G32+I32-K32</f>
        <v>439154</v>
      </c>
      <c r="N32" s="209"/>
    </row>
    <row r="33" spans="1:14" s="226" customFormat="1" ht="24.95" customHeight="1" thickBot="1" x14ac:dyDescent="0.2">
      <c r="A33" s="459"/>
      <c r="B33" s="175"/>
      <c r="C33" s="197"/>
      <c r="D33" s="163" t="s">
        <v>249</v>
      </c>
      <c r="E33" s="163"/>
      <c r="F33" s="198"/>
      <c r="G33" s="201">
        <f>SUM(G17:G32)</f>
        <v>487982</v>
      </c>
      <c r="H33" s="202"/>
      <c r="I33" s="201">
        <f>SUM(I17:I32)</f>
        <v>0</v>
      </c>
      <c r="J33" s="203"/>
      <c r="K33" s="201">
        <f>SUM(K17:K32)</f>
        <v>0</v>
      </c>
      <c r="L33" s="202"/>
      <c r="M33" s="201">
        <f>SUM(M17:M32)</f>
        <v>487982</v>
      </c>
      <c r="N33" s="199"/>
    </row>
    <row r="34" spans="1:14" s="226" customFormat="1" ht="24.95" customHeight="1" x14ac:dyDescent="0.15">
      <c r="A34" s="459"/>
      <c r="B34" s="175"/>
      <c r="C34" s="167"/>
      <c r="D34" s="166"/>
      <c r="E34" s="166"/>
      <c r="F34" s="167"/>
      <c r="G34" s="192"/>
      <c r="H34" s="192"/>
      <c r="I34" s="192"/>
      <c r="J34" s="192"/>
      <c r="K34" s="192"/>
      <c r="L34" s="192"/>
      <c r="M34" s="192"/>
      <c r="N34" s="167"/>
    </row>
    <row r="35" spans="1:14" s="226" customFormat="1" ht="24.95" customHeight="1" x14ac:dyDescent="0.15">
      <c r="A35" s="459"/>
      <c r="B35" s="172"/>
      <c r="C35" s="167"/>
      <c r="D35" s="166"/>
      <c r="E35" s="166"/>
      <c r="F35" s="167"/>
      <c r="G35" s="192"/>
      <c r="H35" s="192"/>
      <c r="I35" s="192"/>
      <c r="J35" s="192"/>
      <c r="K35" s="192"/>
      <c r="L35" s="192"/>
      <c r="M35" s="192"/>
      <c r="N35" s="167"/>
    </row>
    <row r="36" spans="1:14" s="226" customFormat="1" ht="24" customHeight="1" x14ac:dyDescent="0.15">
      <c r="A36" s="459"/>
      <c r="B36" s="175"/>
      <c r="C36" s="173"/>
      <c r="D36" s="177" t="s">
        <v>251</v>
      </c>
      <c r="E36" s="177"/>
      <c r="F36" s="177"/>
      <c r="G36" s="177"/>
      <c r="H36" s="177"/>
      <c r="I36" s="174"/>
      <c r="J36" s="174"/>
      <c r="K36" s="174"/>
      <c r="L36" s="174"/>
      <c r="M36" s="174"/>
      <c r="N36" s="174"/>
    </row>
    <row r="37" spans="1:14" s="466" customFormat="1" ht="24" customHeight="1" thickBot="1" x14ac:dyDescent="0.2">
      <c r="A37" s="463"/>
      <c r="B37" s="175"/>
      <c r="C37" s="173"/>
      <c r="D37" s="173"/>
      <c r="E37" s="173"/>
      <c r="F37" s="173"/>
      <c r="G37" s="173"/>
      <c r="H37" s="173"/>
      <c r="I37" s="173"/>
      <c r="J37" s="173"/>
      <c r="K37" s="173"/>
      <c r="L37" s="173"/>
      <c r="M37" s="452" t="s">
        <v>253</v>
      </c>
      <c r="N37" s="453"/>
    </row>
    <row r="38" spans="1:14" s="466" customFormat="1" ht="24" customHeight="1" x14ac:dyDescent="0.15">
      <c r="A38" s="464"/>
      <c r="B38" s="178"/>
      <c r="C38" s="164"/>
      <c r="D38" s="871" t="s">
        <v>239</v>
      </c>
      <c r="E38" s="871"/>
      <c r="F38" s="165"/>
      <c r="G38" s="863" t="s">
        <v>240</v>
      </c>
      <c r="H38" s="864"/>
      <c r="I38" s="863" t="s">
        <v>411</v>
      </c>
      <c r="J38" s="864"/>
      <c r="K38" s="863" t="s">
        <v>412</v>
      </c>
      <c r="L38" s="864"/>
      <c r="M38" s="854" t="s">
        <v>421</v>
      </c>
      <c r="N38" s="855"/>
    </row>
    <row r="39" spans="1:14" s="226" customFormat="1" ht="19.5" customHeight="1" x14ac:dyDescent="0.15">
      <c r="A39" s="464"/>
      <c r="B39" s="175"/>
      <c r="C39" s="170"/>
      <c r="D39" s="872"/>
      <c r="E39" s="872"/>
      <c r="F39" s="171"/>
      <c r="G39" s="856" t="s">
        <v>241</v>
      </c>
      <c r="H39" s="865"/>
      <c r="I39" s="856" t="s">
        <v>413</v>
      </c>
      <c r="J39" s="865"/>
      <c r="K39" s="856" t="s">
        <v>414</v>
      </c>
      <c r="L39" s="865"/>
      <c r="M39" s="856" t="s">
        <v>415</v>
      </c>
      <c r="N39" s="857"/>
    </row>
    <row r="40" spans="1:14" s="226" customFormat="1" ht="19.5" customHeight="1" x14ac:dyDescent="0.15">
      <c r="A40" s="464"/>
      <c r="B40" s="175"/>
      <c r="C40" s="232"/>
      <c r="D40" s="868" t="s">
        <v>265</v>
      </c>
      <c r="E40" s="868"/>
      <c r="F40" s="233"/>
      <c r="G40" s="234">
        <v>22670</v>
      </c>
      <c r="H40" s="235"/>
      <c r="I40" s="236"/>
      <c r="J40" s="236"/>
      <c r="K40" s="268">
        <v>1333</v>
      </c>
      <c r="L40" s="235"/>
      <c r="M40" s="236">
        <f>G40+I40-K40</f>
        <v>21337</v>
      </c>
      <c r="N40" s="465"/>
    </row>
    <row r="41" spans="1:14" s="226" customFormat="1" ht="19.5" customHeight="1" thickBot="1" x14ac:dyDescent="0.2">
      <c r="A41" s="464"/>
      <c r="B41" s="175"/>
      <c r="C41" s="227"/>
      <c r="D41" s="858" t="s">
        <v>0</v>
      </c>
      <c r="E41" s="858"/>
      <c r="F41" s="198"/>
      <c r="G41" s="228">
        <f>SUM(G40:G40)</f>
        <v>22670</v>
      </c>
      <c r="H41" s="229"/>
      <c r="I41" s="228">
        <f>SUM(I40:I40)</f>
        <v>0</v>
      </c>
      <c r="J41" s="230"/>
      <c r="K41" s="228">
        <f>SUM(K40:K40)</f>
        <v>1333</v>
      </c>
      <c r="L41" s="229"/>
      <c r="M41" s="228">
        <f>SUM(M40:M40)</f>
        <v>21337</v>
      </c>
      <c r="N41" s="239"/>
    </row>
    <row r="42" spans="1:14" s="226" customFormat="1" ht="24.95" customHeight="1" x14ac:dyDescent="0.15">
      <c r="A42" s="464"/>
      <c r="C42" s="167"/>
      <c r="D42" s="204"/>
      <c r="E42" s="204"/>
      <c r="F42" s="167"/>
      <c r="G42" s="192"/>
      <c r="H42" s="192"/>
      <c r="I42" s="192"/>
      <c r="J42" s="192"/>
      <c r="K42" s="192"/>
      <c r="L42" s="192"/>
      <c r="M42" s="192"/>
      <c r="N42" s="167"/>
    </row>
    <row r="43" spans="1:14" s="226" customFormat="1" ht="30" customHeight="1" x14ac:dyDescent="0.15">
      <c r="A43" s="464"/>
      <c r="B43" s="175"/>
    </row>
    <row r="44" spans="1:14" s="226" customFormat="1" ht="30" customHeight="1" x14ac:dyDescent="0.15">
      <c r="A44" s="464"/>
      <c r="B44" s="175"/>
      <c r="C44" s="167"/>
      <c r="D44" s="166"/>
      <c r="E44" s="166"/>
      <c r="F44" s="167"/>
      <c r="G44" s="176"/>
      <c r="H44" s="167"/>
      <c r="I44" s="176"/>
      <c r="J44" s="167"/>
      <c r="K44" s="176"/>
      <c r="L44" s="167"/>
      <c r="M44" s="176"/>
      <c r="N44" s="167"/>
    </row>
    <row r="45" spans="1:14" s="226" customFormat="1" ht="30" customHeight="1" x14ac:dyDescent="0.15">
      <c r="A45" s="464"/>
      <c r="B45" s="175"/>
      <c r="C45" s="167"/>
      <c r="D45" s="166"/>
      <c r="E45" s="166"/>
      <c r="F45" s="167"/>
      <c r="G45" s="176"/>
      <c r="H45" s="167"/>
      <c r="I45" s="176"/>
      <c r="J45" s="167"/>
      <c r="K45" s="176"/>
      <c r="L45" s="167"/>
      <c r="M45" s="176"/>
      <c r="N45" s="167"/>
    </row>
    <row r="46" spans="1:14" s="226" customFormat="1" ht="30" customHeight="1" x14ac:dyDescent="0.15">
      <c r="A46" s="464"/>
      <c r="B46" s="175"/>
      <c r="C46" s="167"/>
      <c r="D46" s="166"/>
      <c r="E46" s="166"/>
      <c r="F46" s="167"/>
      <c r="G46" s="176"/>
      <c r="H46" s="167"/>
      <c r="I46" s="176"/>
      <c r="J46" s="167"/>
      <c r="K46" s="176"/>
      <c r="L46" s="167"/>
      <c r="M46" s="176"/>
      <c r="N46" s="167"/>
    </row>
    <row r="47" spans="1:14" s="226" customFormat="1" ht="30" customHeight="1" x14ac:dyDescent="0.15">
      <c r="A47" s="464"/>
      <c r="B47" s="175"/>
      <c r="C47" s="167"/>
      <c r="D47" s="166"/>
      <c r="E47" s="166"/>
      <c r="F47" s="167"/>
      <c r="G47" s="176"/>
      <c r="H47" s="167"/>
      <c r="I47" s="176"/>
      <c r="J47" s="167"/>
      <c r="K47" s="176"/>
      <c r="L47" s="167"/>
      <c r="M47" s="176"/>
      <c r="N47" s="167"/>
    </row>
    <row r="48" spans="1:14" s="226" customFormat="1" ht="30" customHeight="1" x14ac:dyDescent="0.15">
      <c r="A48" s="464"/>
      <c r="B48" s="175"/>
      <c r="C48" s="167"/>
      <c r="D48" s="166"/>
      <c r="E48" s="166"/>
      <c r="F48" s="167"/>
      <c r="G48" s="176"/>
      <c r="H48" s="167"/>
      <c r="I48" s="176"/>
      <c r="J48" s="167"/>
      <c r="K48" s="176"/>
      <c r="L48" s="167"/>
      <c r="M48" s="176"/>
      <c r="N48" s="167"/>
    </row>
    <row r="49" spans="1:14" s="226" customFormat="1" ht="30" customHeight="1" x14ac:dyDescent="0.15">
      <c r="A49" s="464"/>
      <c r="B49" s="175"/>
      <c r="C49" s="167"/>
      <c r="D49" s="166"/>
      <c r="E49" s="166"/>
      <c r="F49" s="167"/>
      <c r="G49" s="176"/>
      <c r="H49" s="167"/>
      <c r="I49" s="176"/>
      <c r="J49" s="167"/>
      <c r="K49" s="176"/>
      <c r="L49" s="167"/>
      <c r="M49" s="176"/>
      <c r="N49" s="167"/>
    </row>
    <row r="50" spans="1:14" s="226" customFormat="1" ht="30" customHeight="1" x14ac:dyDescent="0.15">
      <c r="A50" s="464"/>
      <c r="B50" s="175"/>
      <c r="C50" s="167"/>
      <c r="D50" s="166"/>
      <c r="E50" s="166"/>
      <c r="F50" s="167"/>
      <c r="G50" s="176"/>
      <c r="H50" s="167"/>
      <c r="I50" s="176"/>
      <c r="J50" s="167"/>
      <c r="K50" s="176"/>
      <c r="L50" s="167"/>
      <c r="M50" s="176"/>
      <c r="N50" s="167"/>
    </row>
    <row r="51" spans="1:14" s="226" customFormat="1" ht="30" customHeight="1" x14ac:dyDescent="0.15">
      <c r="A51" s="464"/>
      <c r="B51" s="175"/>
      <c r="C51" s="167"/>
      <c r="D51" s="166"/>
      <c r="E51" s="166"/>
      <c r="F51" s="167"/>
      <c r="G51" s="176"/>
      <c r="H51" s="167"/>
      <c r="I51" s="176"/>
      <c r="J51" s="167"/>
      <c r="K51" s="176"/>
      <c r="L51" s="167"/>
      <c r="M51" s="176"/>
      <c r="N51" s="167"/>
    </row>
    <row r="52" spans="1:14" s="226" customFormat="1" ht="30" customHeight="1" x14ac:dyDescent="0.15">
      <c r="A52" s="464"/>
      <c r="B52" s="175"/>
      <c r="C52" s="167"/>
      <c r="D52" s="166"/>
      <c r="E52" s="166"/>
      <c r="F52" s="167"/>
      <c r="G52" s="176"/>
      <c r="H52" s="167"/>
      <c r="I52" s="176"/>
      <c r="J52" s="167"/>
      <c r="K52" s="176"/>
      <c r="L52" s="167"/>
      <c r="M52" s="176"/>
      <c r="N52" s="167"/>
    </row>
    <row r="53" spans="1:14" s="226" customFormat="1" ht="30" customHeight="1" x14ac:dyDescent="0.15">
      <c r="A53" s="464"/>
      <c r="B53" s="175"/>
      <c r="C53" s="167"/>
      <c r="D53" s="166"/>
      <c r="E53" s="166"/>
      <c r="F53" s="167"/>
      <c r="G53" s="176"/>
      <c r="H53" s="167"/>
      <c r="I53" s="176"/>
      <c r="J53" s="167"/>
      <c r="K53" s="176"/>
      <c r="L53" s="167"/>
      <c r="M53" s="176"/>
      <c r="N53" s="167"/>
    </row>
    <row r="54" spans="1:14" s="226" customFormat="1" ht="30" customHeight="1" x14ac:dyDescent="0.15">
      <c r="A54" s="464"/>
      <c r="B54" s="175"/>
      <c r="C54" s="167"/>
      <c r="D54" s="166"/>
      <c r="E54" s="166"/>
      <c r="F54" s="167"/>
      <c r="G54" s="176"/>
      <c r="H54" s="167"/>
      <c r="I54" s="176"/>
      <c r="J54" s="167"/>
      <c r="K54" s="176"/>
      <c r="L54" s="167"/>
      <c r="M54" s="176"/>
      <c r="N54" s="167"/>
    </row>
    <row r="55" spans="1:14" s="226" customFormat="1" ht="30" customHeight="1" x14ac:dyDescent="0.15">
      <c r="A55" s="464"/>
      <c r="B55" s="175"/>
      <c r="C55" s="167"/>
      <c r="D55" s="166"/>
      <c r="E55" s="166"/>
      <c r="F55" s="167"/>
      <c r="G55" s="176"/>
      <c r="H55" s="167"/>
      <c r="I55" s="176"/>
      <c r="J55" s="167"/>
      <c r="K55" s="176"/>
      <c r="L55" s="167"/>
      <c r="M55" s="176"/>
      <c r="N55" s="167"/>
    </row>
    <row r="56" spans="1:14" s="226" customFormat="1" ht="30" customHeight="1" x14ac:dyDescent="0.15">
      <c r="A56" s="464"/>
      <c r="B56" s="175"/>
      <c r="C56" s="167"/>
      <c r="D56" s="166"/>
      <c r="E56" s="166"/>
      <c r="F56" s="167"/>
      <c r="G56" s="176"/>
      <c r="H56" s="167"/>
      <c r="I56" s="176"/>
      <c r="J56" s="167"/>
      <c r="K56" s="176"/>
      <c r="L56" s="167"/>
      <c r="M56" s="176"/>
      <c r="N56" s="167"/>
    </row>
    <row r="57" spans="1:14" s="226" customFormat="1" ht="30" customHeight="1" x14ac:dyDescent="0.15">
      <c r="A57" s="464"/>
      <c r="B57" s="175"/>
      <c r="C57" s="167"/>
      <c r="D57" s="166"/>
      <c r="E57" s="166"/>
      <c r="F57" s="167"/>
      <c r="G57" s="176"/>
      <c r="H57" s="167"/>
      <c r="I57" s="176"/>
      <c r="J57" s="167"/>
      <c r="K57" s="176"/>
      <c r="L57" s="167"/>
      <c r="M57" s="176"/>
      <c r="N57" s="167"/>
    </row>
    <row r="58" spans="1:14" s="226" customFormat="1" ht="30" customHeight="1" x14ac:dyDescent="0.15">
      <c r="A58" s="464"/>
      <c r="B58" s="175"/>
      <c r="C58" s="167"/>
      <c r="D58" s="166"/>
      <c r="E58" s="166"/>
      <c r="F58" s="167"/>
      <c r="G58" s="176"/>
      <c r="H58" s="167"/>
      <c r="I58" s="176"/>
      <c r="J58" s="167"/>
      <c r="K58" s="176"/>
      <c r="L58" s="167"/>
      <c r="M58" s="176"/>
      <c r="N58" s="167"/>
    </row>
    <row r="59" spans="1:14" s="226" customFormat="1" ht="30" customHeight="1" x14ac:dyDescent="0.15">
      <c r="A59" s="464"/>
      <c r="B59" s="175"/>
      <c r="C59" s="167"/>
      <c r="D59" s="166"/>
      <c r="E59" s="166"/>
      <c r="F59" s="167"/>
      <c r="G59" s="176"/>
      <c r="H59" s="167"/>
      <c r="I59" s="176"/>
      <c r="J59" s="167"/>
      <c r="K59" s="176"/>
      <c r="L59" s="167"/>
      <c r="M59" s="176"/>
      <c r="N59" s="167"/>
    </row>
    <row r="60" spans="1:14" s="226" customFormat="1" ht="30" customHeight="1" x14ac:dyDescent="0.15">
      <c r="A60" s="464"/>
      <c r="B60" s="175"/>
      <c r="C60" s="167"/>
      <c r="D60" s="166"/>
      <c r="E60" s="166"/>
      <c r="F60" s="167"/>
      <c r="G60" s="176"/>
      <c r="H60" s="167"/>
      <c r="I60" s="176"/>
      <c r="J60" s="167"/>
      <c r="K60" s="176"/>
      <c r="L60" s="167"/>
      <c r="M60" s="176"/>
      <c r="N60" s="167"/>
    </row>
    <row r="61" spans="1:14" s="226" customFormat="1" ht="30" customHeight="1" x14ac:dyDescent="0.15">
      <c r="A61" s="464"/>
      <c r="B61" s="175"/>
      <c r="C61" s="167"/>
      <c r="D61" s="166"/>
      <c r="E61" s="166"/>
      <c r="F61" s="167"/>
      <c r="G61" s="176"/>
      <c r="H61" s="167"/>
      <c r="I61" s="176"/>
      <c r="J61" s="167"/>
      <c r="K61" s="176"/>
      <c r="L61" s="167"/>
      <c r="M61" s="176"/>
      <c r="N61" s="167"/>
    </row>
    <row r="62" spans="1:14" s="226" customFormat="1" ht="30" customHeight="1" x14ac:dyDescent="0.15">
      <c r="A62" s="464"/>
      <c r="B62" s="175"/>
      <c r="C62" s="167"/>
      <c r="D62" s="166"/>
      <c r="E62" s="166"/>
      <c r="F62" s="167"/>
      <c r="G62" s="176"/>
      <c r="H62" s="167"/>
      <c r="I62" s="176"/>
      <c r="J62" s="167"/>
      <c r="K62" s="176"/>
      <c r="L62" s="167"/>
      <c r="M62" s="176"/>
      <c r="N62" s="167"/>
    </row>
    <row r="63" spans="1:14" s="226" customFormat="1" ht="30" customHeight="1" x14ac:dyDescent="0.15">
      <c r="A63" s="464"/>
      <c r="B63" s="175"/>
      <c r="C63" s="167"/>
      <c r="D63" s="166"/>
      <c r="E63" s="166"/>
      <c r="F63" s="167"/>
      <c r="G63" s="176"/>
      <c r="H63" s="167"/>
      <c r="I63" s="176"/>
      <c r="J63" s="167"/>
      <c r="K63" s="176"/>
      <c r="L63" s="167"/>
      <c r="M63" s="176"/>
      <c r="N63" s="167"/>
    </row>
    <row r="64" spans="1:14" s="226" customFormat="1" ht="30" customHeight="1" x14ac:dyDescent="0.15">
      <c r="A64" s="464"/>
      <c r="B64" s="175"/>
      <c r="C64" s="167"/>
      <c r="D64" s="166"/>
      <c r="E64" s="166"/>
      <c r="F64" s="167"/>
      <c r="G64" s="176"/>
      <c r="H64" s="167"/>
      <c r="I64" s="176"/>
      <c r="J64" s="167"/>
      <c r="K64" s="176"/>
      <c r="L64" s="167"/>
      <c r="M64" s="176"/>
      <c r="N64" s="167"/>
    </row>
    <row r="65" spans="1:14" s="226" customFormat="1" ht="30" customHeight="1" x14ac:dyDescent="0.15">
      <c r="A65" s="464"/>
      <c r="B65" s="175"/>
      <c r="C65" s="167"/>
      <c r="D65" s="166"/>
      <c r="E65" s="166"/>
      <c r="F65" s="167"/>
      <c r="G65" s="176"/>
      <c r="H65" s="167"/>
      <c r="I65" s="176"/>
      <c r="J65" s="167"/>
      <c r="K65" s="176"/>
      <c r="L65" s="167"/>
      <c r="M65" s="176"/>
      <c r="N65" s="167"/>
    </row>
    <row r="66" spans="1:14" s="226" customFormat="1" ht="30" customHeight="1" x14ac:dyDescent="0.15">
      <c r="A66" s="464"/>
      <c r="B66" s="175"/>
      <c r="C66" s="167"/>
      <c r="D66" s="166"/>
      <c r="E66" s="166"/>
      <c r="F66" s="167"/>
      <c r="G66" s="176"/>
      <c r="H66" s="167"/>
      <c r="I66" s="176"/>
      <c r="J66" s="167"/>
      <c r="K66" s="176"/>
      <c r="L66" s="167"/>
      <c r="M66" s="176"/>
      <c r="N66" s="167"/>
    </row>
    <row r="67" spans="1:14" s="226" customFormat="1" ht="30" customHeight="1" x14ac:dyDescent="0.15">
      <c r="A67" s="464"/>
      <c r="B67" s="175"/>
      <c r="C67" s="167"/>
      <c r="D67" s="166"/>
      <c r="E67" s="166"/>
      <c r="F67" s="167"/>
      <c r="G67" s="176"/>
      <c r="H67" s="167"/>
      <c r="I67" s="176"/>
      <c r="J67" s="167"/>
      <c r="K67" s="176"/>
      <c r="L67" s="167"/>
      <c r="M67" s="176"/>
      <c r="N67" s="167"/>
    </row>
    <row r="68" spans="1:14" ht="14.25" x14ac:dyDescent="0.15">
      <c r="C68" s="167"/>
      <c r="D68" s="166"/>
      <c r="E68" s="166"/>
      <c r="F68" s="167"/>
      <c r="G68" s="176"/>
      <c r="H68" s="167"/>
      <c r="I68" s="176"/>
      <c r="J68" s="167"/>
      <c r="K68" s="176"/>
      <c r="L68" s="167"/>
      <c r="M68" s="176"/>
      <c r="N68" s="167"/>
    </row>
  </sheetData>
  <mergeCells count="31">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s>
  <phoneticPr fontId="5"/>
  <pageMargins left="0.39370078740157483" right="0.39370078740157483" top="0.78740157480314965" bottom="0.78740157480314965" header="0.51181102362204722" footer="0.51181102362204722"/>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20"/>
  <sheetViews>
    <sheetView view="pageBreakPreview" zoomScale="80" zoomScaleNormal="100" zoomScaleSheetLayoutView="80" workbookViewId="0"/>
  </sheetViews>
  <sheetFormatPr defaultRowHeight="13.5" x14ac:dyDescent="0.1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s>
  <sheetData>
    <row r="1" spans="1:21" ht="14.25" x14ac:dyDescent="0.15">
      <c r="A1" s="175"/>
      <c r="B1" s="167"/>
      <c r="C1" s="194"/>
      <c r="D1" s="166"/>
      <c r="E1" s="166"/>
      <c r="F1" s="166"/>
      <c r="G1" s="167"/>
      <c r="H1" s="176"/>
      <c r="I1" s="167"/>
      <c r="J1" s="176"/>
      <c r="K1" s="167"/>
      <c r="L1" s="176"/>
      <c r="M1" s="167"/>
      <c r="N1" s="176"/>
      <c r="O1" s="167"/>
      <c r="P1" s="167"/>
      <c r="Q1" s="195"/>
    </row>
    <row r="2" spans="1:21" ht="21" x14ac:dyDescent="0.15">
      <c r="A2" s="175"/>
      <c r="B2" s="167"/>
      <c r="C2" s="177" t="s">
        <v>237</v>
      </c>
      <c r="D2" s="177"/>
      <c r="E2" s="177"/>
      <c r="F2" s="177"/>
      <c r="G2" s="167"/>
      <c r="H2" s="176"/>
      <c r="I2" s="167"/>
      <c r="J2" s="176"/>
      <c r="K2" s="167"/>
      <c r="L2" s="176"/>
      <c r="M2" s="167"/>
      <c r="N2" s="176"/>
      <c r="O2" s="167"/>
      <c r="P2" s="167"/>
      <c r="Q2" s="195"/>
    </row>
    <row r="3" spans="1:21" ht="15" thickBot="1" x14ac:dyDescent="0.2">
      <c r="A3" s="175"/>
      <c r="B3" s="167"/>
      <c r="C3" s="173"/>
      <c r="D3" s="173"/>
      <c r="E3" s="173"/>
      <c r="F3" s="173"/>
      <c r="G3" s="173"/>
      <c r="H3" s="173"/>
      <c r="I3" s="173"/>
      <c r="J3" s="173"/>
      <c r="K3" s="173"/>
      <c r="L3" s="173"/>
      <c r="M3" s="173"/>
      <c r="N3" s="883" t="s">
        <v>238</v>
      </c>
      <c r="O3" s="883"/>
      <c r="P3" s="883"/>
      <c r="Q3" s="883"/>
      <c r="R3" s="883"/>
      <c r="S3" s="883"/>
      <c r="T3" s="883"/>
      <c r="U3" s="883"/>
    </row>
    <row r="4" spans="1:21" ht="37.5" customHeight="1" x14ac:dyDescent="0.15">
      <c r="A4" s="175"/>
      <c r="B4" s="164"/>
      <c r="C4" s="871" t="s">
        <v>239</v>
      </c>
      <c r="D4" s="888"/>
      <c r="E4" s="888"/>
      <c r="F4" s="888"/>
      <c r="G4" s="165"/>
      <c r="H4" s="859" t="s">
        <v>266</v>
      </c>
      <c r="I4" s="874"/>
      <c r="J4" s="859" t="s">
        <v>297</v>
      </c>
      <c r="K4" s="874"/>
      <c r="L4" s="859" t="s">
        <v>298</v>
      </c>
      <c r="M4" s="874"/>
      <c r="N4" s="859" t="s">
        <v>299</v>
      </c>
      <c r="O4" s="890"/>
      <c r="P4" s="881" t="s">
        <v>267</v>
      </c>
      <c r="Q4" s="882"/>
      <c r="R4" s="882"/>
      <c r="S4" s="882"/>
      <c r="T4" s="882"/>
      <c r="U4" s="882"/>
    </row>
    <row r="5" spans="1:21" ht="37.5" customHeight="1" x14ac:dyDescent="0.15">
      <c r="A5" s="175"/>
      <c r="B5" s="170"/>
      <c r="C5" s="889"/>
      <c r="D5" s="889"/>
      <c r="E5" s="889"/>
      <c r="F5" s="889"/>
      <c r="G5" s="171"/>
      <c r="H5" s="856" t="s">
        <v>241</v>
      </c>
      <c r="I5" s="876"/>
      <c r="J5" s="856" t="s">
        <v>242</v>
      </c>
      <c r="K5" s="876"/>
      <c r="L5" s="856" t="s">
        <v>243</v>
      </c>
      <c r="M5" s="876"/>
      <c r="N5" s="856" t="s">
        <v>244</v>
      </c>
      <c r="O5" s="891"/>
      <c r="P5" s="881" t="s">
        <v>268</v>
      </c>
      <c r="Q5" s="882"/>
      <c r="R5" s="886" t="s">
        <v>269</v>
      </c>
      <c r="S5" s="886"/>
      <c r="T5" s="887" t="s">
        <v>270</v>
      </c>
      <c r="U5" s="887"/>
    </row>
    <row r="6" spans="1:21" ht="50.1" customHeight="1" x14ac:dyDescent="0.15">
      <c r="A6" s="175"/>
      <c r="B6" s="245"/>
      <c r="C6" s="211" t="s">
        <v>245</v>
      </c>
      <c r="D6" s="246"/>
      <c r="E6" s="183"/>
      <c r="F6" s="183" t="s">
        <v>246</v>
      </c>
      <c r="G6" s="168"/>
      <c r="H6" s="186">
        <v>813114</v>
      </c>
      <c r="I6" s="187"/>
      <c r="J6" s="188">
        <v>46</v>
      </c>
      <c r="K6" s="188"/>
      <c r="L6" s="186"/>
      <c r="M6" s="187"/>
      <c r="N6" s="188">
        <f>H6+J6-L6</f>
        <v>813160</v>
      </c>
      <c r="O6" s="169"/>
      <c r="P6" s="291"/>
      <c r="Q6" s="292"/>
      <c r="R6" s="293"/>
      <c r="S6" s="292"/>
      <c r="T6" s="293"/>
      <c r="U6" s="290"/>
    </row>
    <row r="7" spans="1:21" ht="50.1" customHeight="1" x14ac:dyDescent="0.15">
      <c r="A7" s="175"/>
      <c r="B7" s="244"/>
      <c r="C7" s="184" t="s">
        <v>247</v>
      </c>
      <c r="D7" s="247"/>
      <c r="E7" s="182"/>
      <c r="F7" s="182" t="s">
        <v>246</v>
      </c>
      <c r="G7" s="180"/>
      <c r="H7" s="189">
        <v>299632</v>
      </c>
      <c r="I7" s="190"/>
      <c r="J7" s="191">
        <v>43</v>
      </c>
      <c r="K7" s="191"/>
      <c r="L7" s="189"/>
      <c r="M7" s="190"/>
      <c r="N7" s="188">
        <f t="shared" ref="N7:N15" si="0">H7+J7-L7</f>
        <v>299675</v>
      </c>
      <c r="O7" s="181"/>
      <c r="P7" s="297"/>
      <c r="Q7" s="298"/>
      <c r="R7" s="299"/>
      <c r="S7" s="298"/>
      <c r="T7" s="299"/>
      <c r="U7" s="300"/>
    </row>
    <row r="8" spans="1:21" ht="50.1" customHeight="1" x14ac:dyDescent="0.15">
      <c r="A8" s="175"/>
      <c r="B8" s="244"/>
      <c r="C8" s="184" t="s">
        <v>248</v>
      </c>
      <c r="D8" s="247"/>
      <c r="E8" s="182"/>
      <c r="F8" s="182" t="s">
        <v>246</v>
      </c>
      <c r="G8" s="180"/>
      <c r="H8" s="189">
        <v>3223</v>
      </c>
      <c r="I8" s="190"/>
      <c r="J8" s="191"/>
      <c r="K8" s="191"/>
      <c r="L8" s="189"/>
      <c r="M8" s="190"/>
      <c r="N8" s="188">
        <f t="shared" si="0"/>
        <v>3223</v>
      </c>
      <c r="O8" s="181"/>
      <c r="P8" s="297"/>
      <c r="Q8" s="298"/>
      <c r="R8" s="299"/>
      <c r="S8" s="298"/>
      <c r="T8" s="299"/>
      <c r="U8" s="300"/>
    </row>
    <row r="9" spans="1:21" ht="50.1" customHeight="1" x14ac:dyDescent="0.15">
      <c r="A9" s="175"/>
      <c r="B9" s="244"/>
      <c r="C9" s="295" t="s">
        <v>381</v>
      </c>
      <c r="D9" s="256"/>
      <c r="E9" s="257"/>
      <c r="F9" s="257" t="s">
        <v>246</v>
      </c>
      <c r="G9" s="258"/>
      <c r="H9" s="259">
        <v>116522</v>
      </c>
      <c r="I9" s="260"/>
      <c r="J9" s="261">
        <v>2</v>
      </c>
      <c r="K9" s="261"/>
      <c r="L9" s="259"/>
      <c r="M9" s="260"/>
      <c r="N9" s="262">
        <f t="shared" si="0"/>
        <v>116524</v>
      </c>
      <c r="O9" s="181"/>
      <c r="P9" s="297"/>
      <c r="Q9" s="298"/>
      <c r="R9" s="299"/>
      <c r="S9" s="298"/>
      <c r="T9" s="299"/>
      <c r="U9" s="300"/>
    </row>
    <row r="10" spans="1:21" ht="50.1" customHeight="1" x14ac:dyDescent="0.15">
      <c r="A10" s="175"/>
      <c r="B10" s="244"/>
      <c r="C10" s="286" t="s">
        <v>271</v>
      </c>
      <c r="D10" s="247"/>
      <c r="E10" s="182"/>
      <c r="F10" s="182" t="s">
        <v>246</v>
      </c>
      <c r="G10" s="180"/>
      <c r="H10" s="189">
        <v>13313</v>
      </c>
      <c r="I10" s="190"/>
      <c r="J10" s="191">
        <v>1</v>
      </c>
      <c r="K10" s="191"/>
      <c r="L10" s="189"/>
      <c r="M10" s="190"/>
      <c r="N10" s="188">
        <f t="shared" si="0"/>
        <v>13314</v>
      </c>
      <c r="O10" s="181"/>
      <c r="P10" s="297"/>
      <c r="Q10" s="298"/>
      <c r="R10" s="299"/>
      <c r="S10" s="298"/>
      <c r="T10" s="299"/>
      <c r="U10" s="300"/>
    </row>
    <row r="11" spans="1:21" ht="50.1" customHeight="1" x14ac:dyDescent="0.15">
      <c r="A11" s="175"/>
      <c r="B11" s="179"/>
      <c r="C11" s="286" t="s">
        <v>272</v>
      </c>
      <c r="D11" s="255"/>
      <c r="E11" s="182"/>
      <c r="F11" s="182" t="s">
        <v>246</v>
      </c>
      <c r="G11" s="180"/>
      <c r="H11" s="189">
        <v>43914</v>
      </c>
      <c r="I11" s="190"/>
      <c r="J11" s="191">
        <v>4</v>
      </c>
      <c r="K11" s="191"/>
      <c r="L11" s="189"/>
      <c r="M11" s="190"/>
      <c r="N11" s="188">
        <f t="shared" si="0"/>
        <v>43918</v>
      </c>
      <c r="O11" s="181"/>
      <c r="P11" s="297"/>
      <c r="Q11" s="298"/>
      <c r="R11" s="299"/>
      <c r="S11" s="298"/>
      <c r="T11" s="299"/>
      <c r="U11" s="300"/>
    </row>
    <row r="12" spans="1:21" ht="50.1" customHeight="1" x14ac:dyDescent="0.15">
      <c r="A12" s="175"/>
      <c r="B12" s="193"/>
      <c r="C12" s="286" t="s">
        <v>273</v>
      </c>
      <c r="D12" s="252"/>
      <c r="E12" s="182"/>
      <c r="F12" s="182" t="s">
        <v>246</v>
      </c>
      <c r="G12" s="180"/>
      <c r="H12" s="189">
        <v>10668</v>
      </c>
      <c r="I12" s="190"/>
      <c r="J12" s="191">
        <v>1</v>
      </c>
      <c r="K12" s="191"/>
      <c r="L12" s="189"/>
      <c r="M12" s="190"/>
      <c r="N12" s="253">
        <f t="shared" si="0"/>
        <v>10669</v>
      </c>
      <c r="O12" s="181"/>
      <c r="P12" s="297"/>
      <c r="Q12" s="298"/>
      <c r="R12" s="299"/>
      <c r="S12" s="298"/>
      <c r="T12" s="299"/>
      <c r="U12" s="300"/>
    </row>
    <row r="13" spans="1:21" ht="50.1" customHeight="1" x14ac:dyDescent="0.15">
      <c r="A13" s="175"/>
      <c r="B13" s="179"/>
      <c r="C13" s="295" t="s">
        <v>274</v>
      </c>
      <c r="D13" s="263"/>
      <c r="E13" s="257"/>
      <c r="F13" s="257" t="s">
        <v>246</v>
      </c>
      <c r="G13" s="258"/>
      <c r="H13" s="259">
        <v>23947</v>
      </c>
      <c r="I13" s="260"/>
      <c r="J13" s="261"/>
      <c r="K13" s="261"/>
      <c r="L13" s="259"/>
      <c r="M13" s="260"/>
      <c r="N13" s="264">
        <f t="shared" si="0"/>
        <v>23947</v>
      </c>
      <c r="O13" s="181"/>
      <c r="P13" s="297"/>
      <c r="Q13" s="298"/>
      <c r="R13" s="299"/>
      <c r="S13" s="298"/>
      <c r="T13" s="299"/>
      <c r="U13" s="300"/>
    </row>
    <row r="14" spans="1:21" ht="50.1" customHeight="1" x14ac:dyDescent="0.15">
      <c r="A14" s="175"/>
      <c r="B14" s="244"/>
      <c r="C14" s="296" t="s">
        <v>275</v>
      </c>
      <c r="D14" s="247"/>
      <c r="E14" s="184"/>
      <c r="F14" s="184" t="s">
        <v>246</v>
      </c>
      <c r="G14" s="180"/>
      <c r="H14" s="189">
        <v>872</v>
      </c>
      <c r="I14" s="190"/>
      <c r="J14" s="191"/>
      <c r="K14" s="191"/>
      <c r="L14" s="189"/>
      <c r="M14" s="190"/>
      <c r="N14" s="264">
        <f t="shared" si="0"/>
        <v>872</v>
      </c>
      <c r="O14" s="181"/>
      <c r="P14" s="297"/>
      <c r="Q14" s="298"/>
      <c r="R14" s="299"/>
      <c r="S14" s="298"/>
      <c r="T14" s="299"/>
      <c r="U14" s="300"/>
    </row>
    <row r="15" spans="1:21" ht="50.1" customHeight="1" x14ac:dyDescent="0.15">
      <c r="A15" s="175"/>
      <c r="B15" s="193"/>
      <c r="C15" s="265" t="s">
        <v>276</v>
      </c>
      <c r="D15" s="255"/>
      <c r="E15" s="182"/>
      <c r="F15" s="182" t="s">
        <v>246</v>
      </c>
      <c r="G15" s="269"/>
      <c r="H15" s="270">
        <v>82947</v>
      </c>
      <c r="I15" s="271"/>
      <c r="J15" s="272">
        <v>10</v>
      </c>
      <c r="K15" s="272"/>
      <c r="L15" s="270"/>
      <c r="M15" s="273"/>
      <c r="N15" s="264">
        <f t="shared" si="0"/>
        <v>82957</v>
      </c>
      <c r="O15" s="274"/>
      <c r="P15" s="297"/>
      <c r="Q15" s="298"/>
      <c r="R15" s="299"/>
      <c r="S15" s="298"/>
      <c r="T15" s="299"/>
      <c r="U15" s="300"/>
    </row>
    <row r="16" spans="1:21" ht="50.1" customHeight="1" x14ac:dyDescent="0.15">
      <c r="A16" s="175"/>
      <c r="B16" s="232"/>
      <c r="C16" s="281"/>
      <c r="D16" s="282"/>
      <c r="E16" s="237"/>
      <c r="F16" s="237"/>
      <c r="G16" s="233"/>
      <c r="H16" s="268"/>
      <c r="I16" s="283"/>
      <c r="J16" s="236"/>
      <c r="K16" s="236"/>
      <c r="L16" s="268"/>
      <c r="M16" s="235"/>
      <c r="N16" s="284"/>
      <c r="O16" s="238"/>
      <c r="P16" s="301"/>
      <c r="Q16" s="302"/>
      <c r="R16" s="303"/>
      <c r="S16" s="302"/>
      <c r="T16" s="303"/>
      <c r="U16" s="304"/>
    </row>
    <row r="17" spans="1:21" ht="50.1" customHeight="1" x14ac:dyDescent="0.15">
      <c r="A17" s="175"/>
      <c r="B17" s="245"/>
      <c r="C17" s="884" t="s">
        <v>249</v>
      </c>
      <c r="D17" s="246"/>
      <c r="E17" s="185"/>
      <c r="F17" s="185" t="s">
        <v>246</v>
      </c>
      <c r="G17" s="275"/>
      <c r="H17" s="276">
        <f>SUM(H6:H16)</f>
        <v>1408152</v>
      </c>
      <c r="I17" s="277"/>
      <c r="J17" s="276">
        <f t="shared" ref="J17:T17" si="1">SUM(J6:J16)</f>
        <v>107</v>
      </c>
      <c r="K17" s="278">
        <f t="shared" si="1"/>
        <v>0</v>
      </c>
      <c r="L17" s="276">
        <f t="shared" si="1"/>
        <v>0</v>
      </c>
      <c r="M17" s="277">
        <f t="shared" si="1"/>
        <v>0</v>
      </c>
      <c r="N17" s="279">
        <f t="shared" si="1"/>
        <v>1408259</v>
      </c>
      <c r="O17" s="280">
        <f t="shared" si="1"/>
        <v>0</v>
      </c>
      <c r="P17" s="291">
        <f t="shared" si="1"/>
        <v>0</v>
      </c>
      <c r="Q17" s="292">
        <f t="shared" si="1"/>
        <v>0</v>
      </c>
      <c r="R17" s="293">
        <f t="shared" si="1"/>
        <v>0</v>
      </c>
      <c r="S17" s="292">
        <f t="shared" si="1"/>
        <v>0</v>
      </c>
      <c r="T17" s="294">
        <f t="shared" si="1"/>
        <v>0</v>
      </c>
      <c r="U17" s="290"/>
    </row>
    <row r="18" spans="1:21" ht="50.1" customHeight="1" thickBot="1" x14ac:dyDescent="0.2">
      <c r="A18" s="175"/>
      <c r="B18" s="227"/>
      <c r="C18" s="885"/>
      <c r="D18" s="248"/>
      <c r="E18" s="243"/>
      <c r="F18" s="243" t="s">
        <v>250</v>
      </c>
      <c r="G18" s="241"/>
      <c r="H18" s="254"/>
      <c r="I18" s="250"/>
      <c r="J18" s="254"/>
      <c r="K18" s="251"/>
      <c r="L18" s="249"/>
      <c r="M18" s="250"/>
      <c r="N18" s="267"/>
      <c r="O18" s="242"/>
      <c r="P18" s="171"/>
      <c r="Q18" s="288"/>
      <c r="R18" s="289"/>
      <c r="S18" s="288"/>
      <c r="T18" s="289"/>
      <c r="U18" s="288"/>
    </row>
    <row r="19" spans="1:21" ht="26.1" customHeight="1" x14ac:dyDescent="0.15">
      <c r="A19" s="175"/>
      <c r="B19" s="167"/>
      <c r="C19" s="287" t="s">
        <v>452</v>
      </c>
      <c r="D19" s="166"/>
      <c r="E19" s="166"/>
      <c r="F19" s="166"/>
      <c r="G19" s="167"/>
      <c r="H19" s="266"/>
      <c r="I19" s="192"/>
      <c r="J19" s="266"/>
      <c r="K19" s="192"/>
      <c r="L19" s="192"/>
      <c r="M19" s="192"/>
      <c r="N19" s="266"/>
      <c r="O19" s="167"/>
      <c r="P19" s="167"/>
      <c r="Q19" s="167"/>
      <c r="R19" s="285"/>
      <c r="S19" s="285"/>
      <c r="T19" s="231"/>
      <c r="U19" s="231"/>
    </row>
    <row r="20" spans="1:21" ht="26.1" customHeight="1" x14ac:dyDescent="0.15">
      <c r="A20" s="175"/>
      <c r="B20" s="167"/>
      <c r="C20" s="287"/>
      <c r="D20" s="166"/>
      <c r="E20" s="166"/>
      <c r="F20" s="166"/>
      <c r="G20" s="167"/>
      <c r="H20" s="176"/>
      <c r="I20" s="167"/>
      <c r="J20" s="176"/>
      <c r="K20" s="167"/>
      <c r="L20" s="176"/>
      <c r="M20" s="167"/>
      <c r="N20" s="176"/>
      <c r="O20" s="167"/>
      <c r="P20" s="167"/>
      <c r="Q20" s="167"/>
      <c r="R20" s="240"/>
      <c r="S20" s="240"/>
      <c r="T20" s="231"/>
      <c r="U20" s="231"/>
    </row>
  </sheetData>
  <mergeCells count="15">
    <mergeCell ref="P4:U4"/>
    <mergeCell ref="N3:U3"/>
    <mergeCell ref="C17:C18"/>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物品!Print_Area</vt:lpstr>
      <vt:lpstr>有価・出資・債権!Print_Area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2019-11-29T05:11:47Z</cp:lastPrinted>
  <dcterms:created xsi:type="dcterms:W3CDTF">2000-02-04T01:18:46Z</dcterms:created>
  <dcterms:modified xsi:type="dcterms:W3CDTF">2019-11-29T05:13:50Z</dcterms:modified>
</cp:coreProperties>
</file>