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15" yWindow="135" windowWidth="8250" windowHeight="11640" tabRatio="654" firstSheet="2" activeTab="9"/>
  </bookViews>
  <sheets>
    <sheet name="表紙 " sheetId="1" r:id="rId1"/>
    <sheet name="予算執行状況" sheetId="2" r:id="rId2"/>
    <sheet name="特別会計" sheetId="3" r:id="rId3"/>
    <sheet name="病院会計" sheetId="4" r:id="rId4"/>
    <sheet name="病院会計資料" sheetId="5" r:id="rId5"/>
    <sheet name="住民負担の状況" sheetId="6" r:id="rId6"/>
    <sheet name="公有財産" sheetId="7" r:id="rId7"/>
    <sheet name="有価・出資金" sheetId="8" r:id="rId8"/>
    <sheet name="債権・基金" sheetId="9" r:id="rId9"/>
    <sheet name="物品" sheetId="10" r:id="rId10"/>
  </sheets>
  <definedNames>
    <definedName name="_xlfn.SUMIFS" hidden="1">#NAME?</definedName>
    <definedName name="_xlnm.Print_Area" localSheetId="6">'公有財産'!$A$1:$Q$111</definedName>
    <definedName name="_xlnm.Print_Area" localSheetId="8">'債権・基金'!$A$1:$U$20</definedName>
    <definedName name="_xlnm.Print_Area" localSheetId="5">'住民負担の状況'!$A$1:$I$46</definedName>
    <definedName name="_xlnm.Print_Area" localSheetId="2">'特別会計'!$A$1:$H$128</definedName>
    <definedName name="_xlnm.Print_Area" localSheetId="0">'表紙 '!$A$1:$K$53</definedName>
    <definedName name="_xlnm.Print_Area" localSheetId="3">'病院会計'!$A$1:$H$55</definedName>
    <definedName name="_xlnm.Print_Area" localSheetId="4">'病院会計資料'!$A$1:$H$39</definedName>
    <definedName name="_xlnm.Print_Area" localSheetId="9">'物品'!$A$1:$P$28</definedName>
    <definedName name="_xlnm.Print_Area" localSheetId="7">'有価・出資金'!$A$1:$L$40</definedName>
    <definedName name="_xlnm.Print_Area" localSheetId="1">'予算執行状況'!$A$1:$H$44</definedName>
    <definedName name="_xlnm.Print_Titles" localSheetId="6">'公有財産'!$1:$4</definedName>
    <definedName name="_xlnm.Print_Titles">#N/A</definedName>
  </definedNames>
  <calcPr fullCalcOnLoad="1"/>
</workbook>
</file>

<file path=xl/sharedStrings.xml><?xml version="1.0" encoding="utf-8"?>
<sst xmlns="http://schemas.openxmlformats.org/spreadsheetml/2006/main" count="632" uniqueCount="411">
  <si>
    <t>計</t>
  </si>
  <si>
    <t>　【歳　　入】</t>
  </si>
  <si>
    <t>款</t>
  </si>
  <si>
    <t>　【歳　　出】</t>
  </si>
  <si>
    <t>配当割交付金</t>
  </si>
  <si>
    <t>株式等譲渡所得割交付金</t>
  </si>
  <si>
    <t>地方特例交付金</t>
  </si>
  <si>
    <t>公債費</t>
  </si>
  <si>
    <t>予備費</t>
  </si>
  <si>
    <t>地方消費税交付金</t>
  </si>
  <si>
    <t>地 方 交 付 税</t>
  </si>
  <si>
    <t>分担金及び負担金</t>
  </si>
  <si>
    <t>使用料及び手数料</t>
  </si>
  <si>
    <t>国 庫 支 出 金</t>
  </si>
  <si>
    <t>道  支  出  金</t>
  </si>
  <si>
    <t>財  産  収  入</t>
  </si>
  <si>
    <t>寄    附    金</t>
  </si>
  <si>
    <t>繰    入    金</t>
  </si>
  <si>
    <t>繰    越    金</t>
  </si>
  <si>
    <t>諸    収    入</t>
  </si>
  <si>
    <t>町          債</t>
  </si>
  <si>
    <t>町          税</t>
  </si>
  <si>
    <t>地 方 譲 与 税</t>
  </si>
  <si>
    <t>利子割交付金</t>
  </si>
  <si>
    <t>ゴルフ場利用税交付金</t>
  </si>
  <si>
    <t>自動車取得税交付金</t>
  </si>
  <si>
    <t>交通安全対策特別交付金</t>
  </si>
  <si>
    <t>農林水産業費</t>
  </si>
  <si>
    <t>議会費</t>
  </si>
  <si>
    <t>総務費</t>
  </si>
  <si>
    <t>民生費</t>
  </si>
  <si>
    <t>衛生費</t>
  </si>
  <si>
    <t>商工費</t>
  </si>
  <si>
    <t>土木費</t>
  </si>
  <si>
    <t>消防費</t>
  </si>
  <si>
    <t>教育費</t>
  </si>
  <si>
    <t>合　　　　　計</t>
  </si>
  <si>
    <t>予  算  額</t>
  </si>
  <si>
    <t>収入済額</t>
  </si>
  <si>
    <t>予算額
構成比(%)</t>
  </si>
  <si>
    <t>執行率(%)</t>
  </si>
  <si>
    <t>（単位：千円）</t>
  </si>
  <si>
    <t>◆一般会計</t>
  </si>
  <si>
    <t>国民健康保険税</t>
  </si>
  <si>
    <t>使用料及び手数料</t>
  </si>
  <si>
    <t>国庫支出金</t>
  </si>
  <si>
    <t>療養給付費交付金</t>
  </si>
  <si>
    <t>前期高齢者交付金</t>
  </si>
  <si>
    <t>道支出金</t>
  </si>
  <si>
    <t>共同事業交付金</t>
  </si>
  <si>
    <t>財産収入</t>
  </si>
  <si>
    <t>繰入金</t>
  </si>
  <si>
    <t>繰越金</t>
  </si>
  <si>
    <t>諸収入</t>
  </si>
  <si>
    <t>総務費</t>
  </si>
  <si>
    <t>保険給付費</t>
  </si>
  <si>
    <t>後期高齢者支援金等</t>
  </si>
  <si>
    <t>前期高齢者納付金等</t>
  </si>
  <si>
    <t>老人保健拠出金</t>
  </si>
  <si>
    <t>介護納付金</t>
  </si>
  <si>
    <t>共同事業拠出金</t>
  </si>
  <si>
    <t>保健事業費</t>
  </si>
  <si>
    <t>基金積立金</t>
  </si>
  <si>
    <t>諸支出金</t>
  </si>
  <si>
    <t>介護保険料</t>
  </si>
  <si>
    <t>支払基金交付金</t>
  </si>
  <si>
    <t>財政安定化基金拠出金</t>
  </si>
  <si>
    <t>地域支援事業費</t>
  </si>
  <si>
    <t>後期高齢者医療保険料</t>
  </si>
  <si>
    <t>後期高齢者医療広域連合納付金</t>
  </si>
  <si>
    <t>分担金及び負担金</t>
  </si>
  <si>
    <t>町債</t>
  </si>
  <si>
    <t>下水道事業費</t>
  </si>
  <si>
    <t>農業集落排水事業費</t>
  </si>
  <si>
    <t>科　　　　目</t>
  </si>
  <si>
    <t>入院収益</t>
  </si>
  <si>
    <t>外来収益</t>
  </si>
  <si>
    <t>その他医業収益</t>
  </si>
  <si>
    <t>　【収　　入】</t>
  </si>
  <si>
    <t>計</t>
  </si>
  <si>
    <t>医業収益</t>
  </si>
  <si>
    <t>備考</t>
  </si>
  <si>
    <t>受取利息配当金</t>
  </si>
  <si>
    <t>患者外給食収益</t>
  </si>
  <si>
    <t>他会計負担金</t>
  </si>
  <si>
    <t>他会計繰入金</t>
  </si>
  <si>
    <t>その他医業外収益</t>
  </si>
  <si>
    <t>医業外収益</t>
  </si>
  <si>
    <t>収　　入　　合　　　計</t>
  </si>
  <si>
    <t>　【支　　出】</t>
  </si>
  <si>
    <t>　１．収益的収入及び支出</t>
  </si>
  <si>
    <t>給与費</t>
  </si>
  <si>
    <t>材料費</t>
  </si>
  <si>
    <t>経費</t>
  </si>
  <si>
    <t>減価償却費</t>
  </si>
  <si>
    <t>資産消耗費</t>
  </si>
  <si>
    <t>研究研修費</t>
  </si>
  <si>
    <t>医業費用</t>
  </si>
  <si>
    <t>支払利息及び企業債取扱諸費</t>
  </si>
  <si>
    <t>患者外給食材料費</t>
  </si>
  <si>
    <t>雑損失</t>
  </si>
  <si>
    <t>医業外費用</t>
  </si>
  <si>
    <t>特別損失</t>
  </si>
  <si>
    <t>予備費</t>
  </si>
  <si>
    <t>支出合計</t>
  </si>
  <si>
    <t>支出済額</t>
  </si>
  <si>
    <t>出資金</t>
  </si>
  <si>
    <t>建設改良費</t>
  </si>
  <si>
    <t>企業債償還金</t>
  </si>
  <si>
    <t>患者数</t>
  </si>
  <si>
    <t>料金収入</t>
  </si>
  <si>
    <t>入院</t>
  </si>
  <si>
    <t>外来</t>
  </si>
  <si>
    <t>延数（人）</t>
  </si>
  <si>
    <t>区　　　　　分</t>
  </si>
  <si>
    <t>一般病床</t>
  </si>
  <si>
    <t>療養病床</t>
  </si>
  <si>
    <t>許可病床数（年延）</t>
  </si>
  <si>
    <t>延患者数</t>
  </si>
  <si>
    <t>１日平均患者数</t>
  </si>
  <si>
    <t>病床利用率</t>
  </si>
  <si>
    <t>(床)</t>
  </si>
  <si>
    <t>(人)</t>
  </si>
  <si>
    <t>内科</t>
  </si>
  <si>
    <t>外科</t>
  </si>
  <si>
    <t>小児科</t>
  </si>
  <si>
    <t>眼科</t>
  </si>
  <si>
    <t>合計</t>
  </si>
  <si>
    <t>延患者数(人)</t>
  </si>
  <si>
    <t>調定額（千円）</t>
  </si>
  <si>
    <t>１世帯当たり（円）</t>
  </si>
  <si>
    <t>人口</t>
  </si>
  <si>
    <t>世帯数</t>
  </si>
  <si>
    <t>人</t>
  </si>
  <si>
    <t>世帯</t>
  </si>
  <si>
    <t>●一般会計</t>
  </si>
  <si>
    <t>（ア）町税　（法人・交納付金・滞納繰越分を除く）</t>
  </si>
  <si>
    <t>町民税</t>
  </si>
  <si>
    <t>固定資産税</t>
  </si>
  <si>
    <t>軽自動車税</t>
  </si>
  <si>
    <t>（イ）公債費</t>
  </si>
  <si>
    <t>年度末現在高見込額（千円）</t>
  </si>
  <si>
    <t>一般公共事業債</t>
  </si>
  <si>
    <t>一般単独事業債</t>
  </si>
  <si>
    <t>公営住宅建設事業債</t>
  </si>
  <si>
    <t>義務教育施設整備事業債</t>
  </si>
  <si>
    <t>財源対策債</t>
  </si>
  <si>
    <t>社会福祉整備事業債</t>
  </si>
  <si>
    <t>財源対策債等</t>
  </si>
  <si>
    <t>道貸付金</t>
  </si>
  <si>
    <t>臨時税収補てん債</t>
  </si>
  <si>
    <t>減税補てん債</t>
  </si>
  <si>
    <t>臨時財政対策債</t>
  </si>
  <si>
    <t>１人当たり（円）</t>
  </si>
  <si>
    <t>合計</t>
  </si>
  <si>
    <t>※　なお、上記の公債費の中には、地方交付税交付金の交付措置を受けるものを含んでいます。</t>
  </si>
  <si>
    <t>（ウ）基金及び備荒資金の残高（特別会計分も含む）</t>
  </si>
  <si>
    <t>基金合計</t>
  </si>
  <si>
    <t>備荒資金計</t>
  </si>
  <si>
    <t>（普通納付）</t>
  </si>
  <si>
    <t>（超過納付）</t>
  </si>
  <si>
    <t>（エ）一時借入金の残高</t>
  </si>
  <si>
    <t>借入金限度額（千円）</t>
  </si>
  <si>
    <t>一時借入金</t>
  </si>
  <si>
    <t>借入現在高（千円）</t>
  </si>
  <si>
    <t>款</t>
  </si>
  <si>
    <t>１日平均(人)</t>
  </si>
  <si>
    <t>本庁舎</t>
  </si>
  <si>
    <t>学校</t>
  </si>
  <si>
    <t>三重レークハウス</t>
  </si>
  <si>
    <t>保健福祉総合センター</t>
  </si>
  <si>
    <t>中樹林福祉の家</t>
  </si>
  <si>
    <t>稲穂公園</t>
  </si>
  <si>
    <t>山林</t>
  </si>
  <si>
    <t>旧幼稚園</t>
  </si>
  <si>
    <t>建物</t>
  </si>
  <si>
    <t>非木造（延面積）</t>
  </si>
  <si>
    <t>水防倉庫</t>
  </si>
  <si>
    <t>役場車庫</t>
  </si>
  <si>
    <t>総合保安センター</t>
  </si>
  <si>
    <t>スクールバス車庫</t>
  </si>
  <si>
    <t>除雪センター</t>
  </si>
  <si>
    <t>公衆便所</t>
  </si>
  <si>
    <t>ふるさと物産館</t>
  </si>
  <si>
    <t>中央寿の家</t>
  </si>
  <si>
    <t>栄町公営住宅受水槽</t>
  </si>
  <si>
    <t>元町子育て支援住宅</t>
  </si>
  <si>
    <t>遊友館</t>
  </si>
  <si>
    <t>ふきの塔</t>
  </si>
  <si>
    <t>治水館</t>
  </si>
  <si>
    <t>長ねぎ選別施設</t>
  </si>
  <si>
    <t>野菜育苗施設</t>
  </si>
  <si>
    <t>西幌地区籾乾燥調製施設</t>
  </si>
  <si>
    <t>財政状況の公表</t>
  </si>
  <si>
    <t>南幌町</t>
  </si>
  <si>
    <t>　２．資本的収入及び支出</t>
  </si>
  <si>
    <t>企業債</t>
  </si>
  <si>
    <t>固定資産売却代金</t>
  </si>
  <si>
    <t>総額(千円)</t>
  </si>
  <si>
    <t>１人平均(円)</t>
  </si>
  <si>
    <t>金額(千円)</t>
  </si>
  <si>
    <t>第三セクター等改革推進債</t>
  </si>
  <si>
    <t>土地及び建物</t>
  </si>
  <si>
    <t>（単位：㎡）</t>
  </si>
  <si>
    <t>区分</t>
  </si>
  <si>
    <t>土地</t>
  </si>
  <si>
    <t>木造（延面積）</t>
  </si>
  <si>
    <t>延面積計</t>
  </si>
  <si>
    <t>前年度末
現 在 高</t>
  </si>
  <si>
    <t>公　用　財　産</t>
  </si>
  <si>
    <t>役場物置</t>
  </si>
  <si>
    <t>南空知消防組合南幌支署</t>
  </si>
  <si>
    <t>防火貯水槽</t>
  </si>
  <si>
    <t>給食センター</t>
  </si>
  <si>
    <t>公　共　用　財　産</t>
  </si>
  <si>
    <t>晩翠墓地</t>
  </si>
  <si>
    <t>南幌墓地</t>
  </si>
  <si>
    <t>夕張太墓地</t>
  </si>
  <si>
    <t>栄町公営住宅</t>
  </si>
  <si>
    <t>夕張太公営住宅</t>
  </si>
  <si>
    <t>元町公営住宅</t>
  </si>
  <si>
    <t>栄町コミュニティセンター</t>
  </si>
  <si>
    <t>西町コミュニティセンター</t>
  </si>
  <si>
    <t>北町コミュニティセンター</t>
  </si>
  <si>
    <t>緑町コミュニティセンター</t>
  </si>
  <si>
    <t>東町コミュニティセンター</t>
  </si>
  <si>
    <t>町営水泳プール</t>
  </si>
  <si>
    <t>町営野球場</t>
  </si>
  <si>
    <t>夕張太保育所</t>
  </si>
  <si>
    <t>公衆用道路</t>
  </si>
  <si>
    <t>内水排除施設</t>
  </si>
  <si>
    <t>排水路敷地</t>
  </si>
  <si>
    <t>防風林</t>
  </si>
  <si>
    <t>町民テニスコート</t>
  </si>
  <si>
    <t>農村環境改善センター</t>
  </si>
  <si>
    <t>夕張太ふれあい館</t>
  </si>
  <si>
    <t>夕張太休憩所</t>
  </si>
  <si>
    <t>夕張太地区集落センター</t>
  </si>
  <si>
    <t>晩翠地区集落センター</t>
  </si>
  <si>
    <t>夕張太・元町公園</t>
  </si>
  <si>
    <t>北町公園
（北町・北町東・北町小）</t>
  </si>
  <si>
    <t>西町公園
（西町・西町南・憩他）</t>
  </si>
  <si>
    <t>リバーサイド公園</t>
  </si>
  <si>
    <t>三重緑地公園</t>
  </si>
  <si>
    <t>晩翠工業団地内運動公園</t>
  </si>
  <si>
    <t>緑町公園</t>
  </si>
  <si>
    <t>東町公園</t>
  </si>
  <si>
    <t>夕張太農村公園</t>
  </si>
  <si>
    <t>中央公園</t>
  </si>
  <si>
    <t>親水公園</t>
  </si>
  <si>
    <t>やすらぎ公園</t>
  </si>
  <si>
    <t>南幌温泉ハート＆ハート</t>
  </si>
  <si>
    <t>温泉直売所・バス停</t>
  </si>
  <si>
    <t>温泉バイオマスボイラー</t>
  </si>
  <si>
    <t>鶴城寿の家</t>
  </si>
  <si>
    <t>川向福祉の家</t>
  </si>
  <si>
    <t>農業集落排水
夕張太地区処理場</t>
  </si>
  <si>
    <t>公共下水道
晩翠汚水中継施設</t>
  </si>
  <si>
    <t>農産物加工施設</t>
  </si>
  <si>
    <t>農業農村整備事業推進本部</t>
  </si>
  <si>
    <t>ライスターミナル</t>
  </si>
  <si>
    <t>夕西地区籾乾燥調製施設</t>
  </si>
  <si>
    <t>穀類乾燥調製施設麦富21</t>
  </si>
  <si>
    <t>元町バス待合所</t>
  </si>
  <si>
    <t>西町バス待合所</t>
  </si>
  <si>
    <t>夕張太バス待合所</t>
  </si>
  <si>
    <t>夕張太西地区防災安全施設
（防風林・調整池）</t>
  </si>
  <si>
    <t>夕張太西地区集落道・
夕張太西地区浄化処理施設</t>
  </si>
  <si>
    <t>夕張太西地区
団地造成事業用地</t>
  </si>
  <si>
    <t>その他</t>
  </si>
  <si>
    <t>町有住宅</t>
  </si>
  <si>
    <t>教員住宅</t>
  </si>
  <si>
    <t>貸付地</t>
  </si>
  <si>
    <t>町営住宅</t>
  </si>
  <si>
    <t>旧クレー射撃場</t>
  </si>
  <si>
    <t>合　　　　　計</t>
  </si>
  <si>
    <t xml:space="preserve">  基          金</t>
  </si>
  <si>
    <t>（単位：千円）</t>
  </si>
  <si>
    <t>区                    分</t>
  </si>
  <si>
    <t>前年末現在高</t>
  </si>
  <si>
    <t>Ａ</t>
  </si>
  <si>
    <t>Ｂ</t>
  </si>
  <si>
    <t>Ｃ</t>
  </si>
  <si>
    <t>Ａ＋Ｂ－Ｃ</t>
  </si>
  <si>
    <t>財政調整基金</t>
  </si>
  <si>
    <t>現金</t>
  </si>
  <si>
    <t>減債基金</t>
  </si>
  <si>
    <t>教育振興基金</t>
  </si>
  <si>
    <t>計</t>
  </si>
  <si>
    <t>債権</t>
  </si>
  <si>
    <t xml:space="preserve">  債          権</t>
  </si>
  <si>
    <t xml:space="preserve">  有  価  証  券</t>
  </si>
  <si>
    <t>（単位：千円）</t>
  </si>
  <si>
    <t>区                    分</t>
  </si>
  <si>
    <t>Ａ＋Ｂ</t>
  </si>
  <si>
    <t xml:space="preserve">南幌振興公社 </t>
  </si>
  <si>
    <t>南幌リゾート公社</t>
  </si>
  <si>
    <t>南幌町農産物加工センター</t>
  </si>
  <si>
    <t>北海道曹達株式会社</t>
  </si>
  <si>
    <t>　出資による権利</t>
  </si>
  <si>
    <t>前年末現在高</t>
  </si>
  <si>
    <t>マイクロバス</t>
  </si>
  <si>
    <t>スクールバス</t>
  </si>
  <si>
    <t>タイヤドーザ</t>
  </si>
  <si>
    <t>グレーダ</t>
  </si>
  <si>
    <t>トラクター</t>
  </si>
  <si>
    <t>長期前受金戻入</t>
  </si>
  <si>
    <t>管理棟</t>
  </si>
  <si>
    <t>旧土地開発公社</t>
  </si>
  <si>
    <t>普　通　財　産</t>
  </si>
  <si>
    <t>貸  付  額</t>
  </si>
  <si>
    <t>償  還  額</t>
  </si>
  <si>
    <t>決算末現在高</t>
  </si>
  <si>
    <t>ふるさと融資貸付金</t>
  </si>
  <si>
    <t>前年末
現在高</t>
  </si>
  <si>
    <t>出納整理期間中の増減</t>
  </si>
  <si>
    <t>積立額</t>
  </si>
  <si>
    <t>取崩額</t>
  </si>
  <si>
    <t>整理後の額</t>
  </si>
  <si>
    <t>国保財政
調整基金</t>
  </si>
  <si>
    <t>地域福祉
振興基金</t>
  </si>
  <si>
    <t>南幌温泉ハート
＆ハート基金</t>
  </si>
  <si>
    <t>中山間ふるさと
水と土保全基金</t>
  </si>
  <si>
    <t>介護給付費
準備基金</t>
  </si>
  <si>
    <t>農業支援
対策基金</t>
  </si>
  <si>
    <t>ふるさと応援基金</t>
  </si>
  <si>
    <t>生涯学習センター</t>
  </si>
  <si>
    <t>町営夕張太水泳プール</t>
  </si>
  <si>
    <t>南空知ふるさと市町村圏組合（出資金）</t>
  </si>
  <si>
    <t>地方公共団体金融機構（出資金）</t>
  </si>
  <si>
    <t>北海道農業信用基金協会（出資金）</t>
  </si>
  <si>
    <t>北海道市町村職員福祉協会育英事業（出資金）</t>
  </si>
  <si>
    <t>北海道土地改良事業団体連合会（出資金）</t>
  </si>
  <si>
    <t>北海道社会福祉施設運営財団（出資金）</t>
  </si>
  <si>
    <t>北海道私学振興基金協会（出資金）</t>
  </si>
  <si>
    <t>京都府京都市京北森林組合（出資金）</t>
  </si>
  <si>
    <t>北海道健康づくり財団（出捐金）</t>
  </si>
  <si>
    <t>北海道農業公社（出捐金）</t>
  </si>
  <si>
    <t>北海道暴力追放センター（出捐金）</t>
  </si>
  <si>
    <t>札幌交響楽団「札響基金」（出損金）</t>
  </si>
  <si>
    <t>北海道学校保健会（出捐金）</t>
  </si>
  <si>
    <t>北海道勤労者信用基金協会（出捐金）</t>
  </si>
  <si>
    <t>北海道市町村備荒資金組合（積立金）</t>
  </si>
  <si>
    <t>平成２７年度からの繰越明許繰越額36,825千円を含む</t>
  </si>
  <si>
    <t>　平成２８年度患者数及び料金収入</t>
  </si>
  <si>
    <t>　平成２８年度病床利用率</t>
  </si>
  <si>
    <t>　平成２８年度利用状況</t>
  </si>
  <si>
    <t>決算年度中
増　減　高</t>
  </si>
  <si>
    <t>決算年度末
現　在　高</t>
  </si>
  <si>
    <t>桜の散歩道公園</t>
  </si>
  <si>
    <t>乗用車</t>
  </si>
  <si>
    <t>普通乗用車</t>
  </si>
  <si>
    <t>小型乗用車</t>
  </si>
  <si>
    <t>軽自動車</t>
  </si>
  <si>
    <t>貨物車</t>
  </si>
  <si>
    <t>小型貨物（ライトバン等）</t>
  </si>
  <si>
    <t>普通貨物（ダンプトラック等）</t>
  </si>
  <si>
    <t>乗合自動車</t>
  </si>
  <si>
    <t>温泉バス</t>
  </si>
  <si>
    <t>特殊自動車</t>
  </si>
  <si>
    <t>普通特殊</t>
  </si>
  <si>
    <t>福祉自動車</t>
  </si>
  <si>
    <t>大型特殊</t>
  </si>
  <si>
    <t>ロータリ除雪車</t>
  </si>
  <si>
    <t>除雪トラック</t>
  </si>
  <si>
    <t>○「前年末現在高」は、平成２７年度決算数値である。</t>
  </si>
  <si>
    <t>財政状況の公表にあたり</t>
  </si>
  <si>
    <t>南幌町長　三好富士夫</t>
  </si>
  <si>
    <t>平成２８年度～下期～</t>
  </si>
  <si>
    <t>公表資料については、平成２９年３月３１日現在での執行状況となり、４月１日から５月３１日の出納整理期間の収支を見込んでいないため、最終決算とは異なることをご了承下さい。</t>
  </si>
  <si>
    <r>
      <t>平成２８年度　予算執行状況</t>
    </r>
    <r>
      <rPr>
        <b/>
        <sz val="12"/>
        <rFont val="ＭＳ 明朝"/>
        <family val="1"/>
      </rPr>
      <t>（平成２９年３月３１日現在）</t>
    </r>
  </si>
  <si>
    <t>前年末現在高</t>
  </si>
  <si>
    <t>年度中増減額</t>
  </si>
  <si>
    <t>決算年度末現在高</t>
  </si>
  <si>
    <t>年度中配分金
及び追加出資金Ｂ</t>
  </si>
  <si>
    <t>年度中支消
及び返納額Ｃ</t>
  </si>
  <si>
    <t>南空知森林組合（出資金）</t>
  </si>
  <si>
    <t>年度中
積立額</t>
  </si>
  <si>
    <t>年度中
取崩額</t>
  </si>
  <si>
    <t>決算年度末
現在高</t>
  </si>
  <si>
    <t xml:space="preserve">  私は、昨年１２月に行われた南幌町長選挙におきまして、町民皆様の温かいご支援を賜り、引き続き町政を担わせていただくこととなったところです。平成１７年に町長就任以来、これまで「次世代につながる夢のあるふるさとづくり」の実現を目指し、全身全霊をもって取り組んでまいりました。
  我が国は、人口減少と高齢化が急速に進行する時代の転換期にあり、社会保障の維持や財政構造改革など、多くの困難な課題に直面しています。とりわけ人口減少問題につきましては、全国的に危機感が広がっており、その課題克服に向けてさまざまな取り組みが進められています。
  本町におきましては、町の指針である「第６期総合計画」が本年度からスタートします。将来をしっかりと見据えつつ、時代に即し創意に満ちた施策を展開するとともに、夢と希望が持てる持続可能なまちづくりを着実に進める必要があります。
  本町の財政状況につきましては、現時点では大幅な歳入増加が期待できない一方で、歳出では社会保障関係費の増加、さらに今後は公共施設の改修など投資的経費の増加が見込まれることから、依然として厳しい状況が続くものと考えられます。このため、限られた財源や資源を最大限に活用するとともに、「第２次行財政改革実行計画」に基づき持続可能な財政規模を維持しながら財政基盤の安定化に努めてまいります。
</t>
  </si>
  <si>
    <t>◆国民健康保険特別会計（平成２９年３月３１日現在）</t>
  </si>
  <si>
    <t>◆介護保険特別会計（平成２９年３月３１日現在）</t>
  </si>
  <si>
    <t>予  算  額</t>
  </si>
  <si>
    <t>◆後期高齢者医療特別会計（平成２９年３月３１日現在）</t>
  </si>
  <si>
    <t>◆下水道事業特別会計（平成２９年３月３１日現在）</t>
  </si>
  <si>
    <t>◆農業集落排水事業特別会計（平成２９年３月３１日現在）</t>
  </si>
  <si>
    <t>◆南幌町病院事業会計（平成２９年３月３１日現在）</t>
  </si>
  <si>
    <t>予  算  額</t>
  </si>
  <si>
    <t>予  算  額</t>
  </si>
  <si>
    <t>◆南幌町病院事業会計資料（平成２９年３月３１日現在）</t>
  </si>
  <si>
    <t>(％)</t>
  </si>
  <si>
    <t>住民負担の状況（平成２９年３月３１日現在）</t>
  </si>
  <si>
    <t>全国防災事業債</t>
  </si>
  <si>
    <t>年度末現在高
（千円）</t>
  </si>
  <si>
    <t xml:space="preserve">  物　　　　品</t>
  </si>
  <si>
    <t>（単位：台）</t>
  </si>
  <si>
    <t>区　　　　　　　　　　分</t>
  </si>
  <si>
    <t>前年末現在高</t>
  </si>
  <si>
    <t>増 減 高</t>
  </si>
  <si>
    <t>決算末現在高</t>
  </si>
  <si>
    <t>備　　考</t>
  </si>
  <si>
    <t>公民館</t>
  </si>
  <si>
    <t>柳陽公園</t>
  </si>
  <si>
    <t>トイレ</t>
  </si>
  <si>
    <t>ステージ</t>
  </si>
  <si>
    <t>公　共　用　財　産</t>
  </si>
  <si>
    <t>スポーツセンター</t>
  </si>
  <si>
    <t>町民プール</t>
  </si>
  <si>
    <t>公共用</t>
  </si>
  <si>
    <t>旧町営水泳プール</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</si>
</sst>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Red]\(#,##0\)"/>
    <numFmt numFmtId="178" formatCode="#,##0_ "/>
    <numFmt numFmtId="179" formatCode="#,##0.0_ "/>
    <numFmt numFmtId="180" formatCode="#,##0;&quot;△ &quot;#,##0"/>
    <numFmt numFmtId="181" formatCode="#,##0.0;&quot;△ &quot;#,##0.0"/>
    <numFmt numFmtId="182" formatCode="#,##0.0"/>
    <numFmt numFmtId="183" formatCode="#,##0.00_ "/>
    <numFmt numFmtId="184" formatCode="#,##0.00;&quot;△ &quot;#,##0.00"/>
    <numFmt numFmtId="185" formatCode="#,##0.0;[Red]\-#,##0.0"/>
    <numFmt numFmtId="186" formatCode="0.0;&quot;△ &quot;0.0"/>
    <numFmt numFmtId="187" formatCode="0.0_ "/>
    <numFmt numFmtId="188" formatCode="0.00_ "/>
    <numFmt numFmtId="189" formatCode="0_ "/>
    <numFmt numFmtId="190" formatCode="0.000_ "/>
    <numFmt numFmtId="191" formatCode="#,##0_ ;[Red]\-#,##0\ "/>
    <numFmt numFmtId="192" formatCode="#,##0\ ;&quot;△ &quot;#,##0\ "/>
    <numFmt numFmtId="193" formatCode="0.0_ ;[Red]\-0.0\ "/>
    <numFmt numFmtId="194" formatCode="#,##0.0\ ;&quot;△ &quot;#,##0.0\ "/>
    <numFmt numFmtId="195" formatCode="#,##0.0_ ;[Red]\-#,##0.0\ "/>
    <numFmt numFmtId="196" formatCode="#,##0.00\ ;&quot;△ &quot;#,##0.00\ "/>
    <numFmt numFmtId="197" formatCode="0;&quot;△ &quot;0"/>
    <numFmt numFmtId="198" formatCode="0_);[Red]\(0\)"/>
    <numFmt numFmtId="199" formatCode="#,##0.000;[Red]\-#,##0.000"/>
    <numFmt numFmtId="200" formatCode="0.0000_ "/>
    <numFmt numFmtId="201" formatCode="#,##0.000;&quot;△ &quot;#,##0.000"/>
    <numFmt numFmtId="202" formatCode="#,##0.000\ ;&quot;△ &quot;#,##0.000\ "/>
    <numFmt numFmtId="203" formatCode="#,##0.0000\ ;&quot;△ &quot;#,##0.0000\ "/>
    <numFmt numFmtId="204" formatCode="#,##0.00_ ;[Red]\-#,##0.00\ "/>
    <numFmt numFmtId="205" formatCode="#,##0.000_ ;[Red]\-#,##0.000\ "/>
    <numFmt numFmtId="206" formatCode="&quot;Yes&quot;;&quot;Yes&quot;;&quot;No&quot;"/>
    <numFmt numFmtId="207" formatCode="&quot;True&quot;;&quot;True&quot;;&quot;False&quot;"/>
    <numFmt numFmtId="208" formatCode="&quot;On&quot;;&quot;On&quot;;&quot;Off&quot;"/>
    <numFmt numFmtId="209" formatCode="[$€-2]\ #,##0.00_);[Red]\([$€-2]\ #,##0.00\)"/>
    <numFmt numFmtId="210" formatCode="0.0"/>
    <numFmt numFmtId="211" formatCode="0.000"/>
    <numFmt numFmtId="212" formatCode="&quot;¥&quot;#,##0_);[Red]\(&quot;¥&quot;#,##0\)"/>
  </numFmts>
  <fonts count="84">
    <font>
      <sz val="11"/>
      <name val="ＭＳ Ｐゴシック"/>
      <family val="3"/>
    </font>
    <font>
      <sz val="12"/>
      <name val="ＭＳ ゴシック"/>
      <family val="3"/>
    </font>
    <font>
      <sz val="12"/>
      <name val="ＭＳ Ｐゴシック"/>
      <family val="3"/>
    </font>
    <font>
      <sz val="6"/>
      <name val="ＭＳ Ｐゴシック"/>
      <family val="3"/>
    </font>
    <font>
      <b/>
      <sz val="14"/>
      <name val="ＭＳ ゴシック"/>
      <family val="3"/>
    </font>
    <font>
      <sz val="14"/>
      <name val="ＭＳ ゴシック"/>
      <family val="3"/>
    </font>
    <font>
      <sz val="10"/>
      <name val="ＭＳ ゴシック"/>
      <family val="3"/>
    </font>
    <font>
      <b/>
      <sz val="16"/>
      <name val="ＭＳ 明朝"/>
      <family val="1"/>
    </font>
    <font>
      <b/>
      <sz val="14"/>
      <name val="ＭＳ 明朝"/>
      <family val="1"/>
    </font>
    <font>
      <b/>
      <sz val="12"/>
      <name val="ＭＳ 明朝"/>
      <family val="1"/>
    </font>
    <font>
      <sz val="12"/>
      <name val="ＭＳ 明朝"/>
      <family val="1"/>
    </font>
    <font>
      <sz val="10"/>
      <name val="ＭＳ 明朝"/>
      <family val="1"/>
    </font>
    <font>
      <sz val="11"/>
      <name val="ＭＳ 明朝"/>
      <family val="1"/>
    </font>
    <font>
      <sz val="8"/>
      <name val="ＭＳ 明朝"/>
      <family val="1"/>
    </font>
    <font>
      <sz val="9"/>
      <name val="ＭＳ 明朝"/>
      <family val="1"/>
    </font>
    <font>
      <b/>
      <sz val="11"/>
      <name val="ＭＳ Ｐゴシック"/>
      <family val="3"/>
    </font>
    <font>
      <b/>
      <sz val="14"/>
      <name val="ＭＳ Ｐゴシック"/>
      <family val="3"/>
    </font>
    <font>
      <b/>
      <sz val="48"/>
      <name val="ＭＳ 明朝"/>
      <family val="1"/>
    </font>
    <font>
      <b/>
      <i/>
      <sz val="60"/>
      <name val="ＭＳ 明朝"/>
      <family val="1"/>
    </font>
    <font>
      <i/>
      <sz val="28"/>
      <name val="ＭＳ 明朝"/>
      <family val="1"/>
    </font>
    <font>
      <b/>
      <sz val="11"/>
      <name val="ＭＳ 明朝"/>
      <family val="1"/>
    </font>
    <font>
      <sz val="11"/>
      <name val="ＭＳ ゴシック"/>
      <family val="3"/>
    </font>
    <font>
      <b/>
      <sz val="18"/>
      <name val="ＭＳ ゴシック"/>
      <family val="3"/>
    </font>
    <font>
      <sz val="11"/>
      <name val="ＭＳ Ｐ明朝"/>
      <family val="1"/>
    </font>
    <font>
      <sz val="18"/>
      <name val="ＭＳ ゴシック"/>
      <family val="3"/>
    </font>
    <font>
      <sz val="14"/>
      <name val="ＭＳ Ｐゴシック"/>
      <family val="3"/>
    </font>
    <font>
      <sz val="9"/>
      <name val="ＭＳ ゴシック"/>
      <family val="3"/>
    </font>
    <font>
      <sz val="16"/>
      <name val="ＭＳ Ｐゴシック"/>
      <family val="3"/>
    </font>
    <font>
      <sz val="11"/>
      <name val="HGS行書体"/>
      <family val="4"/>
    </font>
    <font>
      <sz val="18"/>
      <name val="HGS行書体"/>
      <family val="4"/>
    </font>
    <font>
      <sz val="14"/>
      <name val="HGS行書体"/>
      <family val="4"/>
    </font>
    <font>
      <sz val="10"/>
      <name val="HGS行書体"/>
      <family val="4"/>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u val="single"/>
      <sz val="11"/>
      <color indexed="12"/>
      <name val="ＭＳ Ｐ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8"/>
      <name val="ＭＳ Ｐゴシック"/>
      <family val="3"/>
    </font>
    <font>
      <u val="single"/>
      <sz val="11"/>
      <color indexed="20"/>
      <name val="ＭＳ Ｐゴシック"/>
      <family val="3"/>
    </font>
    <font>
      <sz val="11"/>
      <color indexed="17"/>
      <name val="ＭＳ ゴシック"/>
      <family val="3"/>
    </font>
    <font>
      <sz val="12"/>
      <color indexed="8"/>
      <name val="ＭＳ 明朝"/>
      <family val="1"/>
    </font>
    <font>
      <sz val="18"/>
      <color indexed="8"/>
      <name val="ＭＳ ゴシック"/>
      <family val="3"/>
    </font>
    <font>
      <sz val="10"/>
      <color indexed="8"/>
      <name val="ＭＳ ゴシック"/>
      <family val="3"/>
    </font>
    <font>
      <sz val="10"/>
      <color indexed="8"/>
      <name val="ＭＳ Ｐゴシック"/>
      <family val="3"/>
    </font>
    <font>
      <strike/>
      <sz val="11"/>
      <color indexed="8"/>
      <name val="ＭＳ ゴシック"/>
      <family val="3"/>
    </font>
    <font>
      <sz val="16"/>
      <color indexed="8"/>
      <name val="ＭＳ ゴシック"/>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u val="single"/>
      <sz val="11"/>
      <color theme="10"/>
      <name val="ＭＳ Ｐ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theme="1"/>
      <name val="Calibri"/>
      <family val="3"/>
    </font>
    <font>
      <u val="single"/>
      <sz val="11"/>
      <color theme="11"/>
      <name val="ＭＳ Ｐゴシック"/>
      <family val="3"/>
    </font>
    <font>
      <sz val="11"/>
      <color rgb="FF006100"/>
      <name val="ＭＳ ゴシック"/>
      <family val="3"/>
    </font>
    <font>
      <sz val="12"/>
      <color theme="1"/>
      <name val="ＭＳ 明朝"/>
      <family val="1"/>
    </font>
    <font>
      <sz val="18"/>
      <color theme="1"/>
      <name val="ＭＳ ゴシック"/>
      <family val="3"/>
    </font>
    <font>
      <sz val="10"/>
      <color theme="1"/>
      <name val="ＭＳ ゴシック"/>
      <family val="3"/>
    </font>
    <font>
      <sz val="10"/>
      <color theme="1"/>
      <name val="Calibri"/>
      <family val="3"/>
    </font>
    <font>
      <strike/>
      <sz val="11"/>
      <color theme="1"/>
      <name val="ＭＳ ゴシック"/>
      <family val="3"/>
    </font>
    <font>
      <sz val="16"/>
      <color theme="1"/>
      <name val="ＭＳ 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rgb="FFFFFF99"/>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s>
  <borders count="3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color indexed="8"/>
      </left>
      <right>
        <color indexed="63"/>
      </right>
      <top>
        <color indexed="63"/>
      </top>
      <bottom>
        <color indexed="63"/>
      </bottom>
    </border>
    <border>
      <left>
        <color indexed="63"/>
      </left>
      <right>
        <color indexed="63"/>
      </right>
      <top>
        <color indexed="63"/>
      </top>
      <bottom style="medium">
        <color indexed="8"/>
      </bottom>
    </border>
    <border>
      <left style="medium">
        <color indexed="8"/>
      </left>
      <right>
        <color indexed="63"/>
      </right>
      <top>
        <color indexed="63"/>
      </top>
      <bottom style="thin">
        <color indexed="8"/>
      </bottom>
    </border>
    <border>
      <left style="thin">
        <color indexed="8"/>
      </left>
      <right>
        <color indexed="63"/>
      </right>
      <top style="thin">
        <color indexed="8"/>
      </top>
      <bottom>
        <color indexed="63"/>
      </bottom>
    </border>
    <border>
      <left style="hair">
        <color indexed="8"/>
      </left>
      <right style="hair">
        <color indexed="8"/>
      </right>
      <top style="thin">
        <color indexed="8"/>
      </top>
      <bottom>
        <color indexed="63"/>
      </bottom>
    </border>
    <border>
      <left style="medium">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style="medium">
        <color indexed="8"/>
      </left>
      <right>
        <color indexed="63"/>
      </right>
      <top style="thin">
        <color indexed="8"/>
      </top>
      <bottom style="thin"/>
    </border>
    <border>
      <left style="medium">
        <color indexed="8"/>
      </left>
      <right>
        <color indexed="63"/>
      </right>
      <top style="thin">
        <color indexed="8"/>
      </top>
      <bottom>
        <color indexed="63"/>
      </bottom>
    </border>
    <border>
      <left style="hair">
        <color indexed="8"/>
      </left>
      <right style="hair">
        <color indexed="8"/>
      </right>
      <top style="thin">
        <color indexed="8"/>
      </top>
      <bottom style="double"/>
    </border>
    <border>
      <left style="thin">
        <color indexed="8"/>
      </left>
      <right>
        <color indexed="63"/>
      </right>
      <top style="double">
        <color indexed="8"/>
      </top>
      <bottom style="medium">
        <color indexed="8"/>
      </bottom>
    </border>
    <border>
      <left style="hair">
        <color indexed="8"/>
      </left>
      <right style="hair">
        <color indexed="8"/>
      </right>
      <top style="double">
        <color indexed="8"/>
      </top>
      <bottom style="medium">
        <color indexed="8"/>
      </bottom>
    </border>
    <border>
      <left style="hair">
        <color indexed="8"/>
      </left>
      <right style="hair">
        <color indexed="8"/>
      </right>
      <top>
        <color indexed="63"/>
      </top>
      <bottom style="medium">
        <color indexed="8"/>
      </bottom>
    </border>
    <border>
      <left>
        <color indexed="63"/>
      </left>
      <right>
        <color indexed="63"/>
      </right>
      <top style="medium">
        <color indexed="8"/>
      </top>
      <bottom>
        <color indexed="63"/>
      </bottom>
    </border>
    <border>
      <left style="medium"/>
      <right>
        <color indexed="63"/>
      </right>
      <top>
        <color indexed="63"/>
      </top>
      <bottom style="thin">
        <color indexed="8"/>
      </bottom>
    </border>
    <border>
      <left style="thin">
        <color indexed="8"/>
      </left>
      <right>
        <color indexed="63"/>
      </right>
      <top style="thin"/>
      <bottom style="thin">
        <color indexed="8"/>
      </bottom>
    </border>
    <border>
      <left style="hair">
        <color indexed="8"/>
      </left>
      <right style="hair">
        <color indexed="8"/>
      </right>
      <top style="thin">
        <color indexed="8"/>
      </top>
      <bottom style="thin">
        <color indexed="8"/>
      </bottom>
    </border>
    <border>
      <left style="medium"/>
      <right>
        <color indexed="63"/>
      </right>
      <top style="thin">
        <color indexed="8"/>
      </top>
      <bottom style="thin">
        <color indexed="8"/>
      </bottom>
    </border>
    <border>
      <left style="thin">
        <color indexed="8"/>
      </left>
      <right>
        <color indexed="63"/>
      </right>
      <top style="thin">
        <color indexed="8"/>
      </top>
      <bottom style="thin">
        <color indexed="8"/>
      </bottom>
    </border>
    <border>
      <left style="medium"/>
      <right>
        <color indexed="63"/>
      </right>
      <top style="thin">
        <color indexed="8"/>
      </top>
      <bottom>
        <color indexed="63"/>
      </bottom>
    </border>
    <border>
      <left>
        <color indexed="63"/>
      </left>
      <right>
        <color indexed="63"/>
      </right>
      <top style="thin">
        <color indexed="8"/>
      </top>
      <bottom style="double">
        <color indexed="8"/>
      </bottom>
    </border>
    <border>
      <left style="thin">
        <color indexed="8"/>
      </left>
      <right>
        <color indexed="63"/>
      </right>
      <top style="thin">
        <color indexed="8"/>
      </top>
      <bottom style="double">
        <color indexed="8"/>
      </bottom>
    </border>
    <border>
      <left style="hair">
        <color indexed="8"/>
      </left>
      <right style="hair">
        <color indexed="8"/>
      </right>
      <top style="thin">
        <color indexed="8"/>
      </top>
      <bottom style="double">
        <color indexed="8"/>
      </bottom>
    </border>
    <border>
      <left style="thin">
        <color indexed="8"/>
      </left>
      <right>
        <color indexed="63"/>
      </right>
      <top>
        <color indexed="63"/>
      </top>
      <bottom style="medium"/>
    </border>
    <border>
      <left style="hair">
        <color indexed="8"/>
      </left>
      <right style="hair">
        <color indexed="8"/>
      </right>
      <top>
        <color indexed="63"/>
      </top>
      <bottom style="medium"/>
    </border>
    <border>
      <left style="medium"/>
      <right>
        <color indexed="63"/>
      </right>
      <top style="thin">
        <color indexed="8"/>
      </top>
      <bottom style="double"/>
    </border>
    <border>
      <left>
        <color indexed="63"/>
      </left>
      <right>
        <color indexed="63"/>
      </right>
      <top style="thin">
        <color indexed="8"/>
      </top>
      <bottom style="double"/>
    </border>
    <border>
      <left style="thin">
        <color indexed="8"/>
      </left>
      <right>
        <color indexed="63"/>
      </right>
      <top style="thin">
        <color indexed="8"/>
      </top>
      <bottom style="double"/>
    </border>
    <border>
      <left>
        <color indexed="63"/>
      </left>
      <right style="medium">
        <color indexed="8"/>
      </right>
      <top style="thin">
        <color indexed="8"/>
      </top>
      <bottom style="double">
        <color indexed="8"/>
      </bottom>
    </border>
    <border>
      <left style="thin">
        <color indexed="8"/>
      </left>
      <right>
        <color indexed="63"/>
      </right>
      <top style="double"/>
      <bottom style="medium"/>
    </border>
    <border>
      <left style="hair">
        <color indexed="8"/>
      </left>
      <right style="hair">
        <color indexed="8"/>
      </right>
      <top style="double"/>
      <bottom style="medium"/>
    </border>
    <border>
      <left style="hair">
        <color indexed="8"/>
      </left>
      <right style="hair">
        <color indexed="8"/>
      </right>
      <top style="double"/>
      <bottom style="medium">
        <color indexed="8"/>
      </bottom>
    </border>
    <border>
      <left style="thin">
        <color indexed="8"/>
      </left>
      <right>
        <color indexed="63"/>
      </right>
      <top>
        <color indexed="63"/>
      </top>
      <bottom>
        <color indexed="63"/>
      </bottom>
    </border>
    <border>
      <left>
        <color indexed="63"/>
      </left>
      <right style="thin">
        <color indexed="8"/>
      </right>
      <top style="thin">
        <color indexed="8"/>
      </top>
      <bottom style="thin"/>
    </border>
    <border>
      <left>
        <color indexed="63"/>
      </left>
      <right style="thin">
        <color indexed="8"/>
      </right>
      <top style="thin"/>
      <bottom style="thin"/>
    </border>
    <border>
      <left style="hair">
        <color indexed="8"/>
      </left>
      <right style="hair">
        <color indexed="8"/>
      </right>
      <top style="thin">
        <color indexed="8"/>
      </top>
      <bottom style="thin"/>
    </border>
    <border>
      <left>
        <color indexed="63"/>
      </left>
      <right style="thin">
        <color indexed="8"/>
      </right>
      <top>
        <color indexed="63"/>
      </top>
      <bottom style="thin">
        <color indexed="8"/>
      </bottom>
    </border>
    <border>
      <left>
        <color indexed="63"/>
      </left>
      <right>
        <color indexed="63"/>
      </right>
      <top style="thin">
        <color indexed="8"/>
      </top>
      <bottom style="medium"/>
    </border>
    <border>
      <left style="thin">
        <color indexed="8"/>
      </left>
      <right>
        <color indexed="63"/>
      </right>
      <top style="thin">
        <color indexed="8"/>
      </top>
      <bottom style="medium"/>
    </border>
    <border>
      <left style="hair">
        <color indexed="8"/>
      </left>
      <right style="hair">
        <color indexed="8"/>
      </right>
      <top style="thin">
        <color indexed="8"/>
      </top>
      <bottom style="medium"/>
    </border>
    <border>
      <left style="thin">
        <color indexed="8"/>
      </left>
      <right>
        <color indexed="63"/>
      </right>
      <top>
        <color indexed="63"/>
      </top>
      <bottom style="medium">
        <color indexed="8"/>
      </bottom>
    </border>
    <border>
      <left>
        <color indexed="63"/>
      </left>
      <right>
        <color indexed="63"/>
      </right>
      <top style="medium"/>
      <bottom>
        <color indexed="63"/>
      </bottom>
    </border>
    <border>
      <left style="thin">
        <color indexed="8"/>
      </left>
      <right>
        <color indexed="63"/>
      </right>
      <top style="medium"/>
      <bottom>
        <color indexed="63"/>
      </bottom>
    </border>
    <border>
      <left style="hair">
        <color indexed="8"/>
      </left>
      <right style="hair">
        <color indexed="8"/>
      </right>
      <top style="medium"/>
      <bottom>
        <color indexed="63"/>
      </bottom>
    </border>
    <border>
      <left>
        <color indexed="63"/>
      </left>
      <right style="thin">
        <color indexed="8"/>
      </right>
      <top>
        <color indexed="63"/>
      </top>
      <bottom style="thin"/>
    </border>
    <border>
      <left style="thin">
        <color indexed="8"/>
      </left>
      <right>
        <color indexed="63"/>
      </right>
      <top>
        <color indexed="63"/>
      </top>
      <bottom style="thin">
        <color indexed="8"/>
      </bottom>
    </border>
    <border>
      <left style="hair">
        <color indexed="8"/>
      </left>
      <right style="hair">
        <color indexed="8"/>
      </right>
      <top>
        <color indexed="63"/>
      </top>
      <bottom style="thin">
        <color indexed="8"/>
      </bottom>
    </border>
    <border>
      <left style="hair">
        <color indexed="8"/>
      </left>
      <right style="hair">
        <color indexed="8"/>
      </right>
      <top>
        <color indexed="63"/>
      </top>
      <bottom style="thin"/>
    </border>
    <border>
      <left>
        <color indexed="63"/>
      </left>
      <right style="thin">
        <color indexed="8"/>
      </right>
      <top style="thin"/>
      <bottom style="medium"/>
    </border>
    <border>
      <left style="thin">
        <color indexed="8"/>
      </left>
      <right>
        <color indexed="63"/>
      </right>
      <top style="thin"/>
      <bottom style="medium"/>
    </border>
    <border>
      <left style="thin">
        <color indexed="8"/>
      </left>
      <right style="hair">
        <color indexed="8"/>
      </right>
      <top style="double"/>
      <bottom style="medium">
        <color indexed="8"/>
      </bottom>
    </border>
    <border>
      <left style="thin">
        <color indexed="8"/>
      </left>
      <right style="hair">
        <color indexed="8"/>
      </right>
      <top style="medium">
        <color indexed="8"/>
      </top>
      <bottom style="thin"/>
    </border>
    <border>
      <left style="hair">
        <color indexed="8"/>
      </left>
      <right style="hair">
        <color indexed="8"/>
      </right>
      <top style="medium">
        <color indexed="8"/>
      </top>
      <bottom style="thin">
        <color indexed="8"/>
      </bottom>
    </border>
    <border>
      <left>
        <color indexed="63"/>
      </left>
      <right style="medium">
        <color indexed="8"/>
      </right>
      <top style="thin">
        <color indexed="8"/>
      </top>
      <bottom>
        <color indexed="63"/>
      </bottom>
    </border>
    <border>
      <left style="medium">
        <color indexed="8"/>
      </left>
      <right>
        <color indexed="63"/>
      </right>
      <top style="double"/>
      <bottom style="medium">
        <color indexed="8"/>
      </bottom>
    </border>
    <border>
      <left>
        <color indexed="63"/>
      </left>
      <right style="thin">
        <color indexed="8"/>
      </right>
      <top style="double"/>
      <bottom style="medium">
        <color indexed="8"/>
      </bottom>
    </border>
    <border>
      <left>
        <color indexed="63"/>
      </left>
      <right style="medium">
        <color indexed="8"/>
      </right>
      <top style="double"/>
      <bottom style="medium">
        <color indexed="8"/>
      </bottom>
    </border>
    <border>
      <left style="medium">
        <color indexed="8"/>
      </left>
      <right>
        <color indexed="63"/>
      </right>
      <top style="thin">
        <color indexed="8"/>
      </top>
      <bottom style="medium">
        <color indexed="8"/>
      </bottom>
    </border>
    <border>
      <left>
        <color indexed="63"/>
      </left>
      <right>
        <color indexed="63"/>
      </right>
      <top style="thin">
        <color indexed="8"/>
      </top>
      <bottom style="medium">
        <color indexed="8"/>
      </bottom>
    </border>
    <border>
      <left style="hair">
        <color indexed="8"/>
      </left>
      <right style="hair">
        <color indexed="8"/>
      </right>
      <top style="thin">
        <color indexed="8"/>
      </top>
      <bottom style="medium">
        <color indexed="8"/>
      </bottom>
    </border>
    <border>
      <left style="thin">
        <color indexed="8"/>
      </left>
      <right>
        <color indexed="63"/>
      </right>
      <top style="thin">
        <color indexed="8"/>
      </top>
      <bottom style="medium">
        <color indexed="8"/>
      </bottom>
    </border>
    <border>
      <left style="hair">
        <color indexed="8"/>
      </left>
      <right style="medium">
        <color indexed="8"/>
      </right>
      <top style="thin">
        <color indexed="8"/>
      </top>
      <bottom style="thin">
        <color indexed="8"/>
      </bottom>
    </border>
    <border>
      <left style="hair">
        <color indexed="8"/>
      </left>
      <right style="medium">
        <color indexed="8"/>
      </right>
      <top style="double"/>
      <bottom style="medium">
        <color indexed="8"/>
      </bottom>
    </border>
    <border>
      <left style="hair">
        <color indexed="8"/>
      </left>
      <right style="medium">
        <color indexed="8"/>
      </right>
      <top style="thin">
        <color indexed="8"/>
      </top>
      <bottom style="double"/>
    </border>
    <border>
      <left style="thin">
        <color indexed="8"/>
      </left>
      <right style="hair">
        <color indexed="8"/>
      </right>
      <top>
        <color indexed="63"/>
      </top>
      <bottom style="thin"/>
    </border>
    <border>
      <left style="hair">
        <color indexed="8"/>
      </left>
      <right>
        <color indexed="63"/>
      </right>
      <top>
        <color indexed="63"/>
      </top>
      <bottom style="thin">
        <color indexed="8"/>
      </bottom>
    </border>
    <border>
      <left style="medium"/>
      <right>
        <color indexed="63"/>
      </right>
      <top style="medium"/>
      <bottom>
        <color indexed="63"/>
      </bottom>
    </border>
    <border>
      <left style="medium"/>
      <right>
        <color indexed="63"/>
      </right>
      <top>
        <color indexed="63"/>
      </top>
      <bottom style="medium"/>
    </border>
    <border>
      <left>
        <color indexed="63"/>
      </left>
      <right style="thin">
        <color indexed="8"/>
      </right>
      <top style="thin"/>
      <bottom>
        <color indexed="63"/>
      </bottom>
    </border>
    <border>
      <left style="medium">
        <color indexed="8"/>
      </left>
      <right>
        <color indexed="63"/>
      </right>
      <top>
        <color indexed="63"/>
      </top>
      <bottom style="medium">
        <color indexed="8"/>
      </bottom>
    </border>
    <border>
      <left>
        <color indexed="63"/>
      </left>
      <right style="thin">
        <color indexed="8"/>
      </right>
      <top>
        <color indexed="63"/>
      </top>
      <bottom style="medium">
        <color indexed="8"/>
      </bottom>
    </border>
    <border>
      <left style="thin">
        <color indexed="8"/>
      </left>
      <right>
        <color indexed="63"/>
      </right>
      <top style="double"/>
      <bottom style="medium">
        <color indexed="8"/>
      </bottom>
    </border>
    <border>
      <left>
        <color indexed="63"/>
      </left>
      <right style="medium">
        <color indexed="8"/>
      </right>
      <top style="thin">
        <color indexed="8"/>
      </top>
      <bottom style="medium"/>
    </border>
    <border>
      <left>
        <color indexed="63"/>
      </left>
      <right style="medium">
        <color indexed="8"/>
      </right>
      <top style="medium"/>
      <bottom>
        <color indexed="63"/>
      </bottom>
    </border>
    <border>
      <left>
        <color indexed="63"/>
      </left>
      <right style="medium">
        <color indexed="8"/>
      </right>
      <top>
        <color indexed="63"/>
      </top>
      <bottom style="medium">
        <color indexed="8"/>
      </bottom>
    </border>
    <border>
      <left>
        <color indexed="63"/>
      </left>
      <right style="medium">
        <color indexed="8"/>
      </right>
      <top>
        <color indexed="63"/>
      </top>
      <bottom style="thin"/>
    </border>
    <border>
      <left>
        <color indexed="63"/>
      </left>
      <right style="medium">
        <color indexed="8"/>
      </right>
      <top style="thin">
        <color indexed="8"/>
      </top>
      <bottom style="thin"/>
    </border>
    <border>
      <left style="medium">
        <color indexed="8"/>
      </left>
      <right>
        <color indexed="63"/>
      </right>
      <top style="thin"/>
      <bottom style="thin"/>
    </border>
    <border>
      <left style="medium">
        <color indexed="8"/>
      </left>
      <right>
        <color indexed="63"/>
      </right>
      <top>
        <color indexed="63"/>
      </top>
      <bottom style="medium"/>
    </border>
    <border>
      <left>
        <color indexed="63"/>
      </left>
      <right style="medium">
        <color indexed="8"/>
      </right>
      <top style="double">
        <color indexed="8"/>
      </top>
      <bottom style="medium">
        <color indexed="8"/>
      </bottom>
    </border>
    <border>
      <left style="hair">
        <color indexed="8"/>
      </left>
      <right style="medium">
        <color indexed="8"/>
      </right>
      <top>
        <color indexed="63"/>
      </top>
      <bottom style="thin">
        <color indexed="8"/>
      </bottom>
    </border>
    <border>
      <left style="hair">
        <color indexed="8"/>
      </left>
      <right style="medium">
        <color indexed="8"/>
      </right>
      <top style="thin"/>
      <bottom style="thin">
        <color indexed="8"/>
      </bottom>
    </border>
    <border>
      <left>
        <color indexed="63"/>
      </left>
      <right style="thin">
        <color indexed="8"/>
      </right>
      <top style="thin">
        <color indexed="8"/>
      </top>
      <bottom style="thin">
        <color indexed="8"/>
      </bottom>
    </border>
    <border>
      <left>
        <color indexed="63"/>
      </left>
      <right style="medium"/>
      <top style="thin">
        <color indexed="8"/>
      </top>
      <bottom>
        <color indexed="63"/>
      </bottom>
    </border>
    <border>
      <left style="hair">
        <color indexed="8"/>
      </left>
      <right style="medium"/>
      <top style="thin">
        <color indexed="8"/>
      </top>
      <bottom style="double">
        <color indexed="8"/>
      </bottom>
    </border>
    <border>
      <left>
        <color indexed="63"/>
      </left>
      <right style="medium"/>
      <top>
        <color indexed="63"/>
      </top>
      <bottom style="medium"/>
    </border>
    <border>
      <left>
        <color indexed="63"/>
      </left>
      <right style="medium"/>
      <top style="thin">
        <color indexed="8"/>
      </top>
      <bottom style="double"/>
    </border>
    <border>
      <left>
        <color indexed="63"/>
      </left>
      <right style="medium"/>
      <top style="double"/>
      <bottom style="medium"/>
    </border>
    <border>
      <left>
        <color indexed="63"/>
      </left>
      <right>
        <color indexed="63"/>
      </right>
      <top>
        <color indexed="63"/>
      </top>
      <bottom style="mediumDashDotDot"/>
    </border>
    <border>
      <left style="mediumDashDotDot"/>
      <right>
        <color indexed="63"/>
      </right>
      <top style="mediumDashDotDot"/>
      <bottom>
        <color indexed="63"/>
      </bottom>
    </border>
    <border>
      <left style="mediumDashDotDot"/>
      <right>
        <color indexed="63"/>
      </right>
      <top>
        <color indexed="63"/>
      </top>
      <bottom>
        <color indexed="63"/>
      </bottom>
    </border>
    <border>
      <left style="mediumDashDotDot"/>
      <right>
        <color indexed="63"/>
      </right>
      <top>
        <color indexed="63"/>
      </top>
      <bottom style="mediumDashDotDot"/>
    </border>
    <border>
      <left>
        <color indexed="63"/>
      </left>
      <right>
        <color indexed="63"/>
      </right>
      <top style="mediumDashDotDot"/>
      <bottom>
        <color indexed="63"/>
      </bottom>
    </border>
    <border>
      <left>
        <color indexed="63"/>
      </left>
      <right style="mediumDashDotDot"/>
      <top style="mediumDashDotDot"/>
      <bottom>
        <color indexed="63"/>
      </bottom>
    </border>
    <border>
      <left>
        <color indexed="63"/>
      </left>
      <right style="mediumDashDotDot"/>
      <top>
        <color indexed="63"/>
      </top>
      <bottom>
        <color indexed="63"/>
      </bottom>
    </border>
    <border>
      <left>
        <color indexed="63"/>
      </left>
      <right style="mediumDashDotDot"/>
      <top>
        <color indexed="63"/>
      </top>
      <bottom style="mediumDashDotDot"/>
    </border>
    <border>
      <left style="hair">
        <color indexed="8"/>
      </left>
      <right style="medium">
        <color indexed="8"/>
      </right>
      <top style="medium">
        <color indexed="8"/>
      </top>
      <bottom style="thin">
        <color indexed="8"/>
      </bottom>
    </border>
    <border>
      <left>
        <color indexed="63"/>
      </left>
      <right style="medium">
        <color indexed="8"/>
      </right>
      <top style="thin">
        <color indexed="8"/>
      </top>
      <bottom style="medium">
        <color indexed="8"/>
      </bottom>
    </border>
    <border>
      <left>
        <color indexed="63"/>
      </left>
      <right style="thin">
        <color indexed="8"/>
      </right>
      <top>
        <color indexed="63"/>
      </top>
      <bottom>
        <color indexed="63"/>
      </bottom>
    </border>
    <border>
      <left>
        <color indexed="63"/>
      </left>
      <right>
        <color indexed="63"/>
      </right>
      <top>
        <color indexed="63"/>
      </top>
      <bottom style="hair"/>
    </border>
    <border>
      <left style="thin"/>
      <right>
        <color indexed="63"/>
      </right>
      <top>
        <color indexed="63"/>
      </top>
      <bottom style="hair"/>
    </border>
    <border>
      <left style="thin"/>
      <right>
        <color indexed="63"/>
      </right>
      <top>
        <color indexed="63"/>
      </top>
      <bottom>
        <color indexed="63"/>
      </bottom>
    </border>
    <border>
      <left>
        <color indexed="63"/>
      </left>
      <right>
        <color indexed="63"/>
      </right>
      <top style="hair"/>
      <bottom style="hair"/>
    </border>
    <border>
      <left style="thin"/>
      <right>
        <color indexed="63"/>
      </right>
      <top style="hair"/>
      <bottom style="hair"/>
    </border>
    <border>
      <left>
        <color indexed="63"/>
      </left>
      <right>
        <color indexed="63"/>
      </right>
      <top style="hair"/>
      <bottom style="thin"/>
    </border>
    <border>
      <left>
        <color indexed="63"/>
      </left>
      <right>
        <color indexed="63"/>
      </right>
      <top style="hair"/>
      <bottom>
        <color indexed="63"/>
      </bottom>
    </border>
    <border>
      <left style="thin"/>
      <right>
        <color indexed="63"/>
      </right>
      <top style="hair"/>
      <bottom>
        <color indexed="63"/>
      </bottom>
    </border>
    <border>
      <left>
        <color indexed="63"/>
      </left>
      <right style="hair"/>
      <top>
        <color indexed="63"/>
      </top>
      <bottom>
        <color indexed="63"/>
      </bottom>
    </border>
    <border>
      <left style="thin"/>
      <right>
        <color indexed="63"/>
      </right>
      <top style="hair"/>
      <bottom style="thin"/>
    </border>
    <border>
      <left>
        <color indexed="63"/>
      </left>
      <right style="thin"/>
      <top style="hair"/>
      <bottom style="hair"/>
    </border>
    <border>
      <left>
        <color indexed="63"/>
      </left>
      <right>
        <color indexed="63"/>
      </right>
      <top style="thin"/>
      <bottom style="hair"/>
    </border>
    <border>
      <left>
        <color indexed="63"/>
      </left>
      <right>
        <color indexed="63"/>
      </right>
      <top style="thin"/>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color indexed="63"/>
      </left>
      <right>
        <color indexed="63"/>
      </right>
      <top style="thin"/>
      <bottom style="medium"/>
    </border>
    <border>
      <left>
        <color indexed="63"/>
      </left>
      <right style="medium"/>
      <top>
        <color indexed="63"/>
      </top>
      <bottom style="hair"/>
    </border>
    <border>
      <left style="medium"/>
      <right>
        <color indexed="63"/>
      </right>
      <top>
        <color indexed="63"/>
      </top>
      <bottom style="thin"/>
    </border>
    <border>
      <left>
        <color indexed="63"/>
      </left>
      <right>
        <color indexed="63"/>
      </right>
      <top>
        <color indexed="63"/>
      </top>
      <bottom style="thin"/>
    </border>
    <border>
      <left style="medium"/>
      <right>
        <color indexed="63"/>
      </right>
      <top style="hair"/>
      <bottom style="hair"/>
    </border>
    <border>
      <left>
        <color indexed="63"/>
      </left>
      <right style="medium"/>
      <top style="hair"/>
      <bottom style="hair"/>
    </border>
    <border>
      <left>
        <color indexed="63"/>
      </left>
      <right style="thin"/>
      <top>
        <color indexed="63"/>
      </top>
      <bottom style="hair"/>
    </border>
    <border>
      <left style="medium"/>
      <right>
        <color indexed="63"/>
      </right>
      <top>
        <color indexed="63"/>
      </top>
      <bottom>
        <color indexed="63"/>
      </bottom>
    </border>
    <border>
      <left style="medium"/>
      <right>
        <color indexed="63"/>
      </right>
      <top>
        <color indexed="63"/>
      </top>
      <bottom style="hair"/>
    </border>
    <border>
      <left style="medium"/>
      <right>
        <color indexed="63"/>
      </right>
      <top style="thin"/>
      <bottom style="medium"/>
    </border>
    <border>
      <left>
        <color indexed="63"/>
      </left>
      <right style="medium"/>
      <top style="thin"/>
      <bottom style="medium"/>
    </border>
    <border>
      <left style="thin"/>
      <right>
        <color indexed="63"/>
      </right>
      <top style="thin"/>
      <bottom style="medium"/>
    </border>
    <border>
      <left>
        <color indexed="63"/>
      </left>
      <right style="thin"/>
      <top style="thin"/>
      <bottom style="medium"/>
    </border>
    <border>
      <left>
        <color indexed="63"/>
      </left>
      <right style="medium"/>
      <top>
        <color indexed="63"/>
      </top>
      <bottom style="thin"/>
    </border>
    <border>
      <left style="thin"/>
      <right>
        <color indexed="63"/>
      </right>
      <top>
        <color indexed="63"/>
      </top>
      <bottom style="thin"/>
    </border>
    <border>
      <left>
        <color indexed="63"/>
      </left>
      <right style="medium"/>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color indexed="63"/>
      </right>
      <top style="thin"/>
      <bottom>
        <color indexed="63"/>
      </bottom>
    </border>
    <border>
      <left style="hair"/>
      <right>
        <color indexed="63"/>
      </right>
      <top style="hair"/>
      <bottom style="hair"/>
    </border>
    <border>
      <left style="hair"/>
      <right>
        <color indexed="63"/>
      </right>
      <top style="hair"/>
      <bottom style="thin"/>
    </border>
    <border>
      <left>
        <color indexed="63"/>
      </left>
      <right style="thin"/>
      <top style="hair"/>
      <bottom style="thin"/>
    </border>
    <border>
      <left style="hair"/>
      <right style="hair"/>
      <top style="hair"/>
      <bottom style="hair"/>
    </border>
    <border>
      <left style="hair"/>
      <right style="hair"/>
      <top>
        <color indexed="63"/>
      </top>
      <bottom style="hair"/>
    </border>
    <border>
      <left style="hair"/>
      <right style="thin"/>
      <top>
        <color indexed="63"/>
      </top>
      <bottom style="hair"/>
    </border>
    <border>
      <left style="thin"/>
      <right style="hair"/>
      <top>
        <color indexed="63"/>
      </top>
      <bottom style="hair"/>
    </border>
    <border>
      <left style="thin"/>
      <right style="hair"/>
      <top style="hair"/>
      <bottom style="hair"/>
    </border>
    <border>
      <left style="hair"/>
      <right style="thin"/>
      <top style="hair"/>
      <bottom style="hair"/>
    </border>
    <border>
      <left style="hair"/>
      <right>
        <color indexed="63"/>
      </right>
      <top>
        <color indexed="63"/>
      </top>
      <bottom style="hair"/>
    </border>
    <border>
      <left style="thin"/>
      <right>
        <color indexed="63"/>
      </right>
      <top>
        <color indexed="63"/>
      </top>
      <bottom style="medium"/>
    </border>
    <border>
      <left>
        <color indexed="63"/>
      </left>
      <right style="thin"/>
      <top>
        <color indexed="63"/>
      </top>
      <bottom style="medium"/>
    </border>
    <border>
      <left>
        <color indexed="63"/>
      </left>
      <right>
        <color indexed="63"/>
      </right>
      <top>
        <color indexed="63"/>
      </top>
      <bottom style="medium"/>
    </border>
    <border>
      <left style="medium"/>
      <right>
        <color indexed="63"/>
      </right>
      <top style="hair"/>
      <bottom style="thin"/>
    </border>
    <border>
      <left>
        <color indexed="63"/>
      </left>
      <right style="medium"/>
      <top style="hair"/>
      <bottom style="thin"/>
    </border>
    <border>
      <left>
        <color indexed="63"/>
      </left>
      <right>
        <color indexed="63"/>
      </right>
      <top style="hair"/>
      <bottom style="medium"/>
    </border>
    <border>
      <left>
        <color indexed="63"/>
      </left>
      <right style="medium"/>
      <top style="hair"/>
      <bottom style="medium"/>
    </border>
    <border>
      <left style="medium"/>
      <right>
        <color indexed="63"/>
      </right>
      <top style="hair"/>
      <bottom>
        <color indexed="63"/>
      </bottom>
    </border>
    <border>
      <left style="medium"/>
      <right>
        <color indexed="63"/>
      </right>
      <top style="thin"/>
      <bottom>
        <color indexed="63"/>
      </bottom>
    </border>
    <border>
      <left>
        <color indexed="63"/>
      </left>
      <right style="hair"/>
      <top style="thin"/>
      <bottom>
        <color indexed="63"/>
      </bottom>
    </border>
    <border>
      <left>
        <color indexed="63"/>
      </left>
      <right style="hair"/>
      <top style="hair"/>
      <bottom>
        <color indexed="63"/>
      </bottom>
    </border>
    <border>
      <left>
        <color indexed="63"/>
      </left>
      <right style="hair"/>
      <top>
        <color indexed="63"/>
      </top>
      <bottom style="medium"/>
    </border>
    <border>
      <left style="thin"/>
      <right>
        <color indexed="63"/>
      </right>
      <top style="hair"/>
      <bottom style="medium"/>
    </border>
    <border>
      <left>
        <color indexed="63"/>
      </left>
      <right style="thin"/>
      <top style="hair"/>
      <bottom style="medium"/>
    </border>
    <border>
      <left>
        <color indexed="63"/>
      </left>
      <right style="hair"/>
      <top style="hair"/>
      <bottom style="hair"/>
    </border>
    <border>
      <left>
        <color indexed="63"/>
      </left>
      <right style="thin"/>
      <top style="hair"/>
      <bottom>
        <color indexed="63"/>
      </bottom>
    </border>
    <border>
      <left>
        <color indexed="63"/>
      </left>
      <right style="medium"/>
      <top style="hair"/>
      <bottom>
        <color indexed="63"/>
      </bottom>
    </border>
    <border>
      <left style="thin"/>
      <right>
        <color indexed="63"/>
      </right>
      <top style="thin"/>
      <bottom style="hair"/>
    </border>
    <border>
      <left>
        <color indexed="63"/>
      </left>
      <right style="thin"/>
      <top style="thin"/>
      <bottom style="hair"/>
    </border>
    <border>
      <left>
        <color indexed="63"/>
      </left>
      <right style="medium"/>
      <top style="thin"/>
      <bottom style="hair"/>
    </border>
    <border>
      <left>
        <color indexed="63"/>
      </left>
      <right style="hair"/>
      <top style="hair"/>
      <bottom style="thin"/>
    </border>
    <border>
      <left style="medium"/>
      <right>
        <color indexed="63"/>
      </right>
      <top style="thin"/>
      <bottom style="hair"/>
    </border>
    <border>
      <left style="hair"/>
      <right style="medium"/>
      <top style="hair"/>
      <bottom style="hair"/>
    </border>
    <border>
      <left style="hair"/>
      <right style="thin"/>
      <top>
        <color indexed="63"/>
      </top>
      <bottom>
        <color indexed="63"/>
      </bottom>
    </border>
    <border>
      <left style="hair"/>
      <right style="thin"/>
      <top style="hair"/>
      <bottom>
        <color indexed="63"/>
      </bottom>
    </border>
    <border>
      <left style="hair"/>
      <right style="thin"/>
      <top style="hair"/>
      <bottom style="thin"/>
    </border>
    <border>
      <left style="hair"/>
      <right style="thin"/>
      <top style="thin"/>
      <bottom style="hair"/>
    </border>
    <border>
      <left style="thin"/>
      <right style="hair"/>
      <top style="thin"/>
      <bottom style="thin"/>
    </border>
    <border>
      <left style="hair"/>
      <right style="hair"/>
      <top style="thin"/>
      <bottom style="thin"/>
    </border>
    <border>
      <left style="hair"/>
      <right style="thin"/>
      <top style="thin"/>
      <bottom style="thin"/>
    </border>
    <border>
      <left style="hair"/>
      <right style="medium"/>
      <top style="thin"/>
      <bottom style="thin"/>
    </border>
    <border>
      <left style="thin"/>
      <right style="hair"/>
      <top>
        <color indexed="63"/>
      </top>
      <bottom>
        <color indexed="63"/>
      </bottom>
    </border>
    <border>
      <left style="hair"/>
      <right style="hair"/>
      <top>
        <color indexed="63"/>
      </top>
      <bottom>
        <color indexed="63"/>
      </bottom>
    </border>
    <border>
      <left style="hair"/>
      <right style="medium"/>
      <top style="thin"/>
      <bottom style="hair"/>
    </border>
    <border>
      <left style="thin"/>
      <right style="hair"/>
      <top style="hair"/>
      <bottom>
        <color indexed="63"/>
      </bottom>
    </border>
    <border>
      <left style="hair"/>
      <right style="hair"/>
      <top style="hair"/>
      <bottom>
        <color indexed="63"/>
      </bottom>
    </border>
    <border>
      <left>
        <color indexed="63"/>
      </left>
      <right style="hair"/>
      <top>
        <color indexed="63"/>
      </top>
      <bottom style="hair"/>
    </border>
    <border>
      <left style="thin"/>
      <right style="hair"/>
      <top style="hair"/>
      <bottom style="thin"/>
    </border>
    <border>
      <left style="hair"/>
      <right style="hair"/>
      <top style="hair"/>
      <bottom style="thin"/>
    </border>
    <border>
      <left style="hair"/>
      <right style="medium"/>
      <top style="hair"/>
      <bottom style="thin"/>
    </border>
    <border>
      <left style="thin"/>
      <right style="hair"/>
      <top style="thin"/>
      <bottom style="hair"/>
    </border>
    <border>
      <left style="hair"/>
      <right style="hair"/>
      <top style="thin"/>
      <bottom style="hair"/>
    </border>
    <border>
      <left style="hair"/>
      <right style="medium"/>
      <top>
        <color indexed="63"/>
      </top>
      <bottom style="hair"/>
    </border>
    <border>
      <left style="hair"/>
      <right>
        <color indexed="63"/>
      </right>
      <top style="hair"/>
      <bottom>
        <color indexed="63"/>
      </bottom>
    </border>
    <border>
      <left style="hair"/>
      <right style="medium"/>
      <top style="hair"/>
      <bottom>
        <color indexed="63"/>
      </bottom>
    </border>
    <border>
      <left style="hair"/>
      <right style="hair"/>
      <top style="thin"/>
      <bottom>
        <color indexed="63"/>
      </bottom>
    </border>
    <border>
      <left style="thin"/>
      <right style="hair"/>
      <top style="thin"/>
      <bottom>
        <color indexed="63"/>
      </bottom>
    </border>
    <border>
      <left style="medium"/>
      <right/>
      <top style="medium"/>
      <bottom style="thin"/>
    </border>
    <border>
      <left/>
      <right style="thin"/>
      <top style="medium"/>
      <bottom style="thin"/>
    </border>
    <border>
      <left>
        <color indexed="63"/>
      </left>
      <right style="medium"/>
      <top style="thin"/>
      <bottom>
        <color indexed="63"/>
      </bottom>
    </border>
    <border>
      <left style="hair"/>
      <right>
        <color indexed="63"/>
      </right>
      <top>
        <color indexed="63"/>
      </top>
      <bottom>
        <color indexed="63"/>
      </bottom>
    </border>
    <border>
      <left style="hair"/>
      <right>
        <color indexed="63"/>
      </right>
      <top>
        <color indexed="63"/>
      </top>
      <bottom style="thin"/>
    </border>
    <border>
      <left>
        <color indexed="63"/>
      </left>
      <right style="hair"/>
      <top>
        <color indexed="63"/>
      </top>
      <bottom style="thin"/>
    </border>
    <border>
      <left>
        <color indexed="63"/>
      </left>
      <right>
        <color indexed="63"/>
      </right>
      <top style="thin"/>
      <bottom style="thin">
        <color indexed="8"/>
      </bottom>
    </border>
    <border>
      <left style="thin">
        <color indexed="8"/>
      </left>
      <right style="hair">
        <color indexed="8"/>
      </right>
      <top style="thin">
        <color indexed="8"/>
      </top>
      <bottom style="thin">
        <color indexed="8"/>
      </bottom>
    </border>
    <border>
      <left>
        <color indexed="63"/>
      </left>
      <right style="thin"/>
      <top>
        <color indexed="63"/>
      </top>
      <bottom>
        <color indexed="63"/>
      </bottom>
    </border>
    <border>
      <left style="medium">
        <color indexed="8"/>
      </left>
      <right>
        <color indexed="63"/>
      </right>
      <top style="thin">
        <color indexed="8"/>
      </top>
      <bottom style="double"/>
    </border>
    <border>
      <left>
        <color indexed="63"/>
      </left>
      <right style="thin">
        <color indexed="8"/>
      </right>
      <top style="thin">
        <color indexed="8"/>
      </top>
      <bottom style="double"/>
    </border>
    <border>
      <left style="hair">
        <color indexed="8"/>
      </left>
      <right style="hair">
        <color indexed="8"/>
      </right>
      <top style="medium"/>
      <bottom style="thin">
        <color indexed="8"/>
      </bottom>
    </border>
    <border>
      <left style="thin">
        <color indexed="8"/>
      </left>
      <right>
        <color indexed="63"/>
      </right>
      <top style="medium">
        <color indexed="8"/>
      </top>
      <bottom style="thin">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
      <left>
        <color indexed="63"/>
      </left>
      <right style="medium">
        <color indexed="8"/>
      </right>
      <top style="medium">
        <color indexed="8"/>
      </top>
      <bottom style="thin">
        <color indexed="8"/>
      </bottom>
    </border>
    <border>
      <left>
        <color indexed="63"/>
      </left>
      <right style="medium">
        <color indexed="8"/>
      </right>
      <top style="thin">
        <color indexed="8"/>
      </top>
      <bottom style="thin">
        <color indexed="8"/>
      </bottom>
    </border>
    <border>
      <left style="thin">
        <color indexed="8"/>
      </left>
      <right>
        <color indexed="63"/>
      </right>
      <top style="medium"/>
      <bottom style="thin">
        <color indexed="8"/>
      </bottom>
    </border>
    <border>
      <left>
        <color indexed="63"/>
      </left>
      <right style="medium"/>
      <top style="medium"/>
      <bottom style="thin">
        <color indexed="8"/>
      </bottom>
    </border>
    <border>
      <left>
        <color indexed="63"/>
      </left>
      <right style="medium"/>
      <top style="thin">
        <color indexed="8"/>
      </top>
      <bottom style="thin">
        <color indexed="8"/>
      </bottom>
    </border>
    <border>
      <left style="medium"/>
      <right>
        <color indexed="63"/>
      </right>
      <top style="double">
        <color indexed="8"/>
      </top>
      <bottom style="medium"/>
    </border>
    <border>
      <left>
        <color indexed="63"/>
      </left>
      <right>
        <color indexed="63"/>
      </right>
      <top style="double"/>
      <bottom style="medium">
        <color indexed="8"/>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medium"/>
      <right>
        <color indexed="63"/>
      </right>
      <top style="double"/>
      <bottom style="medium"/>
    </border>
    <border>
      <left>
        <color indexed="63"/>
      </left>
      <right>
        <color indexed="63"/>
      </right>
      <top style="double"/>
      <bottom style="medium"/>
    </border>
    <border>
      <left style="medium">
        <color indexed="8"/>
      </left>
      <right style="thin"/>
      <top style="thin"/>
      <bottom>
        <color indexed="63"/>
      </bottom>
    </border>
    <border>
      <left style="medium">
        <color indexed="8"/>
      </left>
      <right style="thin"/>
      <top>
        <color indexed="63"/>
      </top>
      <bottom>
        <color indexed="63"/>
      </bottom>
    </border>
    <border>
      <left style="medium">
        <color indexed="8"/>
      </left>
      <right style="thin"/>
      <top>
        <color indexed="63"/>
      </top>
      <bottom style="medium"/>
    </border>
    <border>
      <left style="medium">
        <color indexed="8"/>
      </left>
      <right style="thin">
        <color indexed="8"/>
      </right>
      <top style="thin">
        <color indexed="8"/>
      </top>
      <bottom>
        <color indexed="63"/>
      </bottom>
    </border>
    <border>
      <left style="medium">
        <color indexed="8"/>
      </left>
      <right style="thin"/>
      <top style="medium"/>
      <bottom>
        <color indexed="63"/>
      </bottom>
    </border>
    <border>
      <left style="medium">
        <color indexed="8"/>
      </left>
      <right style="thin"/>
      <top>
        <color indexed="63"/>
      </top>
      <bottom style="thin"/>
    </border>
    <border>
      <left>
        <color indexed="63"/>
      </left>
      <right>
        <color indexed="63"/>
      </right>
      <top style="medium"/>
      <bottom style="thin">
        <color indexed="8"/>
      </bottom>
    </border>
    <border>
      <left style="medium">
        <color indexed="8"/>
      </left>
      <right style="thin">
        <color indexed="8"/>
      </right>
      <top style="thin">
        <color indexed="8"/>
      </top>
      <bottom style="thin"/>
    </border>
    <border>
      <left style="thin">
        <color indexed="8"/>
      </left>
      <right style="thin">
        <color indexed="8"/>
      </right>
      <top style="thin">
        <color indexed="8"/>
      </top>
      <bottom style="thin"/>
    </border>
    <border>
      <left style="thin">
        <color indexed="8"/>
      </left>
      <right>
        <color indexed="63"/>
      </right>
      <top style="medium">
        <color indexed="8"/>
      </top>
      <bottom style="thin"/>
    </border>
    <border>
      <left>
        <color indexed="63"/>
      </left>
      <right>
        <color indexed="63"/>
      </right>
      <top style="medium">
        <color indexed="8"/>
      </top>
      <bottom style="thin"/>
    </border>
    <border>
      <left style="hair">
        <color indexed="8"/>
      </left>
      <right>
        <color indexed="63"/>
      </right>
      <top style="medium">
        <color indexed="8"/>
      </top>
      <bottom style="thin"/>
    </border>
    <border>
      <left>
        <color indexed="63"/>
      </left>
      <right style="medium">
        <color indexed="8"/>
      </right>
      <top style="medium">
        <color indexed="8"/>
      </top>
      <bottom style="thin"/>
    </border>
    <border>
      <left>
        <color indexed="63"/>
      </left>
      <right>
        <color indexed="63"/>
      </right>
      <top style="thin"/>
      <bottom style="thin"/>
    </border>
    <border>
      <left style="medium">
        <color indexed="8"/>
      </left>
      <right style="thin">
        <color indexed="8"/>
      </right>
      <top style="medium">
        <color indexed="8"/>
      </top>
      <bottom style="thin"/>
    </border>
    <border>
      <left style="thin">
        <color indexed="8"/>
      </left>
      <right style="thin">
        <color indexed="8"/>
      </right>
      <top style="medium">
        <color indexed="8"/>
      </top>
      <bottom style="thin"/>
    </border>
    <border>
      <left style="hair">
        <color indexed="8"/>
      </left>
      <right>
        <color indexed="63"/>
      </right>
      <top style="thin">
        <color indexed="8"/>
      </top>
      <bottom>
        <color indexed="63"/>
      </bottom>
    </border>
    <border>
      <left>
        <color indexed="63"/>
      </left>
      <right style="hair">
        <color indexed="8"/>
      </right>
      <top style="thin">
        <color indexed="8"/>
      </top>
      <bottom>
        <color indexed="63"/>
      </bottom>
    </border>
    <border>
      <left style="thin">
        <color indexed="8"/>
      </left>
      <right>
        <color indexed="63"/>
      </right>
      <top style="thin"/>
      <bottom>
        <color indexed="63"/>
      </bottom>
    </border>
    <border>
      <left>
        <color indexed="63"/>
      </left>
      <right style="hair">
        <color indexed="8"/>
      </right>
      <top style="thin"/>
      <bottom>
        <color indexed="63"/>
      </bottom>
    </border>
    <border>
      <left>
        <color indexed="63"/>
      </left>
      <right style="hair">
        <color indexed="8"/>
      </right>
      <top>
        <color indexed="63"/>
      </top>
      <bottom style="medium">
        <color indexed="8"/>
      </bottom>
    </border>
    <border>
      <left style="hair">
        <color indexed="8"/>
      </left>
      <right>
        <color indexed="63"/>
      </right>
      <top>
        <color indexed="63"/>
      </top>
      <bottom style="medium">
        <color indexed="8"/>
      </bottom>
    </border>
    <border>
      <left style="hair">
        <color indexed="8"/>
      </left>
      <right>
        <color indexed="63"/>
      </right>
      <top style="double"/>
      <bottom style="medium">
        <color indexed="8"/>
      </bottom>
    </border>
    <border>
      <left>
        <color indexed="63"/>
      </left>
      <right style="hair">
        <color indexed="8"/>
      </right>
      <top style="double"/>
      <bottom style="medium">
        <color indexed="8"/>
      </bottom>
    </border>
    <border>
      <left style="thin"/>
      <right>
        <color indexed="63"/>
      </right>
      <top style="medium">
        <color indexed="8"/>
      </top>
      <bottom style="thin"/>
    </border>
    <border>
      <left>
        <color indexed="63"/>
      </left>
      <right style="hair"/>
      <top style="medium">
        <color indexed="8"/>
      </top>
      <bottom style="thin"/>
    </border>
    <border>
      <left style="hair"/>
      <right>
        <color indexed="63"/>
      </right>
      <top style="medium">
        <color indexed="8"/>
      </top>
      <bottom style="thin">
        <color indexed="8"/>
      </bottom>
    </border>
    <border>
      <left>
        <color indexed="63"/>
      </left>
      <right>
        <color indexed="63"/>
      </right>
      <top style="medium">
        <color indexed="8"/>
      </top>
      <bottom style="thin">
        <color indexed="8"/>
      </bottom>
    </border>
    <border>
      <left style="thin">
        <color indexed="8"/>
      </left>
      <right>
        <color indexed="63"/>
      </right>
      <top style="thin">
        <color indexed="8"/>
      </top>
      <bottom style="thin"/>
    </border>
    <border>
      <left style="thin"/>
      <right style="hair"/>
      <top style="medium">
        <color indexed="8"/>
      </top>
      <bottom>
        <color indexed="63"/>
      </bottom>
    </border>
    <border>
      <left style="thin"/>
      <right style="hair"/>
      <top>
        <color indexed="63"/>
      </top>
      <bottom style="thin"/>
    </border>
    <border>
      <left style="hair"/>
      <right>
        <color indexed="63"/>
      </right>
      <top style="medium">
        <color indexed="8"/>
      </top>
      <bottom>
        <color indexed="63"/>
      </bottom>
    </border>
    <border>
      <left>
        <color indexed="63"/>
      </left>
      <right style="hair"/>
      <top style="medium">
        <color indexed="8"/>
      </top>
      <bottom>
        <color indexed="63"/>
      </bottom>
    </border>
    <border>
      <left style="hair"/>
      <right style="hair"/>
      <top style="medium">
        <color indexed="8"/>
      </top>
      <bottom>
        <color indexed="63"/>
      </bottom>
    </border>
    <border>
      <left style="hair"/>
      <right style="medium">
        <color indexed="8"/>
      </right>
      <top style="medium">
        <color indexed="8"/>
      </top>
      <bottom>
        <color indexed="63"/>
      </bottom>
    </border>
    <border>
      <left style="hair"/>
      <right style="hair"/>
      <top>
        <color indexed="63"/>
      </top>
      <bottom style="thin">
        <color indexed="8"/>
      </bottom>
    </border>
    <border>
      <left style="hair"/>
      <right style="medium">
        <color indexed="8"/>
      </right>
      <top>
        <color indexed="63"/>
      </top>
      <bottom style="thin">
        <color indexed="8"/>
      </bottom>
    </border>
    <border>
      <left style="hair">
        <color indexed="8"/>
      </left>
      <right>
        <color indexed="63"/>
      </right>
      <top style="thin">
        <color indexed="8"/>
      </top>
      <bottom style="thin">
        <color indexed="8"/>
      </bottom>
    </border>
    <border>
      <left style="hair"/>
      <right>
        <color indexed="63"/>
      </right>
      <top style="thin"/>
      <bottom style="thin">
        <color indexed="8"/>
      </bottom>
    </border>
    <border>
      <left>
        <color indexed="63"/>
      </left>
      <right style="hair">
        <color indexed="8"/>
      </right>
      <top style="thin"/>
      <bottom style="thin">
        <color indexed="8"/>
      </bottom>
    </border>
    <border>
      <left style="hair">
        <color indexed="8"/>
      </left>
      <right>
        <color indexed="63"/>
      </right>
      <top style="medium">
        <color indexed="8"/>
      </top>
      <bottom>
        <color indexed="63"/>
      </bottom>
    </border>
    <border>
      <left style="hair">
        <color indexed="8"/>
      </left>
      <right>
        <color indexed="63"/>
      </right>
      <top>
        <color indexed="63"/>
      </top>
      <bottom style="thin"/>
    </border>
    <border>
      <left style="thin"/>
      <right>
        <color indexed="63"/>
      </right>
      <top style="medium">
        <color indexed="8"/>
      </top>
      <bottom>
        <color indexed="63"/>
      </bottom>
    </border>
    <border>
      <left style="hair"/>
      <right>
        <color indexed="63"/>
      </right>
      <top style="thin">
        <color indexed="8"/>
      </top>
      <bottom style="thin">
        <color indexed="8"/>
      </bottom>
    </border>
    <border>
      <left>
        <color indexed="63"/>
      </left>
      <right style="hair">
        <color indexed="8"/>
      </right>
      <top style="thin">
        <color indexed="8"/>
      </top>
      <bottom style="thin">
        <color indexed="8"/>
      </bottom>
    </border>
    <border>
      <left style="hair"/>
      <right>
        <color indexed="63"/>
      </right>
      <top style="thin">
        <color indexed="8"/>
      </top>
      <bottom style="double"/>
    </border>
    <border>
      <left>
        <color indexed="63"/>
      </left>
      <right style="hair">
        <color indexed="8"/>
      </right>
      <top style="thin">
        <color indexed="8"/>
      </top>
      <bottom style="double"/>
    </border>
    <border>
      <left>
        <color indexed="63"/>
      </left>
      <right>
        <color indexed="63"/>
      </right>
      <top style="thin"/>
      <bottom style="double"/>
    </border>
    <border>
      <left style="hair"/>
      <right>
        <color indexed="63"/>
      </right>
      <top style="double"/>
      <bottom style="medium">
        <color indexed="8"/>
      </bottom>
    </border>
    <border>
      <left>
        <color indexed="63"/>
      </left>
      <right style="hair">
        <color indexed="8"/>
      </right>
      <top>
        <color indexed="63"/>
      </top>
      <bottom style="thin">
        <color indexed="8"/>
      </bottom>
    </border>
    <border>
      <left style="hair">
        <color indexed="8"/>
      </left>
      <right>
        <color indexed="63"/>
      </right>
      <top style="thin">
        <color indexed="8"/>
      </top>
      <bottom style="double"/>
    </border>
    <border>
      <left style="thin"/>
      <right>
        <color indexed="63"/>
      </right>
      <top style="thin"/>
      <bottom style="thin"/>
    </border>
    <border>
      <left>
        <color indexed="63"/>
      </left>
      <right style="medium"/>
      <top style="thin"/>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color indexed="63"/>
      </left>
      <right style="thin"/>
      <top style="thin"/>
      <bottom style="thin"/>
    </border>
    <border>
      <left/>
      <right/>
      <top style="medium"/>
      <bottom style="thin"/>
    </border>
    <border>
      <left style="thin"/>
      <right/>
      <top style="medium"/>
      <bottom style="thin"/>
    </border>
    <border>
      <left/>
      <right style="medium"/>
      <top style="medium"/>
      <bottom style="thin"/>
    </border>
    <border>
      <left style="medium"/>
      <right style="thin"/>
      <top>
        <color indexed="63"/>
      </top>
      <bottom style="medium"/>
    </border>
    <border>
      <left style="thin"/>
      <right style="hair"/>
      <top>
        <color indexed="63"/>
      </top>
      <bottom style="medium"/>
    </border>
    <border>
      <left style="hair"/>
      <right style="hair"/>
      <top>
        <color indexed="63"/>
      </top>
      <bottom style="medium"/>
    </border>
    <border>
      <left style="thin"/>
      <right style="hair"/>
      <top style="hair"/>
      <bottom style="medium"/>
    </border>
    <border>
      <left style="hair"/>
      <right style="hair"/>
      <top style="hair"/>
      <bottom style="medium"/>
    </border>
    <border>
      <left style="hair"/>
      <right style="thin"/>
      <top style="hair"/>
      <bottom style="medium"/>
    </border>
    <border>
      <left style="hair"/>
      <right style="medium"/>
      <top style="hair"/>
      <bottom style="medium"/>
    </border>
    <border>
      <left style="medium"/>
      <right style="thin"/>
      <top style="medium"/>
      <bottom>
        <color indexed="63"/>
      </bottom>
    </border>
    <border>
      <left style="thin"/>
      <right>
        <color indexed="63"/>
      </right>
      <top style="medium"/>
      <bottom style="hair"/>
    </border>
    <border>
      <left>
        <color indexed="63"/>
      </left>
      <right>
        <color indexed="63"/>
      </right>
      <top style="medium"/>
      <bottom style="hair"/>
    </border>
    <border>
      <left style="thin"/>
      <right style="hair"/>
      <top style="medium"/>
      <bottom style="hair"/>
    </border>
    <border>
      <left style="hair"/>
      <right style="hair"/>
      <top style="medium"/>
      <bottom style="hair"/>
    </border>
    <border>
      <left style="hair"/>
      <right style="thin"/>
      <top style="medium"/>
      <bottom style="hair"/>
    </border>
    <border>
      <left style="hair"/>
      <right style="medium"/>
      <top style="medium"/>
      <bottom style="hair"/>
    </border>
    <border>
      <left style="hair"/>
      <right style="thin"/>
      <top>
        <color indexed="63"/>
      </top>
      <bottom style="medium"/>
    </border>
    <border>
      <left style="thin"/>
      <right style="hair"/>
      <top style="thin"/>
      <bottom style="medium"/>
    </border>
    <border>
      <left style="hair"/>
      <right style="hair"/>
      <top style="thin"/>
      <bottom style="medium"/>
    </border>
    <border>
      <left style="hair"/>
      <right style="thin"/>
      <top style="thin"/>
      <bottom style="medium"/>
    </border>
    <border>
      <left style="hair"/>
      <right style="medium"/>
      <top style="thin"/>
      <bottom style="mediu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27" borderId="0" applyNumberFormat="0" applyBorder="0" applyAlignment="0" applyProtection="0"/>
    <xf numFmtId="9" fontId="0" fillId="0" borderId="0" applyFont="0" applyFill="0" applyBorder="0" applyAlignment="0" applyProtection="0"/>
    <xf numFmtId="0" fontId="63" fillId="0" borderId="0" applyNumberFormat="0" applyFill="0" applyBorder="0" applyAlignment="0" applyProtection="0"/>
    <xf numFmtId="0" fontId="0" fillId="28" borderId="2" applyNumberFormat="0" applyFont="0" applyAlignment="0" applyProtection="0"/>
    <xf numFmtId="0" fontId="64" fillId="0" borderId="3" applyNumberFormat="0" applyFill="0" applyAlignment="0" applyProtection="0"/>
    <xf numFmtId="0" fontId="65" fillId="29" borderId="0" applyNumberFormat="0" applyBorder="0" applyAlignment="0" applyProtection="0"/>
    <xf numFmtId="0" fontId="66" fillId="30" borderId="4" applyNumberFormat="0" applyAlignment="0" applyProtection="0"/>
    <xf numFmtId="0" fontId="6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0" fillId="0" borderId="0" applyFont="0" applyFill="0" applyBorder="0" applyAlignment="0" applyProtection="0"/>
    <xf numFmtId="38" fontId="0"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0" borderId="9" applyNumberFormat="0" applyAlignment="0" applyProtection="0"/>
    <xf numFmtId="0" fontId="7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4" fillId="31" borderId="4" applyNumberFormat="0" applyAlignment="0" applyProtection="0"/>
    <xf numFmtId="0" fontId="13" fillId="0" borderId="0">
      <alignment vertical="center"/>
      <protection/>
    </xf>
    <xf numFmtId="0" fontId="75" fillId="0" borderId="0">
      <alignment vertical="center"/>
      <protection/>
    </xf>
    <xf numFmtId="0" fontId="0" fillId="0" borderId="0">
      <alignment/>
      <protection/>
    </xf>
    <xf numFmtId="0" fontId="2" fillId="0" borderId="0">
      <alignment/>
      <protection/>
    </xf>
    <xf numFmtId="0" fontId="2" fillId="0" borderId="0">
      <alignment/>
      <protection/>
    </xf>
    <xf numFmtId="0" fontId="76" fillId="0" borderId="0" applyNumberFormat="0" applyFill="0" applyBorder="0" applyAlignment="0" applyProtection="0"/>
    <xf numFmtId="0" fontId="77" fillId="32" borderId="0" applyNumberFormat="0" applyBorder="0" applyAlignment="0" applyProtection="0"/>
  </cellStyleXfs>
  <cellXfs count="845">
    <xf numFmtId="0" fontId="0" fillId="0" borderId="0" xfId="0" applyAlignment="1">
      <alignment/>
    </xf>
    <xf numFmtId="3" fontId="4" fillId="0" borderId="0" xfId="66" applyNumberFormat="1" applyFont="1" applyBorder="1" applyAlignment="1">
      <alignment horizontal="center" vertical="center"/>
      <protection/>
    </xf>
    <xf numFmtId="3" fontId="1" fillId="0" borderId="0" xfId="66" applyNumberFormat="1" applyFont="1" applyAlignment="1">
      <alignment vertical="center"/>
      <protection/>
    </xf>
    <xf numFmtId="3" fontId="6" fillId="0" borderId="0" xfId="66" applyNumberFormat="1" applyFont="1" applyAlignment="1">
      <alignment vertical="center"/>
      <protection/>
    </xf>
    <xf numFmtId="3" fontId="1" fillId="0" borderId="0" xfId="66" applyNumberFormat="1" applyFont="1" applyBorder="1" applyAlignment="1">
      <alignment vertical="center"/>
      <protection/>
    </xf>
    <xf numFmtId="3" fontId="6" fillId="0" borderId="0" xfId="66" applyNumberFormat="1" applyFont="1" applyBorder="1" applyAlignment="1">
      <alignment vertical="center"/>
      <protection/>
    </xf>
    <xf numFmtId="3" fontId="6" fillId="0" borderId="0" xfId="66" applyNumberFormat="1" applyFont="1" applyBorder="1" applyAlignment="1">
      <alignment horizontal="center" vertical="center"/>
      <protection/>
    </xf>
    <xf numFmtId="0" fontId="1" fillId="0" borderId="0" xfId="66" applyFont="1" applyBorder="1" applyAlignment="1">
      <alignment horizontal="center" vertical="center"/>
      <protection/>
    </xf>
    <xf numFmtId="3" fontId="6" fillId="0" borderId="0" xfId="66" applyNumberFormat="1" applyFont="1" applyBorder="1" applyAlignment="1">
      <alignment horizontal="distributed" vertical="center"/>
      <protection/>
    </xf>
    <xf numFmtId="0" fontId="1" fillId="0" borderId="0" xfId="66" applyFont="1" applyBorder="1" applyAlignment="1">
      <alignment horizontal="distributed" vertical="center"/>
      <protection/>
    </xf>
    <xf numFmtId="3" fontId="6" fillId="0" borderId="0" xfId="66" applyNumberFormat="1" applyFont="1" applyBorder="1" applyAlignment="1">
      <alignment horizontal="right" vertical="center"/>
      <protection/>
    </xf>
    <xf numFmtId="0" fontId="1" fillId="0" borderId="0" xfId="66" applyFont="1" applyBorder="1" applyAlignment="1">
      <alignment vertical="center"/>
      <protection/>
    </xf>
    <xf numFmtId="3" fontId="6" fillId="0" borderId="0" xfId="66" applyNumberFormat="1" applyFont="1" applyAlignment="1">
      <alignment/>
      <protection/>
    </xf>
    <xf numFmtId="3" fontId="1" fillId="0" borderId="0" xfId="66" applyNumberFormat="1" applyFont="1" applyAlignment="1">
      <alignment/>
      <protection/>
    </xf>
    <xf numFmtId="3" fontId="1" fillId="0" borderId="10" xfId="66" applyNumberFormat="1" applyFont="1" applyBorder="1" applyAlignment="1">
      <alignment horizontal="center" vertical="center"/>
      <protection/>
    </xf>
    <xf numFmtId="3" fontId="1" fillId="0" borderId="10" xfId="66" applyNumberFormat="1" applyFont="1" applyBorder="1" applyAlignment="1">
      <alignment horizontal="left" vertical="center"/>
      <protection/>
    </xf>
    <xf numFmtId="3" fontId="1" fillId="0" borderId="10" xfId="66" applyNumberFormat="1" applyFont="1" applyBorder="1" applyAlignment="1">
      <alignment vertical="center"/>
      <protection/>
    </xf>
    <xf numFmtId="3" fontId="1" fillId="0" borderId="0" xfId="66" applyNumberFormat="1" applyFont="1" applyBorder="1" applyAlignment="1">
      <alignment horizontal="right" vertical="center"/>
      <protection/>
    </xf>
    <xf numFmtId="3" fontId="1" fillId="0" borderId="0" xfId="66" applyNumberFormat="1" applyFont="1" applyBorder="1" applyAlignment="1">
      <alignment horizontal="center" vertical="center"/>
      <protection/>
    </xf>
    <xf numFmtId="176" fontId="6" fillId="0" borderId="0" xfId="66" applyNumberFormat="1" applyFont="1" applyBorder="1" applyAlignment="1">
      <alignment vertical="center"/>
      <protection/>
    </xf>
    <xf numFmtId="3" fontId="10" fillId="0" borderId="0" xfId="66" applyNumberFormat="1" applyFont="1" applyAlignment="1">
      <alignment vertical="center"/>
      <protection/>
    </xf>
    <xf numFmtId="3" fontId="10" fillId="0" borderId="11" xfId="66" applyNumberFormat="1" applyFont="1" applyBorder="1" applyAlignment="1">
      <alignment horizontal="right" vertical="center"/>
      <protection/>
    </xf>
    <xf numFmtId="3" fontId="11" fillId="0" borderId="11" xfId="66" applyNumberFormat="1" applyFont="1" applyBorder="1" applyAlignment="1">
      <alignment horizontal="center" vertical="center"/>
      <protection/>
    </xf>
    <xf numFmtId="3" fontId="12" fillId="33" borderId="12" xfId="66" applyNumberFormat="1" applyFont="1" applyFill="1" applyBorder="1" applyAlignment="1">
      <alignment horizontal="center" vertical="center"/>
      <protection/>
    </xf>
    <xf numFmtId="3" fontId="12" fillId="33" borderId="0" xfId="66" applyNumberFormat="1" applyFont="1" applyFill="1" applyBorder="1" applyAlignment="1">
      <alignment horizontal="center" vertical="center"/>
      <protection/>
    </xf>
    <xf numFmtId="191" fontId="10" fillId="0" borderId="13" xfId="66" applyNumberFormat="1" applyFont="1" applyFill="1" applyBorder="1" applyAlignment="1">
      <alignment vertical="center"/>
      <protection/>
    </xf>
    <xf numFmtId="191" fontId="10" fillId="0" borderId="14" xfId="66" applyNumberFormat="1" applyFont="1" applyFill="1" applyBorder="1" applyAlignment="1">
      <alignment vertical="center"/>
      <protection/>
    </xf>
    <xf numFmtId="194" fontId="10" fillId="33" borderId="14" xfId="67" applyNumberFormat="1" applyFont="1" applyFill="1" applyBorder="1" applyAlignment="1">
      <alignment vertical="center"/>
      <protection/>
    </xf>
    <xf numFmtId="3" fontId="12" fillId="33" borderId="15" xfId="66" applyNumberFormat="1" applyFont="1" applyFill="1" applyBorder="1" applyAlignment="1">
      <alignment horizontal="center" vertical="center"/>
      <protection/>
    </xf>
    <xf numFmtId="3" fontId="12" fillId="33" borderId="16" xfId="66" applyNumberFormat="1" applyFont="1" applyFill="1" applyBorder="1" applyAlignment="1">
      <alignment horizontal="distributed" vertical="center"/>
      <protection/>
    </xf>
    <xf numFmtId="3" fontId="12" fillId="33" borderId="17" xfId="66" applyNumberFormat="1" applyFont="1" applyFill="1" applyBorder="1" applyAlignment="1">
      <alignment horizontal="center" vertical="center"/>
      <protection/>
    </xf>
    <xf numFmtId="3" fontId="12" fillId="33" borderId="18" xfId="66" applyNumberFormat="1" applyFont="1" applyFill="1" applyBorder="1" applyAlignment="1">
      <alignment horizontal="center" vertical="center"/>
      <protection/>
    </xf>
    <xf numFmtId="3" fontId="12" fillId="33" borderId="19" xfId="66" applyNumberFormat="1" applyFont="1" applyFill="1" applyBorder="1" applyAlignment="1">
      <alignment horizontal="center" vertical="center"/>
      <protection/>
    </xf>
    <xf numFmtId="194" fontId="10" fillId="33" borderId="20" xfId="67" applyNumberFormat="1" applyFont="1" applyFill="1" applyBorder="1" applyAlignment="1">
      <alignment vertical="center"/>
      <protection/>
    </xf>
    <xf numFmtId="191" fontId="10" fillId="33" borderId="21" xfId="66" applyNumberFormat="1" applyFont="1" applyFill="1" applyBorder="1" applyAlignment="1">
      <alignment vertical="center"/>
      <protection/>
    </xf>
    <xf numFmtId="191" fontId="10" fillId="33" borderId="22" xfId="66" applyNumberFormat="1" applyFont="1" applyFill="1" applyBorder="1" applyAlignment="1">
      <alignment vertical="center"/>
      <protection/>
    </xf>
    <xf numFmtId="194" fontId="10" fillId="33" borderId="23" xfId="67" applyNumberFormat="1" applyFont="1" applyFill="1" applyBorder="1" applyAlignment="1">
      <alignment vertical="center"/>
      <protection/>
    </xf>
    <xf numFmtId="3" fontId="10" fillId="0" borderId="24" xfId="66" applyNumberFormat="1" applyFont="1" applyBorder="1" applyAlignment="1">
      <alignment vertical="center"/>
      <protection/>
    </xf>
    <xf numFmtId="3" fontId="10" fillId="0" borderId="0" xfId="66" applyNumberFormat="1" applyFont="1" applyBorder="1" applyAlignment="1">
      <alignment vertical="center"/>
      <protection/>
    </xf>
    <xf numFmtId="3" fontId="12" fillId="33" borderId="25" xfId="66" applyNumberFormat="1" applyFont="1" applyFill="1" applyBorder="1" applyAlignment="1">
      <alignment horizontal="center" vertical="center"/>
      <protection/>
    </xf>
    <xf numFmtId="3" fontId="12" fillId="33" borderId="0" xfId="66" applyNumberFormat="1" applyFont="1" applyFill="1" applyBorder="1" applyAlignment="1">
      <alignment vertical="center"/>
      <protection/>
    </xf>
    <xf numFmtId="191" fontId="10" fillId="0" borderId="26" xfId="66" applyNumberFormat="1" applyFont="1" applyFill="1" applyBorder="1" applyAlignment="1">
      <alignment vertical="center"/>
      <protection/>
    </xf>
    <xf numFmtId="191" fontId="10" fillId="0" borderId="27" xfId="66" applyNumberFormat="1" applyFont="1" applyFill="1" applyBorder="1" applyAlignment="1">
      <alignment vertical="center"/>
      <protection/>
    </xf>
    <xf numFmtId="3" fontId="12" fillId="33" borderId="28" xfId="66" applyNumberFormat="1" applyFont="1" applyFill="1" applyBorder="1" applyAlignment="1">
      <alignment horizontal="center" vertical="center"/>
      <protection/>
    </xf>
    <xf numFmtId="3" fontId="12" fillId="33" borderId="17" xfId="66" applyNumberFormat="1" applyFont="1" applyFill="1" applyBorder="1" applyAlignment="1">
      <alignment vertical="center"/>
      <protection/>
    </xf>
    <xf numFmtId="191" fontId="10" fillId="0" borderId="29" xfId="66" applyNumberFormat="1" applyFont="1" applyFill="1" applyBorder="1" applyAlignment="1">
      <alignment vertical="center"/>
      <protection/>
    </xf>
    <xf numFmtId="3" fontId="12" fillId="33" borderId="30" xfId="66" applyNumberFormat="1" applyFont="1" applyFill="1" applyBorder="1" applyAlignment="1">
      <alignment horizontal="center" vertical="center"/>
      <protection/>
    </xf>
    <xf numFmtId="3" fontId="12" fillId="33" borderId="31" xfId="66" applyNumberFormat="1" applyFont="1" applyFill="1" applyBorder="1" applyAlignment="1">
      <alignment vertical="center"/>
      <protection/>
    </xf>
    <xf numFmtId="191" fontId="10" fillId="0" borderId="32" xfId="66" applyNumberFormat="1" applyFont="1" applyFill="1" applyBorder="1" applyAlignment="1">
      <alignment vertical="center"/>
      <protection/>
    </xf>
    <xf numFmtId="191" fontId="10" fillId="0" borderId="33" xfId="66" applyNumberFormat="1" applyFont="1" applyFill="1" applyBorder="1" applyAlignment="1">
      <alignment vertical="center"/>
      <protection/>
    </xf>
    <xf numFmtId="191" fontId="10" fillId="33" borderId="34" xfId="66" applyNumberFormat="1" applyFont="1" applyFill="1" applyBorder="1" applyAlignment="1">
      <alignment vertical="center"/>
      <protection/>
    </xf>
    <xf numFmtId="191" fontId="10" fillId="33" borderId="35" xfId="66" applyNumberFormat="1" applyFont="1" applyFill="1" applyBorder="1" applyAlignment="1">
      <alignment vertical="center"/>
      <protection/>
    </xf>
    <xf numFmtId="3" fontId="5" fillId="0" borderId="0" xfId="66" applyNumberFormat="1" applyFont="1" applyAlignment="1">
      <alignment vertical="center"/>
      <protection/>
    </xf>
    <xf numFmtId="3" fontId="8" fillId="0" borderId="0" xfId="66" applyNumberFormat="1" applyFont="1" applyAlignment="1">
      <alignment horizontal="left" vertical="center"/>
      <protection/>
    </xf>
    <xf numFmtId="194" fontId="10" fillId="33" borderId="33" xfId="67" applyNumberFormat="1" applyFont="1" applyFill="1" applyBorder="1" applyAlignment="1">
      <alignment vertical="center"/>
      <protection/>
    </xf>
    <xf numFmtId="3" fontId="12" fillId="33" borderId="36" xfId="66" applyNumberFormat="1" applyFont="1" applyFill="1" applyBorder="1" applyAlignment="1">
      <alignment horizontal="center" vertical="center"/>
      <protection/>
    </xf>
    <xf numFmtId="3" fontId="12" fillId="33" borderId="37" xfId="66" applyNumberFormat="1" applyFont="1" applyFill="1" applyBorder="1" applyAlignment="1">
      <alignment vertical="center"/>
      <protection/>
    </xf>
    <xf numFmtId="191" fontId="10" fillId="0" borderId="38" xfId="66" applyNumberFormat="1" applyFont="1" applyFill="1" applyBorder="1" applyAlignment="1">
      <alignment vertical="center"/>
      <protection/>
    </xf>
    <xf numFmtId="191" fontId="10" fillId="0" borderId="20" xfId="66" applyNumberFormat="1" applyFont="1" applyFill="1" applyBorder="1" applyAlignment="1">
      <alignment vertical="center"/>
      <protection/>
    </xf>
    <xf numFmtId="191" fontId="10" fillId="33" borderId="23" xfId="66" applyNumberFormat="1" applyFont="1" applyFill="1" applyBorder="1" applyAlignment="1">
      <alignment vertical="center"/>
      <protection/>
    </xf>
    <xf numFmtId="194" fontId="10" fillId="33" borderId="39" xfId="67" applyNumberFormat="1" applyFont="1" applyFill="1" applyBorder="1" applyAlignment="1">
      <alignment vertical="center"/>
      <protection/>
    </xf>
    <xf numFmtId="3" fontId="12" fillId="0" borderId="0" xfId="66" applyNumberFormat="1" applyFont="1" applyFill="1" applyBorder="1" applyAlignment="1">
      <alignment horizontal="center" vertical="center"/>
      <protection/>
    </xf>
    <xf numFmtId="191" fontId="10" fillId="0" borderId="0" xfId="66" applyNumberFormat="1" applyFont="1" applyFill="1" applyBorder="1" applyAlignment="1">
      <alignment vertical="center"/>
      <protection/>
    </xf>
    <xf numFmtId="194" fontId="10" fillId="0" borderId="0" xfId="67" applyNumberFormat="1" applyFont="1" applyFill="1" applyBorder="1" applyAlignment="1">
      <alignment vertical="center"/>
      <protection/>
    </xf>
    <xf numFmtId="187" fontId="10" fillId="0" borderId="0" xfId="65" applyNumberFormat="1" applyFont="1" applyFill="1" applyBorder="1" applyAlignment="1">
      <alignment vertical="center"/>
      <protection/>
    </xf>
    <xf numFmtId="3" fontId="6" fillId="0" borderId="0" xfId="66" applyNumberFormat="1" applyFont="1" applyFill="1" applyBorder="1" applyAlignment="1">
      <alignment vertical="center"/>
      <protection/>
    </xf>
    <xf numFmtId="194" fontId="10" fillId="33" borderId="22" xfId="67" applyNumberFormat="1" applyFont="1" applyFill="1" applyBorder="1" applyAlignment="1">
      <alignment vertical="center"/>
      <protection/>
    </xf>
    <xf numFmtId="191" fontId="10" fillId="33" borderId="40" xfId="66" applyNumberFormat="1" applyFont="1" applyFill="1" applyBorder="1" applyAlignment="1">
      <alignment vertical="center"/>
      <protection/>
    </xf>
    <xf numFmtId="191" fontId="10" fillId="33" borderId="41" xfId="66" applyNumberFormat="1" applyFont="1" applyFill="1" applyBorder="1" applyAlignment="1">
      <alignment vertical="center"/>
      <protection/>
    </xf>
    <xf numFmtId="194" fontId="10" fillId="33" borderId="42" xfId="67" applyNumberFormat="1" applyFont="1" applyFill="1" applyBorder="1" applyAlignment="1">
      <alignment vertical="center"/>
      <protection/>
    </xf>
    <xf numFmtId="191" fontId="10" fillId="0" borderId="43" xfId="66" applyNumberFormat="1" applyFont="1" applyFill="1" applyBorder="1" applyAlignment="1">
      <alignment vertical="center"/>
      <protection/>
    </xf>
    <xf numFmtId="3" fontId="12" fillId="33" borderId="44" xfId="66" applyNumberFormat="1" applyFont="1" applyFill="1" applyBorder="1" applyAlignment="1">
      <alignment vertical="center"/>
      <protection/>
    </xf>
    <xf numFmtId="3" fontId="12" fillId="33" borderId="45" xfId="66" applyNumberFormat="1" applyFont="1" applyFill="1" applyBorder="1" applyAlignment="1">
      <alignment vertical="center"/>
      <protection/>
    </xf>
    <xf numFmtId="194" fontId="10" fillId="33" borderId="46" xfId="67" applyNumberFormat="1" applyFont="1" applyFill="1" applyBorder="1" applyAlignment="1">
      <alignment vertical="center"/>
      <protection/>
    </xf>
    <xf numFmtId="3" fontId="12" fillId="33" borderId="47" xfId="66" applyNumberFormat="1" applyFont="1" applyFill="1" applyBorder="1" applyAlignment="1">
      <alignment vertical="center"/>
      <protection/>
    </xf>
    <xf numFmtId="3" fontId="12" fillId="33" borderId="48" xfId="66" applyNumberFormat="1" applyFont="1" applyFill="1" applyBorder="1" applyAlignment="1">
      <alignment horizontal="center" vertical="center"/>
      <protection/>
    </xf>
    <xf numFmtId="191" fontId="10" fillId="0" borderId="49" xfId="66" applyNumberFormat="1" applyFont="1" applyFill="1" applyBorder="1" applyAlignment="1">
      <alignment vertical="center"/>
      <protection/>
    </xf>
    <xf numFmtId="191" fontId="10" fillId="0" borderId="50" xfId="66" applyNumberFormat="1" applyFont="1" applyFill="1" applyBorder="1" applyAlignment="1">
      <alignment vertical="center"/>
      <protection/>
    </xf>
    <xf numFmtId="194" fontId="10" fillId="33" borderId="50" xfId="67" applyNumberFormat="1" applyFont="1" applyFill="1" applyBorder="1" applyAlignment="1">
      <alignment vertical="center"/>
      <protection/>
    </xf>
    <xf numFmtId="191" fontId="10" fillId="33" borderId="51" xfId="66" applyNumberFormat="1" applyFont="1" applyFill="1" applyBorder="1" applyAlignment="1">
      <alignment vertical="center"/>
      <protection/>
    </xf>
    <xf numFmtId="3" fontId="12" fillId="33" borderId="52" xfId="66" applyNumberFormat="1" applyFont="1" applyFill="1" applyBorder="1" applyAlignment="1">
      <alignment horizontal="center" vertical="center"/>
      <protection/>
    </xf>
    <xf numFmtId="191" fontId="10" fillId="0" borderId="53" xfId="66" applyNumberFormat="1" applyFont="1" applyFill="1" applyBorder="1" applyAlignment="1">
      <alignment vertical="center"/>
      <protection/>
    </xf>
    <xf numFmtId="191" fontId="10" fillId="0" borderId="54" xfId="66" applyNumberFormat="1" applyFont="1" applyFill="1" applyBorder="1" applyAlignment="1">
      <alignment vertical="center"/>
      <protection/>
    </xf>
    <xf numFmtId="194" fontId="10" fillId="33" borderId="54" xfId="67" applyNumberFormat="1" applyFont="1" applyFill="1" applyBorder="1" applyAlignment="1">
      <alignment vertical="center"/>
      <protection/>
    </xf>
    <xf numFmtId="3" fontId="12" fillId="33" borderId="55" xfId="66" applyNumberFormat="1" applyFont="1" applyFill="1" applyBorder="1" applyAlignment="1">
      <alignment vertical="center"/>
      <protection/>
    </xf>
    <xf numFmtId="191" fontId="10" fillId="0" borderId="56" xfId="66" applyNumberFormat="1" applyFont="1" applyFill="1" applyBorder="1" applyAlignment="1">
      <alignment vertical="center"/>
      <protection/>
    </xf>
    <xf numFmtId="191" fontId="10" fillId="0" borderId="57" xfId="66" applyNumberFormat="1" applyFont="1" applyFill="1" applyBorder="1" applyAlignment="1">
      <alignment vertical="center"/>
      <protection/>
    </xf>
    <xf numFmtId="194" fontId="10" fillId="33" borderId="58" xfId="67" applyNumberFormat="1" applyFont="1" applyFill="1" applyBorder="1" applyAlignment="1">
      <alignment vertical="center"/>
      <protection/>
    </xf>
    <xf numFmtId="3" fontId="12" fillId="33" borderId="59" xfId="66" applyNumberFormat="1" applyFont="1" applyFill="1" applyBorder="1" applyAlignment="1">
      <alignment vertical="center"/>
      <protection/>
    </xf>
    <xf numFmtId="191" fontId="10" fillId="0" borderId="60" xfId="66" applyNumberFormat="1" applyFont="1" applyFill="1" applyBorder="1" applyAlignment="1">
      <alignment vertical="center"/>
      <protection/>
    </xf>
    <xf numFmtId="3" fontId="12" fillId="33" borderId="48" xfId="66" applyNumberFormat="1" applyFont="1" applyFill="1" applyBorder="1" applyAlignment="1">
      <alignment vertical="center"/>
      <protection/>
    </xf>
    <xf numFmtId="191" fontId="10" fillId="33" borderId="61" xfId="66" applyNumberFormat="1" applyFont="1" applyFill="1" applyBorder="1" applyAlignment="1">
      <alignment vertical="center"/>
      <protection/>
    </xf>
    <xf numFmtId="195" fontId="10" fillId="0" borderId="27" xfId="66" applyNumberFormat="1" applyFont="1" applyFill="1" applyBorder="1" applyAlignment="1">
      <alignment vertical="center"/>
      <protection/>
    </xf>
    <xf numFmtId="195" fontId="10" fillId="0" borderId="14" xfId="66" applyNumberFormat="1" applyFont="1" applyFill="1" applyBorder="1" applyAlignment="1">
      <alignment vertical="center"/>
      <protection/>
    </xf>
    <xf numFmtId="192" fontId="10" fillId="33" borderId="42" xfId="67" applyNumberFormat="1" applyFont="1" applyFill="1" applyBorder="1" applyAlignment="1">
      <alignment vertical="center"/>
      <protection/>
    </xf>
    <xf numFmtId="192" fontId="10" fillId="0" borderId="14" xfId="67" applyNumberFormat="1" applyFont="1" applyFill="1" applyBorder="1" applyAlignment="1">
      <alignment vertical="center"/>
      <protection/>
    </xf>
    <xf numFmtId="3" fontId="12" fillId="33" borderId="62" xfId="66" applyNumberFormat="1" applyFont="1" applyFill="1" applyBorder="1" applyAlignment="1">
      <alignment horizontal="distributed" vertical="center"/>
      <protection/>
    </xf>
    <xf numFmtId="3" fontId="12" fillId="33" borderId="63" xfId="66" applyNumberFormat="1" applyFont="1" applyFill="1" applyBorder="1" applyAlignment="1">
      <alignment horizontal="distributed" vertical="center"/>
      <protection/>
    </xf>
    <xf numFmtId="192" fontId="10" fillId="0" borderId="64" xfId="67" applyNumberFormat="1" applyFont="1" applyFill="1" applyBorder="1" applyAlignment="1">
      <alignment vertical="center"/>
      <protection/>
    </xf>
    <xf numFmtId="3" fontId="12" fillId="33" borderId="65" xfId="66" applyNumberFormat="1" applyFont="1" applyFill="1" applyBorder="1" applyAlignment="1">
      <alignment vertical="center"/>
      <protection/>
    </xf>
    <xf numFmtId="3" fontId="12" fillId="33" borderId="66" xfId="66" applyNumberFormat="1" applyFont="1" applyFill="1" applyBorder="1" applyAlignment="1">
      <alignment vertical="center"/>
      <protection/>
    </xf>
    <xf numFmtId="195" fontId="10" fillId="33" borderId="42" xfId="66" applyNumberFormat="1" applyFont="1" applyFill="1" applyBorder="1" applyAlignment="1">
      <alignment vertical="center"/>
      <protection/>
    </xf>
    <xf numFmtId="192" fontId="10" fillId="33" borderId="67" xfId="65" applyNumberFormat="1" applyFont="1" applyFill="1" applyBorder="1" applyAlignment="1">
      <alignment vertical="center"/>
      <protection/>
    </xf>
    <xf numFmtId="3" fontId="12" fillId="33" borderId="10" xfId="66" applyNumberFormat="1" applyFont="1" applyFill="1" applyBorder="1" applyAlignment="1">
      <alignment horizontal="center" vertical="center"/>
      <protection/>
    </xf>
    <xf numFmtId="3" fontId="12" fillId="33" borderId="68" xfId="66" applyNumberFormat="1" applyFont="1" applyFill="1" applyBorder="1" applyAlignment="1">
      <alignment horizontal="center" vertical="center"/>
      <protection/>
    </xf>
    <xf numFmtId="3" fontId="12" fillId="33" borderId="69" xfId="66" applyNumberFormat="1" applyFont="1" applyFill="1" applyBorder="1" applyAlignment="1">
      <alignment vertical="center"/>
      <protection/>
    </xf>
    <xf numFmtId="195" fontId="10" fillId="0" borderId="70" xfId="66" applyNumberFormat="1" applyFont="1" applyFill="1" applyBorder="1" applyAlignment="1">
      <alignment vertical="center"/>
      <protection/>
    </xf>
    <xf numFmtId="195" fontId="10" fillId="0" borderId="71" xfId="66" applyNumberFormat="1" applyFont="1" applyFill="1" applyBorder="1" applyAlignment="1">
      <alignment vertical="center"/>
      <protection/>
    </xf>
    <xf numFmtId="195" fontId="10" fillId="0" borderId="43" xfId="66" applyNumberFormat="1" applyFont="1" applyFill="1" applyBorder="1" applyAlignment="1">
      <alignment vertical="center"/>
      <protection/>
    </xf>
    <xf numFmtId="191" fontId="10" fillId="33" borderId="42" xfId="66" applyNumberFormat="1" applyFont="1" applyFill="1" applyBorder="1" applyAlignment="1">
      <alignment vertical="center"/>
      <protection/>
    </xf>
    <xf numFmtId="191" fontId="10" fillId="0" borderId="72" xfId="66" applyNumberFormat="1" applyFont="1" applyFill="1" applyBorder="1" applyAlignment="1">
      <alignment vertical="center"/>
      <protection/>
    </xf>
    <xf numFmtId="191" fontId="10" fillId="33" borderId="73" xfId="66" applyNumberFormat="1" applyFont="1" applyFill="1" applyBorder="1" applyAlignment="1">
      <alignment vertical="center"/>
      <protection/>
    </xf>
    <xf numFmtId="191" fontId="10" fillId="0" borderId="74" xfId="66" applyNumberFormat="1" applyFont="1" applyFill="1" applyBorder="1" applyAlignment="1">
      <alignment vertical="center"/>
      <protection/>
    </xf>
    <xf numFmtId="0" fontId="15" fillId="0" borderId="0" xfId="0" applyFont="1" applyAlignment="1">
      <alignment/>
    </xf>
    <xf numFmtId="3" fontId="12" fillId="33" borderId="75" xfId="66" applyNumberFormat="1" applyFont="1" applyFill="1" applyBorder="1" applyAlignment="1">
      <alignment horizontal="center" vertical="center"/>
      <protection/>
    </xf>
    <xf numFmtId="3" fontId="12" fillId="33" borderId="57" xfId="66" applyNumberFormat="1" applyFont="1" applyFill="1" applyBorder="1" applyAlignment="1">
      <alignment horizontal="center" vertical="center"/>
      <protection/>
    </xf>
    <xf numFmtId="3" fontId="12" fillId="33" borderId="76" xfId="66" applyNumberFormat="1" applyFont="1" applyFill="1" applyBorder="1" applyAlignment="1">
      <alignment horizontal="center" vertical="center"/>
      <protection/>
    </xf>
    <xf numFmtId="0" fontId="0" fillId="0" borderId="0" xfId="0" applyAlignment="1">
      <alignment horizontal="right"/>
    </xf>
    <xf numFmtId="0" fontId="0" fillId="0" borderId="77" xfId="0" applyBorder="1" applyAlignment="1">
      <alignment horizontal="center" vertical="center"/>
    </xf>
    <xf numFmtId="0" fontId="0" fillId="0" borderId="78" xfId="0" applyBorder="1" applyAlignment="1">
      <alignment horizontal="center" vertical="center"/>
    </xf>
    <xf numFmtId="0" fontId="16" fillId="0" borderId="0" xfId="0" applyFont="1" applyAlignment="1">
      <alignment/>
    </xf>
    <xf numFmtId="3" fontId="12" fillId="33" borderId="79" xfId="66" applyNumberFormat="1" applyFont="1" applyFill="1" applyBorder="1" applyAlignment="1">
      <alignment vertical="center"/>
      <protection/>
    </xf>
    <xf numFmtId="3" fontId="12" fillId="33" borderId="80" xfId="66" applyNumberFormat="1" applyFont="1" applyFill="1" applyBorder="1" applyAlignment="1">
      <alignment vertical="center"/>
      <protection/>
    </xf>
    <xf numFmtId="3" fontId="12" fillId="33" borderId="81" xfId="66" applyNumberFormat="1" applyFont="1" applyFill="1" applyBorder="1" applyAlignment="1">
      <alignment vertical="center"/>
      <protection/>
    </xf>
    <xf numFmtId="191" fontId="10" fillId="33" borderId="82" xfId="66" applyNumberFormat="1" applyFont="1" applyFill="1" applyBorder="1" applyAlignment="1">
      <alignment vertical="center"/>
      <protection/>
    </xf>
    <xf numFmtId="194" fontId="10" fillId="33" borderId="64" xfId="67" applyNumberFormat="1" applyFont="1" applyFill="1" applyBorder="1" applyAlignment="1">
      <alignment vertical="center"/>
      <protection/>
    </xf>
    <xf numFmtId="194" fontId="10" fillId="33" borderId="83" xfId="67" applyNumberFormat="1" applyFont="1" applyFill="1" applyBorder="1" applyAlignment="1">
      <alignment vertical="center"/>
      <protection/>
    </xf>
    <xf numFmtId="194" fontId="10" fillId="33" borderId="84" xfId="67" applyNumberFormat="1" applyFont="1" applyFill="1" applyBorder="1" applyAlignment="1">
      <alignment vertical="center"/>
      <protection/>
    </xf>
    <xf numFmtId="187" fontId="10" fillId="33" borderId="85" xfId="65" applyNumberFormat="1" applyFont="1" applyFill="1" applyBorder="1" applyAlignment="1">
      <alignment vertical="center"/>
      <protection/>
    </xf>
    <xf numFmtId="194" fontId="10" fillId="33" borderId="86" xfId="67" applyNumberFormat="1" applyFont="1" applyFill="1" applyBorder="1" applyAlignment="1">
      <alignment vertical="center"/>
      <protection/>
    </xf>
    <xf numFmtId="194" fontId="10" fillId="33" borderId="87" xfId="67" applyNumberFormat="1" applyFont="1" applyFill="1" applyBorder="1" applyAlignment="1">
      <alignment vertical="center"/>
      <protection/>
    </xf>
    <xf numFmtId="3" fontId="12" fillId="33" borderId="88" xfId="66" applyNumberFormat="1" applyFont="1" applyFill="1" applyBorder="1" applyAlignment="1">
      <alignment horizontal="center" vertical="distributed" textRotation="255"/>
      <protection/>
    </xf>
    <xf numFmtId="3" fontId="12" fillId="33" borderId="89" xfId="66" applyNumberFormat="1" applyFont="1" applyFill="1" applyBorder="1" applyAlignment="1">
      <alignment horizontal="center" vertical="center"/>
      <protection/>
    </xf>
    <xf numFmtId="187" fontId="10" fillId="33" borderId="90" xfId="65" applyNumberFormat="1" applyFont="1" applyFill="1" applyBorder="1" applyAlignment="1">
      <alignment vertical="center"/>
      <protection/>
    </xf>
    <xf numFmtId="187" fontId="10" fillId="33" borderId="67" xfId="65" applyNumberFormat="1" applyFont="1" applyFill="1" applyBorder="1" applyAlignment="1">
      <alignment vertical="center"/>
      <protection/>
    </xf>
    <xf numFmtId="3" fontId="12" fillId="33" borderId="75" xfId="66" applyNumberFormat="1" applyFont="1" applyFill="1" applyBorder="1" applyAlignment="1">
      <alignment horizontal="center" vertical="center"/>
      <protection/>
    </xf>
    <xf numFmtId="3" fontId="14" fillId="33" borderId="91" xfId="66" applyNumberFormat="1" applyFont="1" applyFill="1" applyBorder="1" applyAlignment="1">
      <alignment horizontal="center" vertical="center"/>
      <protection/>
    </xf>
    <xf numFmtId="3" fontId="12" fillId="33" borderId="92" xfId="66" applyNumberFormat="1" applyFont="1" applyFill="1" applyBorder="1" applyAlignment="1">
      <alignment horizontal="center" vertical="center"/>
      <protection/>
    </xf>
    <xf numFmtId="3" fontId="12" fillId="33" borderId="91" xfId="66" applyNumberFormat="1" applyFont="1" applyFill="1" applyBorder="1" applyAlignment="1">
      <alignment horizontal="center" vertical="center"/>
      <protection/>
    </xf>
    <xf numFmtId="3" fontId="12" fillId="33" borderId="93" xfId="66" applyNumberFormat="1" applyFont="1" applyFill="1" applyBorder="1" applyAlignment="1">
      <alignment horizontal="center" vertical="center"/>
      <protection/>
    </xf>
    <xf numFmtId="0" fontId="8" fillId="0" borderId="0" xfId="0" applyFont="1" applyAlignment="1">
      <alignment vertical="center"/>
    </xf>
    <xf numFmtId="3" fontId="11" fillId="0" borderId="0" xfId="66" applyNumberFormat="1" applyFont="1" applyBorder="1" applyAlignment="1">
      <alignment horizontal="center" vertical="center"/>
      <protection/>
    </xf>
    <xf numFmtId="194" fontId="10" fillId="33" borderId="94" xfId="67" applyNumberFormat="1" applyFont="1" applyFill="1" applyBorder="1" applyAlignment="1">
      <alignment vertical="center"/>
      <protection/>
    </xf>
    <xf numFmtId="194" fontId="10" fillId="33" borderId="95" xfId="67" applyNumberFormat="1" applyFont="1" applyFill="1" applyBorder="1" applyAlignment="1">
      <alignment vertical="center"/>
      <protection/>
    </xf>
    <xf numFmtId="194" fontId="10" fillId="33" borderId="35" xfId="67" applyNumberFormat="1" applyFont="1" applyFill="1" applyBorder="1" applyAlignment="1">
      <alignment vertical="center"/>
      <protection/>
    </xf>
    <xf numFmtId="187" fontId="10" fillId="33" borderId="96" xfId="65" applyNumberFormat="1" applyFont="1" applyFill="1" applyBorder="1" applyAlignment="1">
      <alignment vertical="center"/>
      <protection/>
    </xf>
    <xf numFmtId="194" fontId="10" fillId="33" borderId="97" xfId="67" applyNumberFormat="1" applyFont="1" applyFill="1" applyBorder="1" applyAlignment="1">
      <alignment vertical="center"/>
      <protection/>
    </xf>
    <xf numFmtId="194" fontId="10" fillId="33" borderId="41" xfId="67" applyNumberFormat="1" applyFont="1" applyFill="1" applyBorder="1" applyAlignment="1">
      <alignment vertical="center"/>
      <protection/>
    </xf>
    <xf numFmtId="187" fontId="10" fillId="33" borderId="98" xfId="65" applyNumberFormat="1" applyFont="1" applyFill="1" applyBorder="1" applyAlignment="1">
      <alignment vertical="center"/>
      <protection/>
    </xf>
    <xf numFmtId="3" fontId="8" fillId="0" borderId="0" xfId="66" applyNumberFormat="1" applyFont="1" applyAlignment="1">
      <alignment vertical="center"/>
      <protection/>
    </xf>
    <xf numFmtId="195" fontId="10" fillId="0" borderId="0" xfId="66" applyNumberFormat="1" applyFont="1" applyFill="1" applyBorder="1" applyAlignment="1">
      <alignment vertical="center"/>
      <protection/>
    </xf>
    <xf numFmtId="0" fontId="13" fillId="0" borderId="0" xfId="63">
      <alignment vertical="center"/>
      <protection/>
    </xf>
    <xf numFmtId="0" fontId="13" fillId="0" borderId="99" xfId="63" applyBorder="1">
      <alignment vertical="center"/>
      <protection/>
    </xf>
    <xf numFmtId="0" fontId="13" fillId="0" borderId="100" xfId="63" applyBorder="1">
      <alignment vertical="center"/>
      <protection/>
    </xf>
    <xf numFmtId="0" fontId="13" fillId="0" borderId="101" xfId="63" applyBorder="1">
      <alignment vertical="center"/>
      <protection/>
    </xf>
    <xf numFmtId="0" fontId="13" fillId="0" borderId="102" xfId="63" applyBorder="1">
      <alignment vertical="center"/>
      <protection/>
    </xf>
    <xf numFmtId="0" fontId="20" fillId="0" borderId="0" xfId="63" applyFont="1" applyAlignment="1">
      <alignment horizontal="center" vertical="center"/>
      <protection/>
    </xf>
    <xf numFmtId="0" fontId="13" fillId="0" borderId="0" xfId="63" applyBorder="1">
      <alignment vertical="center"/>
      <protection/>
    </xf>
    <xf numFmtId="0" fontId="20" fillId="0" borderId="103" xfId="63" applyFont="1" applyBorder="1" applyAlignment="1">
      <alignment horizontal="center" vertical="center"/>
      <protection/>
    </xf>
    <xf numFmtId="0" fontId="13" fillId="0" borderId="103" xfId="63" applyBorder="1">
      <alignment vertical="center"/>
      <protection/>
    </xf>
    <xf numFmtId="0" fontId="0" fillId="0" borderId="104" xfId="0" applyBorder="1" applyAlignment="1">
      <alignment/>
    </xf>
    <xf numFmtId="0" fontId="0" fillId="0" borderId="105" xfId="0" applyBorder="1" applyAlignment="1">
      <alignment/>
    </xf>
    <xf numFmtId="0" fontId="0" fillId="0" borderId="106" xfId="0" applyBorder="1" applyAlignment="1">
      <alignment/>
    </xf>
    <xf numFmtId="3" fontId="12" fillId="0" borderId="0" xfId="66" applyNumberFormat="1" applyFont="1" applyFill="1" applyBorder="1" applyAlignment="1">
      <alignment horizontal="distributed" vertical="center"/>
      <protection/>
    </xf>
    <xf numFmtId="3" fontId="12" fillId="0" borderId="0" xfId="66" applyNumberFormat="1" applyFont="1" applyFill="1" applyBorder="1" applyAlignment="1">
      <alignment vertical="center"/>
      <protection/>
    </xf>
    <xf numFmtId="192" fontId="10" fillId="0" borderId="0" xfId="67" applyNumberFormat="1" applyFont="1" applyFill="1" applyBorder="1" applyAlignment="1">
      <alignment vertical="center"/>
      <protection/>
    </xf>
    <xf numFmtId="192" fontId="10" fillId="0" borderId="0" xfId="65" applyNumberFormat="1" applyFont="1" applyFill="1" applyBorder="1" applyAlignment="1">
      <alignment vertical="center"/>
      <protection/>
    </xf>
    <xf numFmtId="3" fontId="14" fillId="34" borderId="107" xfId="66" applyNumberFormat="1" applyFont="1" applyFill="1" applyBorder="1" applyAlignment="1">
      <alignment horizontal="distributed" vertical="center"/>
      <protection/>
    </xf>
    <xf numFmtId="192" fontId="10" fillId="35" borderId="64" xfId="67" applyNumberFormat="1" applyFont="1" applyFill="1" applyBorder="1" applyAlignment="1">
      <alignment vertical="center"/>
      <protection/>
    </xf>
    <xf numFmtId="194" fontId="10" fillId="35" borderId="64" xfId="67" applyNumberFormat="1" applyFont="1" applyFill="1" applyBorder="1" applyAlignment="1">
      <alignment vertical="center"/>
      <protection/>
    </xf>
    <xf numFmtId="194" fontId="10" fillId="35" borderId="108" xfId="67" applyNumberFormat="1" applyFont="1" applyFill="1" applyBorder="1" applyAlignment="1">
      <alignment vertical="center"/>
      <protection/>
    </xf>
    <xf numFmtId="191" fontId="78" fillId="0" borderId="27" xfId="66" applyNumberFormat="1" applyFont="1" applyFill="1" applyBorder="1" applyAlignment="1">
      <alignment vertical="center"/>
      <protection/>
    </xf>
    <xf numFmtId="3" fontId="12" fillId="33" borderId="109" xfId="66" applyNumberFormat="1" applyFont="1" applyFill="1" applyBorder="1" applyAlignment="1">
      <alignment vertical="center"/>
      <protection/>
    </xf>
    <xf numFmtId="3" fontId="10" fillId="0" borderId="11" xfId="66" applyNumberFormat="1" applyFont="1" applyFill="1" applyBorder="1" applyAlignment="1">
      <alignment horizontal="right" vertical="center"/>
      <protection/>
    </xf>
    <xf numFmtId="3" fontId="10" fillId="0" borderId="0" xfId="66" applyNumberFormat="1" applyFont="1" applyFill="1" applyAlignment="1">
      <alignment vertical="center"/>
      <protection/>
    </xf>
    <xf numFmtId="183" fontId="21" fillId="0" borderId="0" xfId="0" applyNumberFormat="1" applyFont="1" applyAlignment="1">
      <alignment horizontal="center" vertical="center"/>
    </xf>
    <xf numFmtId="183" fontId="21" fillId="0" borderId="0" xfId="0" applyNumberFormat="1" applyFont="1" applyAlignment="1">
      <alignment vertical="center"/>
    </xf>
    <xf numFmtId="183" fontId="21" fillId="0" borderId="110" xfId="0" applyNumberFormat="1" applyFont="1" applyBorder="1" applyAlignment="1">
      <alignment vertical="center"/>
    </xf>
    <xf numFmtId="183" fontId="21" fillId="0" borderId="111" xfId="0" applyNumberFormat="1" applyFont="1" applyBorder="1" applyAlignment="1">
      <alignment vertical="center"/>
    </xf>
    <xf numFmtId="183" fontId="21" fillId="0" borderId="112" xfId="0" applyNumberFormat="1" applyFont="1" applyBorder="1" applyAlignment="1">
      <alignment vertical="center"/>
    </xf>
    <xf numFmtId="183" fontId="21" fillId="0" borderId="113" xfId="0" applyNumberFormat="1" applyFont="1" applyBorder="1" applyAlignment="1">
      <alignment vertical="center"/>
    </xf>
    <xf numFmtId="183" fontId="21" fillId="0" borderId="114" xfId="0" applyNumberFormat="1" applyFont="1" applyBorder="1" applyAlignment="1">
      <alignment vertical="center"/>
    </xf>
    <xf numFmtId="183" fontId="21" fillId="0" borderId="115" xfId="0" applyNumberFormat="1" applyFont="1" applyBorder="1" applyAlignment="1">
      <alignment vertical="center"/>
    </xf>
    <xf numFmtId="183" fontId="21" fillId="0" borderId="116" xfId="0" applyNumberFormat="1" applyFont="1" applyBorder="1" applyAlignment="1">
      <alignment vertical="center"/>
    </xf>
    <xf numFmtId="183" fontId="21" fillId="0" borderId="0" xfId="0" applyNumberFormat="1" applyFont="1" applyAlignment="1">
      <alignment horizontal="distributed" vertical="center"/>
    </xf>
    <xf numFmtId="183" fontId="6" fillId="0" borderId="114" xfId="0" applyNumberFormat="1" applyFont="1" applyBorder="1" applyAlignment="1">
      <alignment vertical="center"/>
    </xf>
    <xf numFmtId="183" fontId="6" fillId="0" borderId="117" xfId="0" applyNumberFormat="1" applyFont="1" applyBorder="1" applyAlignment="1">
      <alignment vertical="center"/>
    </xf>
    <xf numFmtId="183" fontId="6" fillId="0" borderId="110" xfId="0" applyNumberFormat="1" applyFont="1" applyBorder="1" applyAlignment="1">
      <alignment vertical="center"/>
    </xf>
    <xf numFmtId="183" fontId="6" fillId="0" borderId="113" xfId="0" applyNumberFormat="1" applyFont="1" applyBorder="1" applyAlignment="1">
      <alignment vertical="center"/>
    </xf>
    <xf numFmtId="183" fontId="21" fillId="0" borderId="0" xfId="0" applyNumberFormat="1" applyFont="1" applyFill="1" applyAlignment="1">
      <alignment vertical="center"/>
    </xf>
    <xf numFmtId="183" fontId="6" fillId="0" borderId="112" xfId="0" applyNumberFormat="1" applyFont="1" applyBorder="1" applyAlignment="1">
      <alignment vertical="center"/>
    </xf>
    <xf numFmtId="183" fontId="6" fillId="0" borderId="111" xfId="0" applyNumberFormat="1" applyFont="1" applyBorder="1" applyAlignment="1">
      <alignment vertical="center"/>
    </xf>
    <xf numFmtId="183" fontId="6" fillId="0" borderId="116" xfId="0" applyNumberFormat="1" applyFont="1" applyBorder="1" applyAlignment="1">
      <alignment vertical="center"/>
    </xf>
    <xf numFmtId="183" fontId="6" fillId="0" borderId="118" xfId="0" applyNumberFormat="1" applyFont="1" applyBorder="1" applyAlignment="1">
      <alignment vertical="center"/>
    </xf>
    <xf numFmtId="183" fontId="6" fillId="0" borderId="119" xfId="0" applyNumberFormat="1" applyFont="1" applyBorder="1" applyAlignment="1">
      <alignment vertical="center"/>
    </xf>
    <xf numFmtId="183" fontId="21" fillId="0" borderId="120" xfId="0" applyNumberFormat="1" applyFont="1" applyBorder="1" applyAlignment="1">
      <alignment vertical="center"/>
    </xf>
    <xf numFmtId="183" fontId="21" fillId="0" borderId="121" xfId="0" applyNumberFormat="1" applyFont="1" applyBorder="1" applyAlignment="1">
      <alignment vertical="center"/>
    </xf>
    <xf numFmtId="183" fontId="21" fillId="0" borderId="0" xfId="0" applyNumberFormat="1" applyFont="1" applyFill="1" applyAlignment="1">
      <alignment horizontal="center" vertical="center"/>
    </xf>
    <xf numFmtId="184" fontId="21" fillId="0" borderId="119" xfId="0" applyNumberFormat="1" applyFont="1" applyBorder="1" applyAlignment="1">
      <alignment vertical="center" shrinkToFit="1"/>
    </xf>
    <xf numFmtId="183" fontId="21" fillId="0" borderId="122" xfId="0" applyNumberFormat="1" applyFont="1" applyBorder="1" applyAlignment="1">
      <alignment vertical="center"/>
    </xf>
    <xf numFmtId="183" fontId="21" fillId="0" borderId="119" xfId="0" applyNumberFormat="1" applyFont="1" applyBorder="1" applyAlignment="1">
      <alignment vertical="center"/>
    </xf>
    <xf numFmtId="0" fontId="1" fillId="0" borderId="123" xfId="0" applyFont="1" applyBorder="1" applyAlignment="1">
      <alignment horizontal="center" vertical="center"/>
    </xf>
    <xf numFmtId="0" fontId="0" fillId="0" borderId="124" xfId="0" applyBorder="1" applyAlignment="1">
      <alignment vertical="center"/>
    </xf>
    <xf numFmtId="0" fontId="0" fillId="0" borderId="125" xfId="0" applyBorder="1" applyAlignment="1">
      <alignment vertical="center"/>
    </xf>
    <xf numFmtId="0" fontId="1" fillId="0" borderId="126" xfId="0" applyFont="1" applyBorder="1" applyAlignment="1">
      <alignment horizontal="distributed" vertical="center"/>
    </xf>
    <xf numFmtId="0" fontId="1" fillId="0" borderId="77" xfId="0" applyFont="1" applyBorder="1" applyAlignment="1">
      <alignment vertical="center"/>
    </xf>
    <xf numFmtId="0" fontId="1" fillId="0" borderId="52" xfId="0" applyFont="1" applyBorder="1" applyAlignment="1">
      <alignment vertical="center"/>
    </xf>
    <xf numFmtId="0" fontId="1" fillId="0" borderId="0" xfId="0" applyFont="1" applyBorder="1" applyAlignment="1">
      <alignment horizontal="distributed" vertical="center"/>
    </xf>
    <xf numFmtId="0" fontId="1" fillId="0" borderId="0" xfId="0" applyFont="1" applyBorder="1" applyAlignment="1">
      <alignment vertical="center"/>
    </xf>
    <xf numFmtId="0" fontId="1" fillId="0" borderId="110" xfId="0" applyFont="1" applyBorder="1" applyAlignment="1">
      <alignment vertical="center"/>
    </xf>
    <xf numFmtId="0" fontId="1" fillId="0" borderId="127" xfId="0" applyFont="1" applyBorder="1" applyAlignment="1">
      <alignment vertical="center"/>
    </xf>
    <xf numFmtId="0" fontId="1" fillId="0" borderId="128" xfId="0" applyFont="1" applyBorder="1" applyAlignment="1">
      <alignment vertical="center"/>
    </xf>
    <xf numFmtId="0" fontId="1" fillId="0" borderId="129" xfId="0" applyFont="1" applyBorder="1" applyAlignment="1">
      <alignment vertical="center"/>
    </xf>
    <xf numFmtId="49" fontId="6" fillId="0" borderId="0" xfId="0" applyNumberFormat="1" applyFont="1" applyBorder="1" applyAlignment="1">
      <alignment horizontal="center" vertical="center" textRotation="90"/>
    </xf>
    <xf numFmtId="0" fontId="6" fillId="0" borderId="0" xfId="0" applyFont="1" applyBorder="1" applyAlignment="1">
      <alignment vertical="center"/>
    </xf>
    <xf numFmtId="0" fontId="24" fillId="0" borderId="0" xfId="0" applyFont="1" applyBorder="1" applyAlignment="1">
      <alignment horizontal="center" vertical="center"/>
    </xf>
    <xf numFmtId="49" fontId="21" fillId="0" borderId="0" xfId="0" applyNumberFormat="1" applyFont="1" applyBorder="1" applyAlignment="1">
      <alignment horizontal="center" vertical="center" textRotation="90"/>
    </xf>
    <xf numFmtId="178" fontId="1" fillId="0" borderId="0" xfId="0" applyNumberFormat="1" applyFont="1" applyBorder="1" applyAlignment="1">
      <alignment vertical="center"/>
    </xf>
    <xf numFmtId="0" fontId="24" fillId="0" borderId="0" xfId="0" applyFont="1" applyBorder="1" applyAlignment="1">
      <alignment horizontal="left" vertical="center"/>
    </xf>
    <xf numFmtId="49" fontId="1" fillId="0" borderId="0" xfId="0" applyNumberFormat="1" applyFont="1" applyBorder="1" applyAlignment="1">
      <alignment horizontal="center" vertical="center" textRotation="90"/>
    </xf>
    <xf numFmtId="0" fontId="1" fillId="0" borderId="130" xfId="0" applyFont="1" applyBorder="1" applyAlignment="1">
      <alignment vertical="center"/>
    </xf>
    <xf numFmtId="0" fontId="1" fillId="0" borderId="113" xfId="0" applyFont="1" applyBorder="1" applyAlignment="1">
      <alignment vertical="center"/>
    </xf>
    <xf numFmtId="0" fontId="1" fillId="0" borderId="131" xfId="0" applyFont="1" applyBorder="1" applyAlignment="1">
      <alignment vertical="center"/>
    </xf>
    <xf numFmtId="0" fontId="1" fillId="0" borderId="113" xfId="0" applyFont="1" applyBorder="1" applyAlignment="1">
      <alignment horizontal="distributed" vertical="center"/>
    </xf>
    <xf numFmtId="0" fontId="1" fillId="0" borderId="110" xfId="0" applyFont="1" applyBorder="1" applyAlignment="1">
      <alignment horizontal="distributed" vertical="center"/>
    </xf>
    <xf numFmtId="0" fontId="1" fillId="0" borderId="116" xfId="0" applyFont="1" applyBorder="1" applyAlignment="1">
      <alignment horizontal="distributed" vertical="center"/>
    </xf>
    <xf numFmtId="0" fontId="1" fillId="0" borderId="121" xfId="0" applyFont="1" applyBorder="1" applyAlignment="1">
      <alignment horizontal="distributed" vertical="center"/>
    </xf>
    <xf numFmtId="180" fontId="1" fillId="0" borderId="111" xfId="0" applyNumberFormat="1" applyFont="1" applyBorder="1" applyAlignment="1">
      <alignment vertical="center"/>
    </xf>
    <xf numFmtId="180" fontId="1" fillId="0" borderId="132" xfId="0" applyNumberFormat="1" applyFont="1" applyBorder="1" applyAlignment="1">
      <alignment vertical="center"/>
    </xf>
    <xf numFmtId="180" fontId="1" fillId="0" borderId="110" xfId="0" applyNumberFormat="1" applyFont="1" applyBorder="1" applyAlignment="1">
      <alignment vertical="center"/>
    </xf>
    <xf numFmtId="180" fontId="1" fillId="0" borderId="114" xfId="0" applyNumberFormat="1" applyFont="1" applyBorder="1" applyAlignment="1">
      <alignment vertical="center"/>
    </xf>
    <xf numFmtId="180" fontId="1" fillId="0" borderId="120" xfId="0" applyNumberFormat="1" applyFont="1" applyBorder="1" applyAlignment="1">
      <alignment vertical="center"/>
    </xf>
    <xf numFmtId="180" fontId="1" fillId="0" borderId="113" xfId="0" applyNumberFormat="1" applyFont="1" applyBorder="1" applyAlignment="1">
      <alignment vertical="center"/>
    </xf>
    <xf numFmtId="180" fontId="1" fillId="0" borderId="0" xfId="0" applyNumberFormat="1" applyFont="1" applyBorder="1" applyAlignment="1">
      <alignment vertical="center"/>
    </xf>
    <xf numFmtId="0" fontId="1" fillId="0" borderId="133" xfId="0" applyFont="1" applyBorder="1" applyAlignment="1">
      <alignment vertical="center"/>
    </xf>
    <xf numFmtId="0" fontId="1" fillId="0" borderId="0" xfId="0" applyFont="1" applyBorder="1" applyAlignment="1">
      <alignment horizontal="left" vertical="top"/>
    </xf>
    <xf numFmtId="38" fontId="1" fillId="0" borderId="0" xfId="52" applyFont="1" applyBorder="1" applyAlignment="1">
      <alignment vertical="center"/>
    </xf>
    <xf numFmtId="0" fontId="1" fillId="0" borderId="134" xfId="0" applyFont="1" applyBorder="1" applyAlignment="1">
      <alignment vertical="center"/>
    </xf>
    <xf numFmtId="0" fontId="1" fillId="0" borderId="135" xfId="0" applyFont="1" applyBorder="1" applyAlignment="1">
      <alignment vertical="center"/>
    </xf>
    <xf numFmtId="0" fontId="1" fillId="0" borderId="126" xfId="0" applyFont="1" applyBorder="1" applyAlignment="1">
      <alignment vertical="center"/>
    </xf>
    <xf numFmtId="0" fontId="1" fillId="0" borderId="136" xfId="0" applyFont="1" applyBorder="1" applyAlignment="1">
      <alignment vertical="center"/>
    </xf>
    <xf numFmtId="180" fontId="1" fillId="0" borderId="127" xfId="0" applyNumberFormat="1" applyFont="1" applyBorder="1" applyAlignment="1">
      <alignment vertical="center"/>
    </xf>
    <xf numFmtId="180" fontId="1" fillId="0" borderId="137" xfId="0" applyNumberFormat="1" applyFont="1" applyBorder="1" applyAlignment="1">
      <alignment vertical="center"/>
    </xf>
    <xf numFmtId="180" fontId="1" fillId="0" borderId="138" xfId="0" applyNumberFormat="1" applyFont="1" applyBorder="1" applyAlignment="1">
      <alignment vertical="center"/>
    </xf>
    <xf numFmtId="180" fontId="1" fillId="0" borderId="126" xfId="0" applyNumberFormat="1" applyFont="1" applyBorder="1" applyAlignment="1">
      <alignment vertical="center"/>
    </xf>
    <xf numFmtId="0" fontId="1" fillId="0" borderId="0" xfId="0" applyFont="1" applyBorder="1" applyAlignment="1">
      <alignment horizontal="center" vertical="center"/>
    </xf>
    <xf numFmtId="0" fontId="0" fillId="0" borderId="139" xfId="0" applyBorder="1" applyAlignment="1">
      <alignment vertical="center"/>
    </xf>
    <xf numFmtId="0" fontId="2" fillId="0" borderId="140" xfId="0" applyFont="1" applyBorder="1" applyAlignment="1">
      <alignment horizontal="center" vertical="center"/>
    </xf>
    <xf numFmtId="180" fontId="1" fillId="0" borderId="131" xfId="0" applyNumberFormat="1" applyFont="1" applyBorder="1" applyAlignment="1">
      <alignment vertical="center"/>
    </xf>
    <xf numFmtId="0" fontId="0" fillId="0" borderId="0" xfId="0" applyBorder="1" applyAlignment="1">
      <alignment vertical="center"/>
    </xf>
    <xf numFmtId="0" fontId="2" fillId="0" borderId="0" xfId="0" applyFont="1" applyBorder="1" applyAlignment="1">
      <alignment horizontal="center" vertical="center"/>
    </xf>
    <xf numFmtId="180" fontId="1" fillId="0" borderId="136" xfId="0" applyNumberFormat="1" applyFont="1" applyBorder="1" applyAlignment="1">
      <alignment vertical="center"/>
    </xf>
    <xf numFmtId="0" fontId="1" fillId="0" borderId="141" xfId="0" applyFont="1" applyBorder="1" applyAlignment="1">
      <alignment vertical="center"/>
    </xf>
    <xf numFmtId="0" fontId="0" fillId="0" borderId="142" xfId="0" applyBorder="1" applyAlignment="1">
      <alignment vertical="center"/>
    </xf>
    <xf numFmtId="0" fontId="75" fillId="0" borderId="0" xfId="64">
      <alignment vertical="center"/>
      <protection/>
    </xf>
    <xf numFmtId="0" fontId="58" fillId="0" borderId="0" xfId="64" applyFont="1" applyAlignment="1">
      <alignment vertical="center" shrinkToFit="1"/>
      <protection/>
    </xf>
    <xf numFmtId="0" fontId="79" fillId="0" borderId="0" xfId="64" applyFont="1" applyAlignment="1">
      <alignment vertical="center" shrinkToFit="1"/>
      <protection/>
    </xf>
    <xf numFmtId="0" fontId="58" fillId="0" borderId="0" xfId="64" applyFont="1" applyBorder="1" applyAlignment="1">
      <alignment horizontal="right" vertical="center" shrinkToFit="1"/>
      <protection/>
    </xf>
    <xf numFmtId="0" fontId="58" fillId="0" borderId="0" xfId="64" applyFont="1" applyBorder="1" applyAlignment="1">
      <alignment vertical="center" shrinkToFit="1"/>
      <protection/>
    </xf>
    <xf numFmtId="0" fontId="80" fillId="0" borderId="143" xfId="64" applyFont="1" applyBorder="1" applyAlignment="1">
      <alignment vertical="center" shrinkToFit="1"/>
      <protection/>
    </xf>
    <xf numFmtId="0" fontId="80" fillId="0" borderId="144" xfId="64" applyFont="1" applyBorder="1" applyAlignment="1">
      <alignment vertical="center" shrinkToFit="1"/>
      <protection/>
    </xf>
    <xf numFmtId="0" fontId="80" fillId="0" borderId="0" xfId="64" applyFont="1" applyBorder="1" applyAlignment="1">
      <alignment vertical="center" shrinkToFit="1"/>
      <protection/>
    </xf>
    <xf numFmtId="0" fontId="80" fillId="0" borderId="145" xfId="64" applyFont="1" applyBorder="1" applyAlignment="1">
      <alignment vertical="center" shrinkToFit="1"/>
      <protection/>
    </xf>
    <xf numFmtId="0" fontId="80" fillId="0" borderId="120" xfId="64" applyFont="1" applyBorder="1" applyAlignment="1">
      <alignment vertical="center" shrinkToFit="1"/>
      <protection/>
    </xf>
    <xf numFmtId="0" fontId="80" fillId="0" borderId="114" xfId="64" applyFont="1" applyBorder="1" applyAlignment="1">
      <alignment vertical="center" shrinkToFit="1"/>
      <protection/>
    </xf>
    <xf numFmtId="197" fontId="80" fillId="0" borderId="114" xfId="64" applyNumberFormat="1" applyFont="1" applyBorder="1" applyAlignment="1">
      <alignment vertical="center" shrinkToFit="1"/>
      <protection/>
    </xf>
    <xf numFmtId="0" fontId="80" fillId="0" borderId="146" xfId="64" applyFont="1" applyBorder="1" applyAlignment="1">
      <alignment vertical="center" shrinkToFit="1"/>
      <protection/>
    </xf>
    <xf numFmtId="0" fontId="80" fillId="0" borderId="147" xfId="64" applyFont="1" applyBorder="1" applyAlignment="1">
      <alignment vertical="center" shrinkToFit="1"/>
      <protection/>
    </xf>
    <xf numFmtId="0" fontId="80" fillId="0" borderId="119" xfId="64" applyFont="1" applyBorder="1" applyAlignment="1">
      <alignment vertical="center" shrinkToFit="1"/>
      <protection/>
    </xf>
    <xf numFmtId="0" fontId="80" fillId="0" borderId="113" xfId="64" applyFont="1" applyBorder="1" applyAlignment="1">
      <alignment horizontal="center" vertical="center" textRotation="255" shrinkToFit="1"/>
      <protection/>
    </xf>
    <xf numFmtId="0" fontId="80" fillId="0" borderId="113" xfId="64" applyFont="1" applyBorder="1" applyAlignment="1">
      <alignment vertical="center" shrinkToFit="1"/>
      <protection/>
    </xf>
    <xf numFmtId="0" fontId="80" fillId="0" borderId="137" xfId="64" applyFont="1" applyBorder="1" applyAlignment="1">
      <alignment vertical="center" shrinkToFit="1"/>
      <protection/>
    </xf>
    <xf numFmtId="0" fontId="25" fillId="0" borderId="0" xfId="0" applyFont="1" applyAlignment="1">
      <alignment/>
    </xf>
    <xf numFmtId="0" fontId="1" fillId="0" borderId="140" xfId="0" applyFont="1" applyBorder="1" applyAlignment="1">
      <alignment horizontal="center" vertical="center"/>
    </xf>
    <xf numFmtId="0" fontId="1" fillId="0" borderId="122" xfId="0" applyFont="1" applyBorder="1" applyAlignment="1">
      <alignment horizontal="distributed" vertical="center"/>
    </xf>
    <xf numFmtId="183" fontId="21" fillId="0" borderId="0" xfId="0" applyNumberFormat="1" applyFont="1" applyBorder="1" applyAlignment="1">
      <alignment vertical="center"/>
    </xf>
    <xf numFmtId="184" fontId="6" fillId="0" borderId="148" xfId="0" applyNumberFormat="1" applyFont="1" applyFill="1" applyBorder="1" applyAlignment="1">
      <alignment horizontal="right" vertical="center"/>
    </xf>
    <xf numFmtId="184" fontId="6" fillId="0" borderId="149" xfId="0" applyNumberFormat="1" applyFont="1" applyFill="1" applyBorder="1" applyAlignment="1">
      <alignment horizontal="right" vertical="center"/>
    </xf>
    <xf numFmtId="184" fontId="21" fillId="0" borderId="110" xfId="0" applyNumberFormat="1" applyFont="1" applyFill="1" applyBorder="1" applyAlignment="1">
      <alignment vertical="center"/>
    </xf>
    <xf numFmtId="184" fontId="6" fillId="0" borderId="150" xfId="0" applyNumberFormat="1" applyFont="1" applyFill="1" applyBorder="1" applyAlignment="1">
      <alignment horizontal="right" vertical="center"/>
    </xf>
    <xf numFmtId="184" fontId="6" fillId="0" borderId="151" xfId="0" applyNumberFormat="1" applyFont="1" applyFill="1" applyBorder="1" applyAlignment="1">
      <alignment horizontal="right" vertical="center"/>
    </xf>
    <xf numFmtId="184" fontId="6" fillId="0" borderId="152" xfId="0" applyNumberFormat="1" applyFont="1" applyFill="1" applyBorder="1" applyAlignment="1">
      <alignment horizontal="right" vertical="center"/>
    </xf>
    <xf numFmtId="184" fontId="6" fillId="0" borderId="153" xfId="0" applyNumberFormat="1" applyFont="1" applyFill="1" applyBorder="1" applyAlignment="1">
      <alignment horizontal="right" vertical="center"/>
    </xf>
    <xf numFmtId="184" fontId="21" fillId="0" borderId="113" xfId="0" applyNumberFormat="1" applyFont="1" applyFill="1" applyBorder="1" applyAlignment="1">
      <alignment vertical="center"/>
    </xf>
    <xf numFmtId="184" fontId="6" fillId="0" borderId="0" xfId="0" applyNumberFormat="1" applyFont="1" applyFill="1" applyBorder="1" applyAlignment="1">
      <alignment horizontal="distributed" vertical="center"/>
    </xf>
    <xf numFmtId="184" fontId="6" fillId="0" borderId="145" xfId="0" applyNumberFormat="1" applyFont="1" applyFill="1" applyBorder="1" applyAlignment="1">
      <alignment horizontal="distributed" vertical="center"/>
    </xf>
    <xf numFmtId="184" fontId="6" fillId="0" borderId="112" xfId="0" applyNumberFormat="1" applyFont="1" applyFill="1" applyBorder="1" applyAlignment="1">
      <alignment vertical="center"/>
    </xf>
    <xf numFmtId="184" fontId="6" fillId="0" borderId="111" xfId="0" applyNumberFormat="1" applyFont="1" applyFill="1" applyBorder="1" applyAlignment="1">
      <alignment vertical="center"/>
    </xf>
    <xf numFmtId="184" fontId="6" fillId="0" borderId="154" xfId="0" applyNumberFormat="1" applyFont="1" applyFill="1" applyBorder="1" applyAlignment="1">
      <alignment horizontal="distributed" vertical="center"/>
    </xf>
    <xf numFmtId="184" fontId="6" fillId="0" borderId="117" xfId="0" applyNumberFormat="1" applyFont="1" applyFill="1" applyBorder="1" applyAlignment="1">
      <alignment vertical="center"/>
    </xf>
    <xf numFmtId="0" fontId="1" fillId="0" borderId="0" xfId="0" applyFont="1" applyAlignment="1">
      <alignment vertical="center"/>
    </xf>
    <xf numFmtId="0" fontId="1" fillId="0" borderId="78" xfId="0" applyFont="1" applyBorder="1" applyAlignment="1">
      <alignment vertical="center"/>
    </xf>
    <xf numFmtId="180" fontId="1" fillId="0" borderId="155" xfId="0" applyNumberFormat="1" applyFont="1" applyBorder="1" applyAlignment="1">
      <alignment vertical="center"/>
    </xf>
    <xf numFmtId="180" fontId="1" fillId="0" borderId="156" xfId="0" applyNumberFormat="1" applyFont="1" applyBorder="1" applyAlignment="1">
      <alignment vertical="center"/>
    </xf>
    <xf numFmtId="180" fontId="1" fillId="0" borderId="157" xfId="0" applyNumberFormat="1" applyFont="1" applyBorder="1" applyAlignment="1">
      <alignment vertical="center"/>
    </xf>
    <xf numFmtId="38" fontId="1" fillId="0" borderId="0" xfId="52" applyFont="1" applyAlignment="1">
      <alignment vertical="center"/>
    </xf>
    <xf numFmtId="0" fontId="1" fillId="0" borderId="158" xfId="0" applyFont="1" applyBorder="1" applyAlignment="1">
      <alignment vertical="center"/>
    </xf>
    <xf numFmtId="0" fontId="1" fillId="0" borderId="115" xfId="0" applyFont="1" applyBorder="1" applyAlignment="1">
      <alignment vertical="center"/>
    </xf>
    <xf numFmtId="180" fontId="1" fillId="0" borderId="119" xfId="0" applyNumberFormat="1" applyFont="1" applyBorder="1" applyAlignment="1">
      <alignment vertical="center"/>
    </xf>
    <xf numFmtId="180" fontId="1" fillId="0" borderId="147" xfId="0" applyNumberFormat="1" applyFont="1" applyBorder="1" applyAlignment="1">
      <alignment vertical="center"/>
    </xf>
    <xf numFmtId="180" fontId="1" fillId="0" borderId="115" xfId="0" applyNumberFormat="1" applyFont="1" applyFill="1" applyBorder="1" applyAlignment="1">
      <alignment vertical="center"/>
    </xf>
    <xf numFmtId="0" fontId="1" fillId="0" borderId="115" xfId="0" applyFont="1" applyBorder="1" applyAlignment="1">
      <alignment horizontal="distributed" vertical="center"/>
    </xf>
    <xf numFmtId="0" fontId="1" fillId="0" borderId="159" xfId="0" applyFont="1" applyBorder="1" applyAlignment="1">
      <alignment vertical="center"/>
    </xf>
    <xf numFmtId="0" fontId="0" fillId="0" borderId="52" xfId="0" applyBorder="1" applyAlignment="1">
      <alignment vertical="center"/>
    </xf>
    <xf numFmtId="0" fontId="0" fillId="0" borderId="129" xfId="0" applyBorder="1" applyAlignment="1">
      <alignment vertical="center"/>
    </xf>
    <xf numFmtId="0" fontId="0" fillId="0" borderId="123" xfId="0" applyBorder="1" applyAlignment="1">
      <alignment horizontal="center" vertical="center"/>
    </xf>
    <xf numFmtId="0" fontId="0" fillId="0" borderId="140" xfId="0" applyBorder="1" applyAlignment="1">
      <alignment horizontal="center" vertical="center"/>
    </xf>
    <xf numFmtId="0" fontId="1" fillId="0" borderId="125" xfId="0" applyFont="1" applyBorder="1" applyAlignment="1">
      <alignment vertical="center"/>
    </xf>
    <xf numFmtId="0" fontId="1" fillId="0" borderId="96" xfId="0" applyFont="1" applyBorder="1" applyAlignment="1">
      <alignment vertical="center"/>
    </xf>
    <xf numFmtId="0" fontId="1" fillId="0" borderId="126" xfId="0" applyFont="1" applyBorder="1" applyAlignment="1">
      <alignment horizontal="center" vertical="center"/>
    </xf>
    <xf numFmtId="0" fontId="2" fillId="0" borderId="0" xfId="0" applyFont="1" applyAlignment="1">
      <alignment horizontal="center" vertical="center" textRotation="180"/>
    </xf>
    <xf numFmtId="0" fontId="1" fillId="0" borderId="160" xfId="0" applyFont="1" applyBorder="1" applyAlignment="1">
      <alignment vertical="center"/>
    </xf>
    <xf numFmtId="0" fontId="1" fillId="0" borderId="161" xfId="0" applyFont="1" applyBorder="1" applyAlignment="1">
      <alignment vertical="center"/>
    </xf>
    <xf numFmtId="0" fontId="1" fillId="0" borderId="160" xfId="0" applyFont="1" applyBorder="1" applyAlignment="1">
      <alignment horizontal="distributed" vertical="center"/>
    </xf>
    <xf numFmtId="0" fontId="1" fillId="0" borderId="162" xfId="0" applyFont="1" applyBorder="1" applyAlignment="1">
      <alignment vertical="center"/>
    </xf>
    <xf numFmtId="0" fontId="1" fillId="0" borderId="163" xfId="0" applyFont="1" applyBorder="1" applyAlignment="1">
      <alignment vertical="center"/>
    </xf>
    <xf numFmtId="0" fontId="1" fillId="0" borderId="164" xfId="0" applyFont="1" applyBorder="1" applyAlignment="1">
      <alignment horizontal="distributed" vertical="center"/>
    </xf>
    <xf numFmtId="0" fontId="1" fillId="0" borderId="165" xfId="0" applyFont="1" applyBorder="1" applyAlignment="1">
      <alignment horizontal="distributed" vertical="center"/>
    </xf>
    <xf numFmtId="0" fontId="1" fillId="0" borderId="166" xfId="0" applyFont="1" applyBorder="1" applyAlignment="1">
      <alignment horizontal="distributed" vertical="center"/>
    </xf>
    <xf numFmtId="180" fontId="1" fillId="0" borderId="167" xfId="0" applyNumberFormat="1" applyFont="1" applyBorder="1" applyAlignment="1">
      <alignment vertical="center"/>
    </xf>
    <xf numFmtId="180" fontId="1" fillId="0" borderId="168" xfId="0" applyNumberFormat="1" applyFont="1" applyBorder="1" applyAlignment="1">
      <alignment vertical="center"/>
    </xf>
    <xf numFmtId="180" fontId="1" fillId="0" borderId="160" xfId="0" applyNumberFormat="1" applyFont="1" applyBorder="1" applyAlignment="1">
      <alignment vertical="center"/>
    </xf>
    <xf numFmtId="0" fontId="1" fillId="0" borderId="118" xfId="0" applyFont="1" applyBorder="1" applyAlignment="1">
      <alignment horizontal="distributed" vertical="center"/>
    </xf>
    <xf numFmtId="180" fontId="1" fillId="0" borderId="110" xfId="0" applyNumberFormat="1" applyFont="1" applyBorder="1" applyAlignment="1">
      <alignment horizontal="right" vertical="center"/>
    </xf>
    <xf numFmtId="180" fontId="1" fillId="0" borderId="167" xfId="0" applyNumberFormat="1" applyFont="1" applyBorder="1" applyAlignment="1">
      <alignment horizontal="right" vertical="center"/>
    </xf>
    <xf numFmtId="0" fontId="1" fillId="0" borderId="169" xfId="0" applyFont="1" applyBorder="1" applyAlignment="1">
      <alignment horizontal="distributed" vertical="center"/>
    </xf>
    <xf numFmtId="0" fontId="1" fillId="0" borderId="165" xfId="0" applyFont="1" applyFill="1" applyBorder="1" applyAlignment="1">
      <alignment horizontal="distributed" vertical="center"/>
    </xf>
    <xf numFmtId="0" fontId="1" fillId="0" borderId="113" xfId="0" applyFont="1" applyFill="1" applyBorder="1" applyAlignment="1">
      <alignment horizontal="distributed" vertical="center"/>
    </xf>
    <xf numFmtId="0" fontId="1" fillId="0" borderId="113" xfId="0" applyFont="1" applyFill="1" applyBorder="1" applyAlignment="1">
      <alignment vertical="center"/>
    </xf>
    <xf numFmtId="180" fontId="1" fillId="0" borderId="114" xfId="0" applyNumberFormat="1" applyFont="1" applyFill="1" applyBorder="1" applyAlignment="1">
      <alignment vertical="center"/>
    </xf>
    <xf numFmtId="180" fontId="1" fillId="0" borderId="120" xfId="0" applyNumberFormat="1" applyFont="1" applyFill="1" applyBorder="1" applyAlignment="1">
      <alignment vertical="center"/>
    </xf>
    <xf numFmtId="180" fontId="1" fillId="0" borderId="113" xfId="0" applyNumberFormat="1" applyFont="1" applyFill="1" applyBorder="1" applyAlignment="1">
      <alignment vertical="center"/>
    </xf>
    <xf numFmtId="180" fontId="1" fillId="0" borderId="110" xfId="0" applyNumberFormat="1" applyFont="1" applyFill="1" applyBorder="1" applyAlignment="1">
      <alignment vertical="center"/>
    </xf>
    <xf numFmtId="0" fontId="1" fillId="0" borderId="169" xfId="0" applyFont="1" applyFill="1" applyBorder="1" applyAlignment="1">
      <alignment horizontal="distributed" vertical="center"/>
    </xf>
    <xf numFmtId="180" fontId="1" fillId="0" borderId="110" xfId="0" applyNumberFormat="1" applyFont="1" applyFill="1" applyBorder="1" applyAlignment="1">
      <alignment horizontal="right" vertical="center"/>
    </xf>
    <xf numFmtId="0" fontId="0" fillId="0" borderId="0" xfId="0" applyBorder="1" applyAlignment="1">
      <alignment horizontal="distributed" vertical="center"/>
    </xf>
    <xf numFmtId="180" fontId="1" fillId="0" borderId="0" xfId="0" applyNumberFormat="1" applyFont="1" applyBorder="1" applyAlignment="1">
      <alignment horizontal="right" vertical="center"/>
    </xf>
    <xf numFmtId="49" fontId="1" fillId="0" borderId="167" xfId="0" applyNumberFormat="1" applyFont="1" applyFill="1" applyBorder="1" applyAlignment="1">
      <alignment horizontal="right" vertical="center"/>
    </xf>
    <xf numFmtId="180" fontId="1" fillId="0" borderId="119" xfId="0" applyNumberFormat="1" applyFont="1" applyFill="1" applyBorder="1" applyAlignment="1">
      <alignment vertical="center"/>
    </xf>
    <xf numFmtId="0" fontId="1" fillId="0" borderId="116" xfId="0" applyFont="1" applyBorder="1" applyAlignment="1">
      <alignment vertical="center"/>
    </xf>
    <xf numFmtId="180" fontId="1" fillId="0" borderId="117" xfId="0" applyNumberFormat="1" applyFont="1" applyFill="1" applyBorder="1" applyAlignment="1">
      <alignment vertical="center"/>
    </xf>
    <xf numFmtId="180" fontId="1" fillId="0" borderId="170" xfId="0" applyNumberFormat="1" applyFont="1" applyFill="1" applyBorder="1" applyAlignment="1">
      <alignment vertical="center"/>
    </xf>
    <xf numFmtId="180" fontId="1" fillId="0" borderId="116" xfId="0" applyNumberFormat="1" applyFont="1" applyFill="1" applyBorder="1" applyAlignment="1">
      <alignment vertical="center"/>
    </xf>
    <xf numFmtId="180" fontId="1" fillId="0" borderId="170" xfId="0" applyNumberFormat="1" applyFont="1" applyBorder="1" applyAlignment="1">
      <alignment vertical="center"/>
    </xf>
    <xf numFmtId="0" fontId="1" fillId="0" borderId="171" xfId="0" applyFont="1" applyBorder="1" applyAlignment="1">
      <alignment vertical="center"/>
    </xf>
    <xf numFmtId="0" fontId="1" fillId="0" borderId="121" xfId="0" applyFont="1" applyBorder="1" applyAlignment="1">
      <alignment vertical="center"/>
    </xf>
    <xf numFmtId="180" fontId="1" fillId="0" borderId="172" xfId="0" applyNumberFormat="1" applyFont="1" applyBorder="1" applyAlignment="1">
      <alignment vertical="center"/>
    </xf>
    <xf numFmtId="180" fontId="1" fillId="0" borderId="173" xfId="0" applyNumberFormat="1" applyFont="1" applyBorder="1" applyAlignment="1">
      <alignment vertical="center"/>
    </xf>
    <xf numFmtId="180" fontId="1" fillId="0" borderId="121" xfId="0" applyNumberFormat="1" applyFont="1" applyBorder="1" applyAlignment="1">
      <alignment vertical="center"/>
    </xf>
    <xf numFmtId="180" fontId="1" fillId="0" borderId="121" xfId="0" applyNumberFormat="1" applyFont="1" applyFill="1" applyBorder="1" applyAlignment="1">
      <alignment horizontal="right" vertical="center"/>
    </xf>
    <xf numFmtId="0" fontId="1" fillId="0" borderId="174" xfId="0" applyFont="1" applyBorder="1" applyAlignment="1">
      <alignment vertical="center"/>
    </xf>
    <xf numFmtId="0" fontId="0" fillId="0" borderId="115" xfId="0" applyBorder="1" applyAlignment="1">
      <alignment horizontal="distributed" vertical="center"/>
    </xf>
    <xf numFmtId="0" fontId="1" fillId="0" borderId="175" xfId="0" applyFont="1" applyBorder="1" applyAlignment="1">
      <alignment horizontal="distributed" vertical="center"/>
    </xf>
    <xf numFmtId="180" fontId="1" fillId="0" borderId="147" xfId="0" applyNumberFormat="1" applyFont="1" applyFill="1" applyBorder="1" applyAlignment="1">
      <alignment vertical="center"/>
    </xf>
    <xf numFmtId="180" fontId="1" fillId="0" borderId="115" xfId="0" applyNumberFormat="1" applyFont="1" applyFill="1" applyBorder="1" applyAlignment="1">
      <alignment horizontal="right" vertical="center"/>
    </xf>
    <xf numFmtId="49" fontId="1" fillId="0" borderId="0" xfId="0" applyNumberFormat="1" applyFont="1" applyAlignment="1">
      <alignment vertical="center" textRotation="90"/>
    </xf>
    <xf numFmtId="0" fontId="1" fillId="0" borderId="116" xfId="0" applyFont="1" applyBorder="1" applyAlignment="1">
      <alignment horizontal="distributed" vertical="center" wrapText="1"/>
    </xf>
    <xf numFmtId="0" fontId="1" fillId="0" borderId="0" xfId="0" applyFont="1" applyBorder="1" applyAlignment="1">
      <alignment horizontal="left" vertical="center"/>
    </xf>
    <xf numFmtId="0" fontId="1" fillId="0" borderId="142" xfId="0" applyFont="1" applyBorder="1" applyAlignment="1">
      <alignment vertical="center"/>
    </xf>
    <xf numFmtId="0" fontId="1" fillId="0" borderId="140" xfId="0" applyFont="1" applyBorder="1" applyAlignment="1">
      <alignment vertical="center"/>
    </xf>
    <xf numFmtId="0" fontId="1" fillId="0" borderId="173" xfId="0" applyFont="1" applyBorder="1" applyAlignment="1">
      <alignment vertical="center"/>
    </xf>
    <xf numFmtId="38" fontId="1" fillId="0" borderId="176" xfId="52" applyFont="1" applyBorder="1" applyAlignment="1">
      <alignment vertical="center"/>
    </xf>
    <xf numFmtId="38" fontId="1" fillId="0" borderId="173" xfId="52" applyFont="1" applyBorder="1" applyAlignment="1">
      <alignment vertical="center"/>
    </xf>
    <xf numFmtId="38" fontId="1" fillId="0" borderId="172" xfId="52" applyFont="1" applyBorder="1" applyAlignment="1">
      <alignment vertical="center"/>
    </xf>
    <xf numFmtId="38" fontId="1" fillId="0" borderId="121" xfId="52" applyFont="1" applyFill="1" applyBorder="1" applyAlignment="1">
      <alignment horizontal="right" vertical="center"/>
    </xf>
    <xf numFmtId="0" fontId="1" fillId="0" borderId="116" xfId="0" applyFont="1" applyFill="1" applyBorder="1" applyAlignment="1">
      <alignment horizontal="distributed" vertical="center" wrapText="1"/>
    </xf>
    <xf numFmtId="0" fontId="1" fillId="0" borderId="113" xfId="0" applyFont="1" applyBorder="1" applyAlignment="1">
      <alignment horizontal="distributed" vertical="center" wrapText="1"/>
    </xf>
    <xf numFmtId="38" fontId="1" fillId="0" borderId="130" xfId="52" applyFont="1" applyBorder="1" applyAlignment="1">
      <alignment vertical="center"/>
    </xf>
    <xf numFmtId="38" fontId="1" fillId="0" borderId="120" xfId="52" applyFont="1" applyBorder="1" applyAlignment="1">
      <alignment vertical="center"/>
    </xf>
    <xf numFmtId="38" fontId="1" fillId="0" borderId="114" xfId="52" applyFont="1" applyBorder="1" applyAlignment="1">
      <alignment vertical="center"/>
    </xf>
    <xf numFmtId="0" fontId="1" fillId="0" borderId="120" xfId="0" applyFont="1" applyBorder="1" applyAlignment="1">
      <alignment vertical="center"/>
    </xf>
    <xf numFmtId="38" fontId="1" fillId="0" borderId="158" xfId="52" applyFont="1" applyBorder="1" applyAlignment="1">
      <alignment vertical="center"/>
    </xf>
    <xf numFmtId="38" fontId="1" fillId="0" borderId="147" xfId="52" applyFont="1" applyBorder="1" applyAlignment="1">
      <alignment vertical="center"/>
    </xf>
    <xf numFmtId="38" fontId="1" fillId="0" borderId="119" xfId="52" applyFont="1" applyBorder="1" applyAlignment="1">
      <alignment vertical="center"/>
    </xf>
    <xf numFmtId="0" fontId="1" fillId="0" borderId="147" xfId="0" applyFont="1" applyBorder="1" applyAlignment="1">
      <alignment vertical="center"/>
    </xf>
    <xf numFmtId="197" fontId="80" fillId="0" borderId="137" xfId="64" applyNumberFormat="1" applyFont="1" applyBorder="1" applyAlignment="1">
      <alignment vertical="center" shrinkToFit="1"/>
      <protection/>
    </xf>
    <xf numFmtId="3" fontId="10" fillId="0" borderId="0" xfId="66" applyNumberFormat="1" applyFont="1" applyAlignment="1">
      <alignment horizontal="right" vertical="center"/>
      <protection/>
    </xf>
    <xf numFmtId="184" fontId="21" fillId="0" borderId="116" xfId="0" applyNumberFormat="1" applyFont="1" applyBorder="1" applyAlignment="1">
      <alignment vertical="center"/>
    </xf>
    <xf numFmtId="184" fontId="6" fillId="36" borderId="152" xfId="0" applyNumberFormat="1" applyFont="1" applyFill="1" applyBorder="1" applyAlignment="1">
      <alignment horizontal="right" vertical="center"/>
    </xf>
    <xf numFmtId="184" fontId="6" fillId="0" borderId="148" xfId="0" applyNumberFormat="1" applyFont="1" applyBorder="1" applyAlignment="1">
      <alignment horizontal="right" vertical="center"/>
    </xf>
    <xf numFmtId="184" fontId="6" fillId="0" borderId="153" xfId="0" applyNumberFormat="1" applyFont="1" applyBorder="1" applyAlignment="1">
      <alignment horizontal="right" vertical="center"/>
    </xf>
    <xf numFmtId="184" fontId="6" fillId="0" borderId="177" xfId="0" applyNumberFormat="1" applyFont="1" applyFill="1" applyBorder="1" applyAlignment="1">
      <alignment horizontal="right" vertical="center"/>
    </xf>
    <xf numFmtId="0" fontId="58" fillId="37" borderId="0" xfId="64" applyFont="1" applyFill="1" applyAlignment="1">
      <alignment vertical="center" shrinkToFit="1"/>
      <protection/>
    </xf>
    <xf numFmtId="0" fontId="27" fillId="0" borderId="0" xfId="0" applyFont="1" applyAlignment="1">
      <alignment/>
    </xf>
    <xf numFmtId="183" fontId="6" fillId="0" borderId="116" xfId="0" applyNumberFormat="1" applyFont="1" applyBorder="1" applyAlignment="1">
      <alignment horizontal="distributed" vertical="center"/>
    </xf>
    <xf numFmtId="184" fontId="6" fillId="0" borderId="113" xfId="0" applyNumberFormat="1" applyFont="1" applyFill="1" applyBorder="1" applyAlignment="1">
      <alignment horizontal="distributed" vertical="center"/>
    </xf>
    <xf numFmtId="40" fontId="6" fillId="0" borderId="178" xfId="52" applyNumberFormat="1" applyFont="1" applyBorder="1" applyAlignment="1">
      <alignment horizontal="right" vertical="center"/>
    </xf>
    <xf numFmtId="40" fontId="6" fillId="0" borderId="150" xfId="52" applyNumberFormat="1" applyFont="1" applyBorder="1" applyAlignment="1">
      <alignment horizontal="right" vertical="center"/>
    </xf>
    <xf numFmtId="40" fontId="6" fillId="0" borderId="153" xfId="52" applyNumberFormat="1" applyFont="1" applyBorder="1" applyAlignment="1">
      <alignment horizontal="right" vertical="center"/>
    </xf>
    <xf numFmtId="40" fontId="6" fillId="0" borderId="179" xfId="52" applyNumberFormat="1" applyFont="1" applyBorder="1" applyAlignment="1">
      <alignment horizontal="right" vertical="center"/>
    </xf>
    <xf numFmtId="40" fontId="6" fillId="0" borderId="180" xfId="52" applyNumberFormat="1" applyFont="1" applyBorder="1" applyAlignment="1">
      <alignment horizontal="right" vertical="center"/>
    </xf>
    <xf numFmtId="40" fontId="6" fillId="0" borderId="181" xfId="52" applyNumberFormat="1" applyFont="1" applyBorder="1" applyAlignment="1">
      <alignment horizontal="right" vertical="center" shrinkToFit="1"/>
    </xf>
    <xf numFmtId="184" fontId="21" fillId="0" borderId="0" xfId="0" applyNumberFormat="1" applyFont="1" applyFill="1" applyAlignment="1">
      <alignment vertical="center"/>
    </xf>
    <xf numFmtId="184" fontId="6" fillId="0" borderId="182" xfId="0" applyNumberFormat="1" applyFont="1" applyFill="1" applyBorder="1" applyAlignment="1">
      <alignment horizontal="center" vertical="center" wrapText="1"/>
    </xf>
    <xf numFmtId="184" fontId="6" fillId="0" borderId="183" xfId="0" applyNumberFormat="1" applyFont="1" applyFill="1" applyBorder="1" applyAlignment="1">
      <alignment horizontal="center" vertical="center" wrapText="1"/>
    </xf>
    <xf numFmtId="184" fontId="6" fillId="0" borderId="184" xfId="0" applyNumberFormat="1" applyFont="1" applyFill="1" applyBorder="1" applyAlignment="1">
      <alignment horizontal="center" vertical="center" wrapText="1"/>
    </xf>
    <xf numFmtId="184" fontId="6" fillId="0" borderId="185" xfId="0" applyNumberFormat="1" applyFont="1" applyFill="1" applyBorder="1" applyAlignment="1">
      <alignment horizontal="center" vertical="center" wrapText="1"/>
    </xf>
    <xf numFmtId="184" fontId="6" fillId="0" borderId="0" xfId="0" applyNumberFormat="1" applyFont="1" applyFill="1" applyBorder="1" applyAlignment="1">
      <alignment vertical="center"/>
    </xf>
    <xf numFmtId="40" fontId="6" fillId="0" borderId="186" xfId="52" applyNumberFormat="1" applyFont="1" applyFill="1" applyBorder="1" applyAlignment="1">
      <alignment horizontal="right" vertical="center"/>
    </xf>
    <xf numFmtId="40" fontId="6" fillId="0" borderId="187" xfId="52" applyNumberFormat="1" applyFont="1" applyBorder="1" applyAlignment="1">
      <alignment horizontal="right" vertical="center"/>
    </xf>
    <xf numFmtId="40" fontId="6" fillId="0" borderId="151" xfId="52" applyNumberFormat="1" applyFont="1" applyFill="1" applyBorder="1" applyAlignment="1">
      <alignment horizontal="right" vertical="center"/>
    </xf>
    <xf numFmtId="40" fontId="6" fillId="0" borderId="149" xfId="52" applyNumberFormat="1" applyFont="1" applyBorder="1" applyAlignment="1">
      <alignment horizontal="right" vertical="center"/>
    </xf>
    <xf numFmtId="40" fontId="6" fillId="0" borderId="151" xfId="52" applyNumberFormat="1" applyFont="1" applyBorder="1" applyAlignment="1">
      <alignment horizontal="right" vertical="center"/>
    </xf>
    <xf numFmtId="40" fontId="6" fillId="0" borderId="188" xfId="52" applyNumberFormat="1" applyFont="1" applyBorder="1" applyAlignment="1">
      <alignment horizontal="right" vertical="center"/>
    </xf>
    <xf numFmtId="40" fontId="6" fillId="0" borderId="152" xfId="52" applyNumberFormat="1" applyFont="1" applyFill="1" applyBorder="1" applyAlignment="1">
      <alignment horizontal="right" vertical="center"/>
    </xf>
    <xf numFmtId="40" fontId="6" fillId="0" borderId="148" xfId="52" applyNumberFormat="1" applyFont="1" applyBorder="1" applyAlignment="1">
      <alignment horizontal="right" vertical="center"/>
    </xf>
    <xf numFmtId="40" fontId="6" fillId="0" borderId="152" xfId="52" applyNumberFormat="1" applyFont="1" applyBorder="1" applyAlignment="1">
      <alignment horizontal="right" vertical="center"/>
    </xf>
    <xf numFmtId="40" fontId="6" fillId="0" borderId="177" xfId="52" applyNumberFormat="1" applyFont="1" applyBorder="1" applyAlignment="1">
      <alignment horizontal="right" vertical="center"/>
    </xf>
    <xf numFmtId="184" fontId="6" fillId="0" borderId="110" xfId="0" applyNumberFormat="1" applyFont="1" applyFill="1" applyBorder="1" applyAlignment="1">
      <alignment vertical="center"/>
    </xf>
    <xf numFmtId="184" fontId="6" fillId="0" borderId="113" xfId="0" applyNumberFormat="1" applyFont="1" applyFill="1" applyBorder="1" applyAlignment="1">
      <alignment vertical="center"/>
    </xf>
    <xf numFmtId="184" fontId="6" fillId="0" borderId="116" xfId="0" applyNumberFormat="1" applyFont="1" applyFill="1" applyBorder="1" applyAlignment="1">
      <alignment vertical="center"/>
    </xf>
    <xf numFmtId="184" fontId="21" fillId="0" borderId="116" xfId="0" applyNumberFormat="1" applyFont="1" applyFill="1" applyBorder="1" applyAlignment="1">
      <alignment vertical="center"/>
    </xf>
    <xf numFmtId="40" fontId="6" fillId="0" borderId="189" xfId="52" applyNumberFormat="1" applyFont="1" applyFill="1" applyBorder="1" applyAlignment="1">
      <alignment horizontal="right" vertical="center"/>
    </xf>
    <xf numFmtId="40" fontId="6" fillId="0" borderId="190" xfId="52" applyNumberFormat="1" applyFont="1" applyBorder="1" applyAlignment="1">
      <alignment horizontal="right" vertical="center"/>
    </xf>
    <xf numFmtId="184" fontId="6" fillId="0" borderId="118" xfId="0" applyNumberFormat="1" applyFont="1" applyFill="1" applyBorder="1" applyAlignment="1">
      <alignment vertical="center"/>
    </xf>
    <xf numFmtId="184" fontId="6" fillId="0" borderId="191" xfId="0" applyNumberFormat="1" applyFont="1" applyFill="1" applyBorder="1" applyAlignment="1">
      <alignment vertical="center"/>
    </xf>
    <xf numFmtId="184" fontId="6" fillId="0" borderId="115" xfId="0" applyNumberFormat="1" applyFont="1" applyFill="1" applyBorder="1" applyAlignment="1">
      <alignment vertical="center"/>
    </xf>
    <xf numFmtId="184" fontId="6" fillId="0" borderId="115" xfId="0" applyNumberFormat="1" applyFont="1" applyFill="1" applyBorder="1" applyAlignment="1">
      <alignment horizontal="distributed" vertical="center"/>
    </xf>
    <xf numFmtId="184" fontId="21" fillId="0" borderId="115" xfId="0" applyNumberFormat="1" applyFont="1" applyFill="1" applyBorder="1" applyAlignment="1">
      <alignment vertical="center"/>
    </xf>
    <xf numFmtId="40" fontId="6" fillId="0" borderId="192" xfId="52" applyNumberFormat="1" applyFont="1" applyFill="1" applyBorder="1" applyAlignment="1">
      <alignment horizontal="right" vertical="center"/>
    </xf>
    <xf numFmtId="40" fontId="6" fillId="0" borderId="193" xfId="52" applyNumberFormat="1" applyFont="1" applyBorder="1" applyAlignment="1">
      <alignment horizontal="right" vertical="center"/>
    </xf>
    <xf numFmtId="40" fontId="6" fillId="0" borderId="194" xfId="52" applyNumberFormat="1" applyFont="1" applyBorder="1" applyAlignment="1">
      <alignment horizontal="right" vertical="center"/>
    </xf>
    <xf numFmtId="184" fontId="6" fillId="0" borderId="121" xfId="0" applyNumberFormat="1" applyFont="1" applyFill="1" applyBorder="1" applyAlignment="1">
      <alignment vertical="center"/>
    </xf>
    <xf numFmtId="40" fontId="6" fillId="0" borderId="195" xfId="52" applyNumberFormat="1" applyFont="1" applyFill="1" applyBorder="1" applyAlignment="1">
      <alignment horizontal="right" vertical="center" shrinkToFit="1"/>
    </xf>
    <xf numFmtId="40" fontId="6" fillId="0" borderId="196" xfId="52" applyNumberFormat="1" applyFont="1" applyBorder="1" applyAlignment="1">
      <alignment horizontal="right" vertical="center" shrinkToFit="1"/>
    </xf>
    <xf numFmtId="40" fontId="6" fillId="0" borderId="195" xfId="52" applyNumberFormat="1" applyFont="1" applyFill="1" applyBorder="1" applyAlignment="1">
      <alignment horizontal="right" vertical="center"/>
    </xf>
    <xf numFmtId="40" fontId="6" fillId="0" borderId="196" xfId="52" applyNumberFormat="1" applyFont="1" applyBorder="1" applyAlignment="1">
      <alignment horizontal="right" vertical="center"/>
    </xf>
    <xf numFmtId="40" fontId="6" fillId="0" borderId="181" xfId="52" applyNumberFormat="1" applyFont="1" applyBorder="1" applyAlignment="1">
      <alignment horizontal="right" vertical="center"/>
    </xf>
    <xf numFmtId="40" fontId="6" fillId="0" borderId="195" xfId="52" applyNumberFormat="1" applyFont="1" applyBorder="1" applyAlignment="1">
      <alignment horizontal="right" vertical="center"/>
    </xf>
    <xf numFmtId="40" fontId="6" fillId="0" borderId="151" xfId="52" applyNumberFormat="1" applyFont="1" applyFill="1" applyBorder="1" applyAlignment="1">
      <alignment horizontal="right" vertical="center" shrinkToFit="1"/>
    </xf>
    <xf numFmtId="184" fontId="6" fillId="0" borderId="149" xfId="52" applyNumberFormat="1" applyFont="1" applyBorder="1" applyAlignment="1">
      <alignment horizontal="right" vertical="center"/>
    </xf>
    <xf numFmtId="40" fontId="6" fillId="0" borderId="149" xfId="52" applyNumberFormat="1" applyFont="1" applyBorder="1" applyAlignment="1">
      <alignment horizontal="right" vertical="center" shrinkToFit="1"/>
    </xf>
    <xf numFmtId="184" fontId="21" fillId="0" borderId="121" xfId="0" applyNumberFormat="1" applyFont="1" applyFill="1" applyBorder="1" applyAlignment="1">
      <alignment vertical="center"/>
    </xf>
    <xf numFmtId="40" fontId="6" fillId="0" borderId="186" xfId="52" applyNumberFormat="1" applyFont="1" applyBorder="1" applyAlignment="1">
      <alignment horizontal="right" vertical="center"/>
    </xf>
    <xf numFmtId="40" fontId="21" fillId="0" borderId="149" xfId="52" applyNumberFormat="1" applyFont="1" applyBorder="1" applyAlignment="1">
      <alignment vertical="center"/>
    </xf>
    <xf numFmtId="40" fontId="6" fillId="0" borderId="150" xfId="52" applyNumberFormat="1" applyFont="1" applyBorder="1" applyAlignment="1">
      <alignment vertical="center"/>
    </xf>
    <xf numFmtId="0" fontId="0" fillId="0" borderId="152" xfId="0" applyBorder="1" applyAlignment="1">
      <alignment/>
    </xf>
    <xf numFmtId="0" fontId="6" fillId="0" borderId="152" xfId="0" applyFont="1" applyBorder="1" applyAlignment="1">
      <alignment vertical="center"/>
    </xf>
    <xf numFmtId="40" fontId="6" fillId="0" borderId="151" xfId="52" applyNumberFormat="1" applyFont="1" applyBorder="1" applyAlignment="1">
      <alignment vertical="center"/>
    </xf>
    <xf numFmtId="40" fontId="6" fillId="0" borderId="197" xfId="52" applyNumberFormat="1" applyFont="1" applyBorder="1" applyAlignment="1">
      <alignment vertical="center"/>
    </xf>
    <xf numFmtId="40" fontId="6" fillId="0" borderId="197" xfId="52" applyNumberFormat="1" applyFont="1" applyBorder="1" applyAlignment="1">
      <alignment horizontal="right" vertical="center"/>
    </xf>
    <xf numFmtId="184" fontId="6" fillId="0" borderId="148" xfId="52" applyNumberFormat="1" applyFont="1" applyBorder="1" applyAlignment="1">
      <alignment horizontal="right" vertical="center"/>
    </xf>
    <xf numFmtId="0" fontId="0" fillId="0" borderId="198" xfId="0" applyBorder="1" applyAlignment="1">
      <alignment/>
    </xf>
    <xf numFmtId="0" fontId="0" fillId="0" borderId="165" xfId="0" applyBorder="1" applyAlignment="1">
      <alignment/>
    </xf>
    <xf numFmtId="0" fontId="0" fillId="0" borderId="114" xfId="0" applyBorder="1" applyAlignment="1">
      <alignment/>
    </xf>
    <xf numFmtId="0" fontId="0" fillId="0" borderId="145" xfId="0" applyBorder="1" applyAlignment="1">
      <alignment/>
    </xf>
    <xf numFmtId="0" fontId="21" fillId="0" borderId="169" xfId="0" applyFont="1" applyBorder="1" applyAlignment="1">
      <alignment/>
    </xf>
    <xf numFmtId="184" fontId="6" fillId="0" borderId="169" xfId="52" applyNumberFormat="1" applyFont="1" applyBorder="1" applyAlignment="1">
      <alignment vertical="center"/>
    </xf>
    <xf numFmtId="0" fontId="0" fillId="0" borderId="154" xfId="0" applyBorder="1" applyAlignment="1">
      <alignment/>
    </xf>
    <xf numFmtId="40" fontId="6" fillId="0" borderId="191" xfId="52" applyNumberFormat="1" applyFont="1" applyBorder="1" applyAlignment="1">
      <alignment vertical="center"/>
    </xf>
    <xf numFmtId="184" fontId="21" fillId="0" borderId="0" xfId="0" applyNumberFormat="1" applyFont="1" applyFill="1" applyBorder="1" applyAlignment="1">
      <alignment vertical="center"/>
    </xf>
    <xf numFmtId="40" fontId="6" fillId="0" borderId="189" xfId="52" applyNumberFormat="1" applyFont="1" applyBorder="1" applyAlignment="1">
      <alignment horizontal="right" vertical="center"/>
    </xf>
    <xf numFmtId="40" fontId="6" fillId="0" borderId="199" xfId="52" applyNumberFormat="1" applyFont="1" applyBorder="1" applyAlignment="1">
      <alignment horizontal="right" vertical="center"/>
    </xf>
    <xf numFmtId="184" fontId="21" fillId="0" borderId="120" xfId="0" applyNumberFormat="1" applyFont="1" applyFill="1" applyBorder="1" applyAlignment="1">
      <alignment vertical="center"/>
    </xf>
    <xf numFmtId="40" fontId="6" fillId="0" borderId="152" xfId="52" applyNumberFormat="1" applyFont="1" applyBorder="1" applyAlignment="1">
      <alignment horizontal="right" vertical="center" shrinkToFit="1"/>
    </xf>
    <xf numFmtId="0" fontId="0" fillId="0" borderId="113" xfId="0" applyBorder="1" applyAlignment="1">
      <alignment horizontal="distributed" vertical="center" wrapText="1"/>
    </xf>
    <xf numFmtId="0" fontId="0" fillId="0" borderId="169" xfId="0" applyBorder="1" applyAlignment="1">
      <alignment/>
    </xf>
    <xf numFmtId="40" fontId="6" fillId="0" borderId="187" xfId="52" applyNumberFormat="1" applyFont="1" applyFill="1" applyBorder="1" applyAlignment="1">
      <alignment horizontal="right" vertical="center"/>
    </xf>
    <xf numFmtId="184" fontId="6" fillId="0" borderId="118" xfId="0" applyNumberFormat="1" applyFont="1" applyFill="1" applyBorder="1" applyAlignment="1">
      <alignment horizontal="distributed" vertical="center"/>
    </xf>
    <xf numFmtId="184" fontId="21" fillId="0" borderId="132" xfId="0" applyNumberFormat="1" applyFont="1" applyFill="1" applyBorder="1" applyAlignment="1">
      <alignment vertical="center"/>
    </xf>
    <xf numFmtId="184" fontId="6" fillId="0" borderId="111" xfId="0" applyNumberFormat="1" applyFont="1" applyFill="1" applyBorder="1" applyAlignment="1">
      <alignment horizontal="right" vertical="center"/>
    </xf>
    <xf numFmtId="184" fontId="6" fillId="0" borderId="132" xfId="0" applyNumberFormat="1" applyFont="1" applyFill="1" applyBorder="1" applyAlignment="1">
      <alignment horizontal="right" vertical="center"/>
    </xf>
    <xf numFmtId="184" fontId="21" fillId="0" borderId="170" xfId="0" applyNumberFormat="1" applyFont="1" applyFill="1" applyBorder="1" applyAlignment="1">
      <alignment vertical="center"/>
    </xf>
    <xf numFmtId="184" fontId="6" fillId="0" borderId="190" xfId="52" applyNumberFormat="1" applyFont="1" applyBorder="1" applyAlignment="1">
      <alignment horizontal="right" vertical="center"/>
    </xf>
    <xf numFmtId="40" fontId="6" fillId="0" borderId="152" xfId="52" applyNumberFormat="1" applyFont="1" applyFill="1" applyBorder="1" applyAlignment="1">
      <alignment horizontal="right" vertical="center" shrinkToFit="1"/>
    </xf>
    <xf numFmtId="40" fontId="6" fillId="0" borderId="148" xfId="52" applyNumberFormat="1" applyFont="1" applyBorder="1" applyAlignment="1">
      <alignment horizontal="right" vertical="center" shrinkToFit="1"/>
    </xf>
    <xf numFmtId="40" fontId="6" fillId="0" borderId="189" xfId="52" applyNumberFormat="1" applyFont="1" applyFill="1" applyBorder="1" applyAlignment="1">
      <alignment vertical="center"/>
    </xf>
    <xf numFmtId="40" fontId="6" fillId="0" borderId="190" xfId="52" applyNumberFormat="1" applyFont="1" applyBorder="1" applyAlignment="1">
      <alignment vertical="center"/>
    </xf>
    <xf numFmtId="40" fontId="6" fillId="0" borderId="152" xfId="52" applyNumberFormat="1" applyFont="1" applyFill="1" applyBorder="1" applyAlignment="1">
      <alignment vertical="center"/>
    </xf>
    <xf numFmtId="40" fontId="6" fillId="0" borderId="148" xfId="52" applyNumberFormat="1" applyFont="1" applyBorder="1" applyAlignment="1">
      <alignment vertical="center"/>
    </xf>
    <xf numFmtId="184" fontId="6" fillId="0" borderId="196" xfId="52" applyNumberFormat="1" applyFont="1" applyBorder="1" applyAlignment="1">
      <alignment horizontal="right" vertical="center"/>
    </xf>
    <xf numFmtId="184" fontId="6" fillId="0" borderId="200" xfId="52" applyNumberFormat="1" applyFont="1" applyBorder="1" applyAlignment="1">
      <alignment vertical="center"/>
    </xf>
    <xf numFmtId="184" fontId="21" fillId="0" borderId="173" xfId="0" applyNumberFormat="1" applyFont="1" applyFill="1" applyBorder="1" applyAlignment="1">
      <alignment vertical="center"/>
    </xf>
    <xf numFmtId="184" fontId="21" fillId="0" borderId="116" xfId="0" applyNumberFormat="1" applyFont="1" applyBorder="1" applyAlignment="1">
      <alignment vertical="center" shrinkToFit="1"/>
    </xf>
    <xf numFmtId="184" fontId="21" fillId="0" borderId="122" xfId="0" applyNumberFormat="1" applyFont="1" applyFill="1" applyBorder="1" applyAlignment="1">
      <alignment vertical="center"/>
    </xf>
    <xf numFmtId="40" fontId="6" fillId="0" borderId="201" xfId="52" applyNumberFormat="1" applyFont="1" applyFill="1" applyBorder="1" applyAlignment="1">
      <alignment vertical="center"/>
    </xf>
    <xf numFmtId="40" fontId="6" fillId="0" borderId="200" xfId="52" applyNumberFormat="1" applyFont="1" applyBorder="1" applyAlignment="1">
      <alignment vertical="center"/>
    </xf>
    <xf numFmtId="40" fontId="21" fillId="0" borderId="148" xfId="52" applyNumberFormat="1" applyFont="1" applyBorder="1" applyAlignment="1">
      <alignment vertical="center"/>
    </xf>
    <xf numFmtId="40" fontId="6" fillId="0" borderId="153" xfId="52" applyNumberFormat="1" applyFont="1" applyBorder="1" applyAlignment="1">
      <alignment vertical="center"/>
    </xf>
    <xf numFmtId="0" fontId="58" fillId="0" borderId="0" xfId="0" applyFont="1" applyAlignment="1">
      <alignment vertical="center"/>
    </xf>
    <xf numFmtId="0" fontId="79" fillId="0" borderId="0" xfId="0" applyFont="1" applyAlignment="1">
      <alignment vertical="center" shrinkToFit="1"/>
    </xf>
    <xf numFmtId="0" fontId="58" fillId="0" borderId="0" xfId="0" applyFont="1" applyAlignment="1">
      <alignment vertical="center" shrinkToFit="1"/>
    </xf>
    <xf numFmtId="0" fontId="80" fillId="0" borderId="202" xfId="0" applyFont="1" applyBorder="1" applyAlignment="1">
      <alignment vertical="center"/>
    </xf>
    <xf numFmtId="0" fontId="80" fillId="0" borderId="203" xfId="0" applyFont="1" applyBorder="1" applyAlignment="1">
      <alignment horizontal="center" vertical="center" shrinkToFit="1"/>
    </xf>
    <xf numFmtId="0" fontId="80" fillId="0" borderId="133" xfId="0" applyFont="1" applyBorder="1" applyAlignment="1">
      <alignment vertical="center"/>
    </xf>
    <xf numFmtId="0" fontId="80" fillId="0" borderId="143" xfId="0" applyFont="1" applyBorder="1" applyAlignment="1">
      <alignment vertical="center" shrinkToFit="1"/>
    </xf>
    <xf numFmtId="0" fontId="80" fillId="0" borderId="144" xfId="0" applyFont="1" applyBorder="1" applyAlignment="1">
      <alignment vertical="center" shrinkToFit="1"/>
    </xf>
    <xf numFmtId="0" fontId="80" fillId="0" borderId="204" xfId="0" applyFont="1" applyBorder="1" applyAlignment="1">
      <alignment vertical="center" shrinkToFit="1"/>
    </xf>
    <xf numFmtId="0" fontId="80" fillId="0" borderId="120" xfId="0" applyFont="1" applyBorder="1" applyAlignment="1">
      <alignment vertical="center" shrinkToFit="1"/>
    </xf>
    <xf numFmtId="0" fontId="80" fillId="0" borderId="114" xfId="0" applyFont="1" applyBorder="1" applyAlignment="1">
      <alignment vertical="center" shrinkToFit="1"/>
    </xf>
    <xf numFmtId="0" fontId="80" fillId="0" borderId="131" xfId="0" applyFont="1" applyBorder="1" applyAlignment="1">
      <alignment vertical="center" shrinkToFit="1"/>
    </xf>
    <xf numFmtId="0" fontId="80" fillId="0" borderId="147" xfId="0" applyFont="1" applyBorder="1" applyAlignment="1">
      <alignment vertical="center" shrinkToFit="1"/>
    </xf>
    <xf numFmtId="0" fontId="80" fillId="0" borderId="119" xfId="0" applyFont="1" applyBorder="1" applyAlignment="1">
      <alignment vertical="center" shrinkToFit="1"/>
    </xf>
    <xf numFmtId="0" fontId="80" fillId="0" borderId="159" xfId="0" applyFont="1" applyBorder="1" applyAlignment="1">
      <alignment vertical="center" shrinkToFit="1"/>
    </xf>
    <xf numFmtId="0" fontId="80" fillId="0" borderId="163" xfId="0" applyFont="1" applyBorder="1" applyAlignment="1">
      <alignment vertical="center"/>
    </xf>
    <xf numFmtId="0" fontId="80" fillId="0" borderId="114" xfId="64" applyFont="1" applyFill="1" applyBorder="1" applyAlignment="1">
      <alignment vertical="center" shrinkToFit="1"/>
      <protection/>
    </xf>
    <xf numFmtId="0" fontId="80" fillId="0" borderId="128" xfId="0" applyFont="1" applyBorder="1" applyAlignment="1">
      <alignment vertical="center"/>
    </xf>
    <xf numFmtId="0" fontId="80" fillId="0" borderId="198" xfId="64" applyFont="1" applyBorder="1" applyAlignment="1">
      <alignment vertical="center" textRotation="255" shrinkToFit="1"/>
      <protection/>
    </xf>
    <xf numFmtId="0" fontId="81" fillId="0" borderId="205" xfId="64" applyFont="1" applyBorder="1" applyAlignment="1">
      <alignment vertical="center" textRotation="255" shrinkToFit="1"/>
      <protection/>
    </xf>
    <xf numFmtId="0" fontId="81" fillId="0" borderId="118" xfId="64" applyFont="1" applyBorder="1" applyAlignment="1">
      <alignment vertical="center" textRotation="255" shrinkToFit="1"/>
      <protection/>
    </xf>
    <xf numFmtId="0" fontId="81" fillId="0" borderId="206" xfId="64" applyFont="1" applyBorder="1" applyAlignment="1">
      <alignment vertical="center" textRotation="255" shrinkToFit="1"/>
      <protection/>
    </xf>
    <xf numFmtId="0" fontId="81" fillId="0" borderId="207" xfId="64" applyFont="1" applyBorder="1" applyAlignment="1">
      <alignment vertical="center" textRotation="255" shrinkToFit="1"/>
      <protection/>
    </xf>
    <xf numFmtId="0" fontId="80" fillId="0" borderId="135" xfId="0" applyFont="1" applyBorder="1" applyAlignment="1">
      <alignment vertical="center"/>
    </xf>
    <xf numFmtId="0" fontId="80" fillId="0" borderId="138" xfId="64" applyFont="1" applyBorder="1" applyAlignment="1">
      <alignment vertical="center" shrinkToFit="1"/>
      <protection/>
    </xf>
    <xf numFmtId="0" fontId="80" fillId="0" borderId="138" xfId="0" applyFont="1" applyBorder="1" applyAlignment="1">
      <alignment vertical="center" shrinkToFit="1"/>
    </xf>
    <xf numFmtId="0" fontId="80" fillId="0" borderId="137" xfId="0" applyFont="1" applyBorder="1" applyAlignment="1">
      <alignment vertical="center" shrinkToFit="1"/>
    </xf>
    <xf numFmtId="0" fontId="80" fillId="0" borderId="136" xfId="0" applyFont="1" applyBorder="1" applyAlignment="1">
      <alignment vertical="center" shrinkToFit="1"/>
    </xf>
    <xf numFmtId="0" fontId="82" fillId="0" borderId="0" xfId="0" applyFont="1" applyAlignment="1">
      <alignment vertical="center" shrinkToFit="1"/>
    </xf>
    <xf numFmtId="197" fontId="80" fillId="0" borderId="144" xfId="64" applyNumberFormat="1" applyFont="1" applyBorder="1" applyAlignment="1">
      <alignment vertical="center" shrinkToFit="1"/>
      <protection/>
    </xf>
    <xf numFmtId="197" fontId="80" fillId="0" borderId="119" xfId="64" applyNumberFormat="1" applyFont="1" applyBorder="1" applyAlignment="1">
      <alignment vertical="center" shrinkToFit="1"/>
      <protection/>
    </xf>
    <xf numFmtId="197" fontId="80" fillId="0" borderId="114" xfId="64" applyNumberFormat="1" applyFont="1" applyBorder="1" applyAlignment="1">
      <alignment horizontal="right" vertical="center" shrinkToFit="1"/>
      <protection/>
    </xf>
    <xf numFmtId="0" fontId="58" fillId="0" borderId="0" xfId="0" applyFont="1" applyFill="1" applyAlignment="1">
      <alignment vertical="center" shrinkToFit="1"/>
    </xf>
    <xf numFmtId="0" fontId="82" fillId="0" borderId="0" xfId="0" applyFont="1" applyFill="1" applyAlignment="1">
      <alignment vertical="center" shrinkToFit="1"/>
    </xf>
    <xf numFmtId="0" fontId="58" fillId="0" borderId="0" xfId="0" applyFont="1" applyFill="1" applyAlignment="1">
      <alignment vertical="center"/>
    </xf>
    <xf numFmtId="0" fontId="58" fillId="37" borderId="0" xfId="0" applyFont="1" applyFill="1" applyAlignment="1">
      <alignment vertical="center" shrinkToFit="1"/>
    </xf>
    <xf numFmtId="191" fontId="10" fillId="0" borderId="208" xfId="66" applyNumberFormat="1" applyFont="1" applyFill="1" applyBorder="1" applyAlignment="1">
      <alignment vertical="center"/>
      <protection/>
    </xf>
    <xf numFmtId="191" fontId="10" fillId="0" borderId="209" xfId="66" applyNumberFormat="1" applyFont="1" applyFill="1" applyBorder="1" applyAlignment="1">
      <alignment vertical="center"/>
      <protection/>
    </xf>
    <xf numFmtId="40" fontId="6" fillId="0" borderId="187" xfId="52" applyNumberFormat="1" applyFont="1" applyBorder="1" applyAlignment="1">
      <alignment vertical="center"/>
    </xf>
    <xf numFmtId="40" fontId="6" fillId="0" borderId="149" xfId="52" applyNumberFormat="1" applyFont="1" applyBorder="1" applyAlignment="1">
      <alignment vertical="center"/>
    </xf>
    <xf numFmtId="0" fontId="0" fillId="0" borderId="0" xfId="0" applyBorder="1" applyAlignment="1">
      <alignment/>
    </xf>
    <xf numFmtId="180" fontId="1" fillId="0" borderId="112" xfId="0" applyNumberFormat="1" applyFont="1" applyBorder="1" applyAlignment="1">
      <alignment vertical="center"/>
    </xf>
    <xf numFmtId="180" fontId="1" fillId="0" borderId="210" xfId="0" applyNumberFormat="1" applyFont="1" applyBorder="1" applyAlignment="1">
      <alignment vertical="center"/>
    </xf>
    <xf numFmtId="0" fontId="0" fillId="0" borderId="77" xfId="0" applyBorder="1" applyAlignment="1">
      <alignment/>
    </xf>
    <xf numFmtId="0" fontId="28" fillId="0" borderId="52" xfId="0" applyFont="1" applyBorder="1" applyAlignment="1">
      <alignment vertical="top" wrapText="1"/>
    </xf>
    <xf numFmtId="0" fontId="28" fillId="0" borderId="52" xfId="0" applyFont="1" applyBorder="1" applyAlignment="1">
      <alignment vertical="top"/>
    </xf>
    <xf numFmtId="0" fontId="0" fillId="0" borderId="125" xfId="0" applyBorder="1" applyAlignment="1">
      <alignment/>
    </xf>
    <xf numFmtId="0" fontId="0" fillId="0" borderId="133" xfId="0" applyBorder="1" applyAlignment="1">
      <alignment/>
    </xf>
    <xf numFmtId="0" fontId="0" fillId="0" borderId="141" xfId="0" applyBorder="1" applyAlignment="1">
      <alignment/>
    </xf>
    <xf numFmtId="0" fontId="28" fillId="0" borderId="0" xfId="0" applyFont="1" applyBorder="1" applyAlignment="1">
      <alignment vertical="top"/>
    </xf>
    <xf numFmtId="0" fontId="31" fillId="0" borderId="0" xfId="0" applyFont="1" applyBorder="1" applyAlignment="1">
      <alignment vertical="top" wrapText="1"/>
    </xf>
    <xf numFmtId="0" fontId="0" fillId="0" borderId="78" xfId="0" applyBorder="1" applyAlignment="1">
      <alignment/>
    </xf>
    <xf numFmtId="0" fontId="0" fillId="0" borderId="96" xfId="0" applyBorder="1" applyAlignment="1">
      <alignment/>
    </xf>
    <xf numFmtId="38" fontId="0" fillId="0" borderId="52" xfId="52" applyFont="1" applyFill="1" applyBorder="1" applyAlignment="1">
      <alignment horizontal="right" vertical="center"/>
    </xf>
    <xf numFmtId="38" fontId="0" fillId="0" borderId="125" xfId="52" applyFont="1" applyBorder="1" applyAlignment="1">
      <alignment vertical="center"/>
    </xf>
    <xf numFmtId="38" fontId="0" fillId="0" borderId="157" xfId="52" applyFont="1" applyFill="1" applyBorder="1" applyAlignment="1">
      <alignment horizontal="right" vertical="center"/>
    </xf>
    <xf numFmtId="38" fontId="0" fillId="0" borderId="96" xfId="52" applyFont="1" applyBorder="1" applyAlignment="1">
      <alignment vertical="center"/>
    </xf>
    <xf numFmtId="3" fontId="12" fillId="33" borderId="211" xfId="66" applyNumberFormat="1" applyFont="1" applyFill="1" applyBorder="1" applyAlignment="1">
      <alignment horizontal="center" vertical="center"/>
      <protection/>
    </xf>
    <xf numFmtId="3" fontId="12" fillId="33" borderId="212" xfId="66" applyNumberFormat="1" applyFont="1" applyFill="1" applyBorder="1" applyAlignment="1">
      <alignment vertical="center"/>
      <protection/>
    </xf>
    <xf numFmtId="0" fontId="80" fillId="0" borderId="113" xfId="64" applyFont="1" applyBorder="1" applyAlignment="1">
      <alignment horizontal="distributed" vertical="center" shrinkToFit="1"/>
      <protection/>
    </xf>
    <xf numFmtId="0" fontId="58" fillId="0" borderId="0" xfId="0" applyFont="1" applyBorder="1" applyAlignment="1">
      <alignment horizontal="right" vertical="center" shrinkToFit="1"/>
    </xf>
    <xf numFmtId="0" fontId="31" fillId="0" borderId="0" xfId="0" applyFont="1" applyBorder="1" applyAlignment="1">
      <alignment vertical="top" wrapText="1"/>
    </xf>
    <xf numFmtId="0" fontId="12" fillId="0" borderId="0" xfId="63" applyFont="1" applyBorder="1" applyAlignment="1">
      <alignment horizontal="left" vertical="center" wrapText="1"/>
      <protection/>
    </xf>
    <xf numFmtId="0" fontId="12" fillId="0" borderId="0" xfId="63" applyFont="1" applyBorder="1" applyAlignment="1">
      <alignment horizontal="left" vertical="center"/>
      <protection/>
    </xf>
    <xf numFmtId="0" fontId="17" fillId="0" borderId="0" xfId="0" applyFont="1" applyAlignment="1">
      <alignment horizontal="center" vertical="center"/>
    </xf>
    <xf numFmtId="0" fontId="19" fillId="0" borderId="0" xfId="0" applyFont="1" applyAlignment="1">
      <alignment horizontal="center" vertical="center"/>
    </xf>
    <xf numFmtId="0" fontId="18" fillId="0" borderId="0" xfId="0" applyFont="1" applyAlignment="1">
      <alignment horizontal="center" vertical="center"/>
    </xf>
    <xf numFmtId="0" fontId="29" fillId="0" borderId="0" xfId="0" applyFont="1" applyBorder="1" applyAlignment="1">
      <alignment horizontal="center" vertical="top"/>
    </xf>
    <xf numFmtId="0" fontId="30" fillId="0" borderId="0" xfId="0" applyFont="1" applyBorder="1" applyAlignment="1">
      <alignment horizontal="center" vertical="top"/>
    </xf>
    <xf numFmtId="0" fontId="28" fillId="0" borderId="0" xfId="0" applyFont="1" applyBorder="1" applyAlignment="1">
      <alignment vertical="distributed" wrapText="1"/>
    </xf>
    <xf numFmtId="0" fontId="28" fillId="0" borderId="157" xfId="0" applyFont="1" applyBorder="1" applyAlignment="1">
      <alignment vertical="distributed" wrapText="1"/>
    </xf>
    <xf numFmtId="3" fontId="12" fillId="33" borderId="63" xfId="66" applyNumberFormat="1" applyFont="1" applyFill="1" applyBorder="1" applyAlignment="1">
      <alignment horizontal="center" vertical="center"/>
      <protection/>
    </xf>
    <xf numFmtId="0" fontId="12" fillId="33" borderId="27" xfId="66" applyFont="1" applyFill="1" applyBorder="1" applyAlignment="1">
      <alignment horizontal="center" vertical="center"/>
      <protection/>
    </xf>
    <xf numFmtId="3" fontId="12" fillId="33" borderId="213" xfId="66" applyNumberFormat="1" applyFont="1" applyFill="1" applyBorder="1" applyAlignment="1">
      <alignment horizontal="center" vertical="center"/>
      <protection/>
    </xf>
    <xf numFmtId="3" fontId="12" fillId="33" borderId="16" xfId="66" applyNumberFormat="1" applyFont="1" applyFill="1" applyBorder="1" applyAlignment="1">
      <alignment horizontal="distributed" vertical="center"/>
      <protection/>
    </xf>
    <xf numFmtId="3" fontId="12" fillId="33" borderId="214" xfId="66" applyNumberFormat="1" applyFont="1" applyFill="1" applyBorder="1" applyAlignment="1">
      <alignment horizontal="center" vertical="center" wrapText="1"/>
      <protection/>
    </xf>
    <xf numFmtId="3" fontId="12" fillId="33" borderId="29" xfId="66" applyNumberFormat="1" applyFont="1" applyFill="1" applyBorder="1" applyAlignment="1">
      <alignment horizontal="center" vertical="center"/>
      <protection/>
    </xf>
    <xf numFmtId="3" fontId="11" fillId="33" borderId="16" xfId="66" applyNumberFormat="1" applyFont="1" applyFill="1" applyBorder="1" applyAlignment="1">
      <alignment horizontal="distributed" vertical="center"/>
      <protection/>
    </xf>
    <xf numFmtId="3" fontId="7" fillId="0" borderId="0" xfId="66" applyNumberFormat="1" applyFont="1" applyAlignment="1">
      <alignment horizontal="left" vertical="center"/>
      <protection/>
    </xf>
    <xf numFmtId="3" fontId="12" fillId="33" borderId="215" xfId="66" applyNumberFormat="1" applyFont="1" applyFill="1" applyBorder="1" applyAlignment="1">
      <alignment horizontal="center" vertical="center"/>
      <protection/>
    </xf>
    <xf numFmtId="3" fontId="12" fillId="33" borderId="216" xfId="66" applyNumberFormat="1" applyFont="1" applyFill="1" applyBorder="1" applyAlignment="1">
      <alignment horizontal="center" vertical="center"/>
      <protection/>
    </xf>
    <xf numFmtId="0" fontId="12" fillId="33" borderId="217" xfId="66" applyFont="1" applyFill="1" applyBorder="1" applyAlignment="1">
      <alignment horizontal="center" vertical="center"/>
      <protection/>
    </xf>
    <xf numFmtId="0" fontId="12" fillId="33" borderId="218" xfId="66" applyFont="1" applyFill="1" applyBorder="1" applyAlignment="1">
      <alignment horizontal="center" vertical="center"/>
      <protection/>
    </xf>
    <xf numFmtId="3" fontId="12" fillId="33" borderId="63" xfId="66" applyNumberFormat="1" applyFont="1" applyFill="1" applyBorder="1" applyAlignment="1">
      <alignment horizontal="center" vertical="center" wrapText="1"/>
      <protection/>
    </xf>
    <xf numFmtId="3" fontId="12" fillId="33" borderId="27" xfId="66" applyNumberFormat="1" applyFont="1" applyFill="1" applyBorder="1" applyAlignment="1">
      <alignment horizontal="center" vertical="center"/>
      <protection/>
    </xf>
    <xf numFmtId="3" fontId="12" fillId="33" borderId="213" xfId="66" applyNumberFormat="1" applyFont="1" applyFill="1" applyBorder="1" applyAlignment="1">
      <alignment horizontal="center" vertical="center" wrapText="1"/>
      <protection/>
    </xf>
    <xf numFmtId="3" fontId="12" fillId="33" borderId="219" xfId="66" applyNumberFormat="1" applyFont="1" applyFill="1" applyBorder="1" applyAlignment="1">
      <alignment horizontal="distributed" vertical="center"/>
      <protection/>
    </xf>
    <xf numFmtId="3" fontId="12" fillId="33" borderId="220" xfId="66" applyNumberFormat="1" applyFont="1" applyFill="1" applyBorder="1" applyAlignment="1">
      <alignment horizontal="center" vertical="center" wrapText="1"/>
      <protection/>
    </xf>
    <xf numFmtId="0" fontId="12" fillId="33" borderId="221" xfId="66" applyFont="1" applyFill="1" applyBorder="1" applyAlignment="1">
      <alignment horizontal="center" vertical="center"/>
      <protection/>
    </xf>
    <xf numFmtId="3" fontId="12" fillId="33" borderId="222" xfId="66" applyNumberFormat="1" applyFont="1" applyFill="1" applyBorder="1" applyAlignment="1">
      <alignment horizontal="center" vertical="center" wrapText="1"/>
      <protection/>
    </xf>
    <xf numFmtId="3" fontId="12" fillId="33" borderId="223" xfId="66" applyNumberFormat="1" applyFont="1" applyFill="1" applyBorder="1" applyAlignment="1">
      <alignment horizontal="center" vertical="center" wrapText="1"/>
      <protection/>
    </xf>
    <xf numFmtId="0" fontId="12" fillId="33" borderId="224" xfId="66" applyFont="1" applyFill="1" applyBorder="1" applyAlignment="1">
      <alignment horizontal="center" vertical="center"/>
      <protection/>
    </xf>
    <xf numFmtId="3" fontId="6" fillId="0" borderId="0" xfId="66" applyNumberFormat="1" applyFont="1" applyBorder="1" applyAlignment="1">
      <alignment horizontal="center" vertical="center"/>
      <protection/>
    </xf>
    <xf numFmtId="0" fontId="1" fillId="0" borderId="0" xfId="66" applyFont="1" applyBorder="1" applyAlignment="1">
      <alignment vertical="center"/>
      <protection/>
    </xf>
    <xf numFmtId="0" fontId="1" fillId="0" borderId="0" xfId="66" applyFont="1" applyBorder="1" applyAlignment="1">
      <alignment horizontal="center" vertical="center"/>
      <protection/>
    </xf>
    <xf numFmtId="3" fontId="12" fillId="33" borderId="31" xfId="66" applyNumberFormat="1" applyFont="1" applyFill="1" applyBorder="1" applyAlignment="1">
      <alignment horizontal="distributed" vertical="center"/>
      <protection/>
    </xf>
    <xf numFmtId="3" fontId="12" fillId="33" borderId="225" xfId="66" applyNumberFormat="1" applyFont="1" applyFill="1" applyBorder="1" applyAlignment="1">
      <alignment horizontal="center" vertical="center"/>
      <protection/>
    </xf>
    <xf numFmtId="3" fontId="12" fillId="33" borderId="157" xfId="66" applyNumberFormat="1" applyFont="1" applyFill="1" applyBorder="1" applyAlignment="1">
      <alignment horizontal="center" vertical="center"/>
      <protection/>
    </xf>
    <xf numFmtId="3" fontId="12" fillId="33" borderId="65" xfId="66" applyNumberFormat="1" applyFont="1" applyFill="1" applyBorder="1" applyAlignment="1">
      <alignment horizontal="center" vertical="center"/>
      <protection/>
    </xf>
    <xf numFmtId="3" fontId="12" fillId="33" borderId="226" xfId="66" applyNumberFormat="1" applyFont="1" applyFill="1" applyBorder="1" applyAlignment="1">
      <alignment horizontal="center" vertical="center"/>
      <protection/>
    </xf>
    <xf numFmtId="3" fontId="12" fillId="33" borderId="66" xfId="66" applyNumberFormat="1" applyFont="1" applyFill="1" applyBorder="1" applyAlignment="1">
      <alignment horizontal="center" vertical="center"/>
      <protection/>
    </xf>
    <xf numFmtId="3" fontId="12" fillId="33" borderId="17" xfId="66" applyNumberFormat="1" applyFont="1" applyFill="1" applyBorder="1" applyAlignment="1">
      <alignment horizontal="distributed" vertical="center"/>
      <protection/>
    </xf>
    <xf numFmtId="3" fontId="10" fillId="33" borderId="227" xfId="66" applyNumberFormat="1" applyFont="1" applyFill="1" applyBorder="1" applyAlignment="1">
      <alignment horizontal="center" vertical="center"/>
      <protection/>
    </xf>
    <xf numFmtId="3" fontId="10" fillId="33" borderId="228" xfId="66" applyNumberFormat="1" applyFont="1" applyFill="1" applyBorder="1" applyAlignment="1">
      <alignment horizontal="center" vertical="center"/>
      <protection/>
    </xf>
    <xf numFmtId="0" fontId="10" fillId="33" borderId="229" xfId="66" applyFont="1" applyFill="1" applyBorder="1" applyAlignment="1">
      <alignment vertical="center"/>
      <protection/>
    </xf>
    <xf numFmtId="0" fontId="10" fillId="33" borderId="230" xfId="66" applyFont="1" applyFill="1" applyBorder="1" applyAlignment="1">
      <alignment vertical="center"/>
      <protection/>
    </xf>
    <xf numFmtId="3" fontId="12" fillId="33" borderId="231" xfId="66" applyNumberFormat="1" applyFont="1" applyFill="1" applyBorder="1" applyAlignment="1">
      <alignment horizontal="center" vertical="center"/>
      <protection/>
    </xf>
    <xf numFmtId="3" fontId="12" fillId="33" borderId="232" xfId="66" applyNumberFormat="1" applyFont="1" applyFill="1" applyBorder="1" applyAlignment="1">
      <alignment horizontal="center" vertical="center"/>
      <protection/>
    </xf>
    <xf numFmtId="3" fontId="8" fillId="0" borderId="0" xfId="66" applyNumberFormat="1" applyFont="1" applyAlignment="1">
      <alignment horizontal="left" vertical="center"/>
      <protection/>
    </xf>
    <xf numFmtId="3" fontId="13" fillId="33" borderId="16" xfId="66" applyNumberFormat="1" applyFont="1" applyFill="1" applyBorder="1" applyAlignment="1">
      <alignment horizontal="distributed" vertical="center"/>
      <protection/>
    </xf>
    <xf numFmtId="3" fontId="12" fillId="33" borderId="37" xfId="66" applyNumberFormat="1" applyFont="1" applyFill="1" applyBorder="1" applyAlignment="1">
      <alignment horizontal="distributed" vertical="center"/>
      <protection/>
    </xf>
    <xf numFmtId="3" fontId="12" fillId="33" borderId="78" xfId="66" applyNumberFormat="1" applyFont="1" applyFill="1" applyBorder="1" applyAlignment="1">
      <alignment horizontal="center" vertical="center"/>
      <protection/>
    </xf>
    <xf numFmtId="3" fontId="11" fillId="33" borderId="48" xfId="66" applyNumberFormat="1" applyFont="1" applyFill="1" applyBorder="1" applyAlignment="1">
      <alignment horizontal="distributed" vertical="center"/>
      <protection/>
    </xf>
    <xf numFmtId="3" fontId="12" fillId="33" borderId="48" xfId="66" applyNumberFormat="1" applyFont="1" applyFill="1" applyBorder="1" applyAlignment="1">
      <alignment horizontal="distributed" vertical="center"/>
      <protection/>
    </xf>
    <xf numFmtId="3" fontId="12" fillId="33" borderId="233" xfId="66" applyNumberFormat="1" applyFont="1" applyFill="1" applyBorder="1" applyAlignment="1">
      <alignment horizontal="center" vertical="distributed" textRotation="255"/>
      <protection/>
    </xf>
    <xf numFmtId="3" fontId="12" fillId="33" borderId="234" xfId="66" applyNumberFormat="1" applyFont="1" applyFill="1" applyBorder="1" applyAlignment="1">
      <alignment horizontal="center" vertical="distributed" textRotation="255"/>
      <protection/>
    </xf>
    <xf numFmtId="3" fontId="12" fillId="33" borderId="235" xfId="66" applyNumberFormat="1" applyFont="1" applyFill="1" applyBorder="1" applyAlignment="1">
      <alignment horizontal="center" vertical="distributed" textRotation="255"/>
      <protection/>
    </xf>
    <xf numFmtId="3" fontId="12" fillId="33" borderId="80" xfId="66" applyNumberFormat="1" applyFont="1" applyFill="1" applyBorder="1" applyAlignment="1">
      <alignment horizontal="center" vertical="center"/>
      <protection/>
    </xf>
    <xf numFmtId="3" fontId="12" fillId="33" borderId="11" xfId="66" applyNumberFormat="1" applyFont="1" applyFill="1" applyBorder="1" applyAlignment="1">
      <alignment horizontal="center" vertical="center"/>
      <protection/>
    </xf>
    <xf numFmtId="3" fontId="12" fillId="33" borderId="81" xfId="66" applyNumberFormat="1" applyFont="1" applyFill="1" applyBorder="1" applyAlignment="1">
      <alignment horizontal="center" vertical="center"/>
      <protection/>
    </xf>
    <xf numFmtId="0" fontId="12" fillId="33" borderId="236" xfId="66" applyFont="1" applyFill="1" applyBorder="1" applyAlignment="1">
      <alignment horizontal="center" vertical="center"/>
      <protection/>
    </xf>
    <xf numFmtId="3" fontId="12" fillId="33" borderId="237" xfId="66" applyNumberFormat="1" applyFont="1" applyFill="1" applyBorder="1" applyAlignment="1">
      <alignment horizontal="center" vertical="distributed" textRotation="255"/>
      <protection/>
    </xf>
    <xf numFmtId="3" fontId="12" fillId="33" borderId="238" xfId="66" applyNumberFormat="1" applyFont="1" applyFill="1" applyBorder="1" applyAlignment="1">
      <alignment horizontal="center" vertical="distributed" textRotation="255"/>
      <protection/>
    </xf>
    <xf numFmtId="3" fontId="12" fillId="33" borderId="239" xfId="66" applyNumberFormat="1" applyFont="1" applyFill="1" applyBorder="1" applyAlignment="1">
      <alignment horizontal="distributed" vertical="center"/>
      <protection/>
    </xf>
    <xf numFmtId="0" fontId="12" fillId="33" borderId="240" xfId="66" applyFont="1" applyFill="1" applyBorder="1" applyAlignment="1">
      <alignment horizontal="center" vertical="center"/>
      <protection/>
    </xf>
    <xf numFmtId="0" fontId="12" fillId="33" borderId="241" xfId="66" applyFont="1" applyFill="1" applyBorder="1" applyAlignment="1">
      <alignment horizontal="center" vertical="center"/>
      <protection/>
    </xf>
    <xf numFmtId="3" fontId="14" fillId="33" borderId="219" xfId="66" applyNumberFormat="1" applyFont="1" applyFill="1" applyBorder="1" applyAlignment="1">
      <alignment horizontal="distributed" vertical="center"/>
      <protection/>
    </xf>
    <xf numFmtId="3" fontId="12" fillId="33" borderId="157" xfId="66" applyNumberFormat="1" applyFont="1" applyFill="1" applyBorder="1" applyAlignment="1">
      <alignment horizontal="distributed" vertical="center"/>
      <protection/>
    </xf>
    <xf numFmtId="3" fontId="12" fillId="33" borderId="11" xfId="66" applyNumberFormat="1" applyFont="1" applyFill="1" applyBorder="1" applyAlignment="1">
      <alignment horizontal="distributed" vertical="center"/>
      <protection/>
    </xf>
    <xf numFmtId="3" fontId="12" fillId="33" borderId="226" xfId="66" applyNumberFormat="1" applyFont="1" applyFill="1" applyBorder="1" applyAlignment="1">
      <alignment horizontal="distributed" vertical="center"/>
      <protection/>
    </xf>
    <xf numFmtId="3" fontId="12" fillId="33" borderId="242" xfId="66" applyNumberFormat="1" applyFont="1" applyFill="1" applyBorder="1" applyAlignment="1">
      <alignment horizontal="distributed" vertical="center" wrapText="1"/>
      <protection/>
    </xf>
    <xf numFmtId="3" fontId="12" fillId="33" borderId="243" xfId="66" applyNumberFormat="1" applyFont="1" applyFill="1" applyBorder="1" applyAlignment="1">
      <alignment horizontal="distributed" vertical="center" wrapText="1"/>
      <protection/>
    </xf>
    <xf numFmtId="3" fontId="12" fillId="33" borderId="244" xfId="66" applyNumberFormat="1" applyFont="1" applyFill="1" applyBorder="1" applyAlignment="1">
      <alignment horizontal="distributed" vertical="center" wrapText="1"/>
      <protection/>
    </xf>
    <xf numFmtId="3" fontId="12" fillId="33" borderId="245" xfId="66" applyNumberFormat="1" applyFont="1" applyFill="1" applyBorder="1" applyAlignment="1">
      <alignment horizontal="distributed" vertical="center" wrapText="1"/>
      <protection/>
    </xf>
    <xf numFmtId="3" fontId="12" fillId="33" borderId="246" xfId="66" applyNumberFormat="1" applyFont="1" applyFill="1" applyBorder="1" applyAlignment="1">
      <alignment horizontal="distributed" vertical="center"/>
      <protection/>
    </xf>
    <xf numFmtId="0" fontId="12" fillId="33" borderId="247" xfId="66" applyFont="1" applyFill="1" applyBorder="1" applyAlignment="1">
      <alignment horizontal="center" vertical="center"/>
      <protection/>
    </xf>
    <xf numFmtId="0" fontId="12" fillId="33" borderId="248" xfId="66" applyFont="1" applyFill="1" applyBorder="1" applyAlignment="1">
      <alignment horizontal="center" vertical="center"/>
      <protection/>
    </xf>
    <xf numFmtId="3" fontId="12" fillId="33" borderId="69" xfId="66" applyNumberFormat="1" applyFont="1" applyFill="1" applyBorder="1" applyAlignment="1">
      <alignment horizontal="distributed" vertical="center"/>
      <protection/>
    </xf>
    <xf numFmtId="191" fontId="10" fillId="0" borderId="249" xfId="66" applyNumberFormat="1" applyFont="1" applyFill="1" applyBorder="1" applyAlignment="1">
      <alignment vertical="center"/>
      <protection/>
    </xf>
    <xf numFmtId="191" fontId="10" fillId="0" borderId="250" xfId="66" applyNumberFormat="1" applyFont="1" applyFill="1" applyBorder="1" applyAlignment="1">
      <alignment vertical="center"/>
      <protection/>
    </xf>
    <xf numFmtId="191" fontId="10" fillId="0" borderId="251" xfId="66" applyNumberFormat="1" applyFont="1" applyFill="1" applyBorder="1" applyAlignment="1">
      <alignment vertical="center"/>
      <protection/>
    </xf>
    <xf numFmtId="191" fontId="10" fillId="0" borderId="252" xfId="66" applyNumberFormat="1" applyFont="1" applyFill="1" applyBorder="1" applyAlignment="1">
      <alignment vertical="center"/>
      <protection/>
    </xf>
    <xf numFmtId="191" fontId="10" fillId="0" borderId="51" xfId="66" applyNumberFormat="1" applyFont="1" applyFill="1" applyBorder="1" applyAlignment="1">
      <alignment vertical="center"/>
      <protection/>
    </xf>
    <xf numFmtId="191" fontId="10" fillId="0" borderId="253" xfId="66" applyNumberFormat="1" applyFont="1" applyFill="1" applyBorder="1" applyAlignment="1">
      <alignment vertical="center"/>
      <protection/>
    </xf>
    <xf numFmtId="191" fontId="10" fillId="0" borderId="17" xfId="66" applyNumberFormat="1" applyFont="1" applyFill="1" applyBorder="1" applyAlignment="1">
      <alignment vertical="center"/>
      <protection/>
    </xf>
    <xf numFmtId="191" fontId="10" fillId="0" borderId="64" xfId="66" applyNumberFormat="1" applyFont="1" applyFill="1" applyBorder="1" applyAlignment="1">
      <alignment vertical="center"/>
      <protection/>
    </xf>
    <xf numFmtId="191" fontId="10" fillId="0" borderId="254" xfId="66" applyNumberFormat="1" applyFont="1" applyFill="1" applyBorder="1" applyAlignment="1">
      <alignment vertical="center"/>
      <protection/>
    </xf>
    <xf numFmtId="191" fontId="10" fillId="0" borderId="11" xfId="66" applyNumberFormat="1" applyFont="1" applyFill="1" applyBorder="1" applyAlignment="1">
      <alignment vertical="center"/>
      <protection/>
    </xf>
    <xf numFmtId="191" fontId="10" fillId="0" borderId="85" xfId="66" applyNumberFormat="1" applyFont="1" applyFill="1" applyBorder="1" applyAlignment="1">
      <alignment vertical="center"/>
      <protection/>
    </xf>
    <xf numFmtId="191" fontId="10" fillId="33" borderId="255" xfId="66" applyNumberFormat="1" applyFont="1" applyFill="1" applyBorder="1" applyAlignment="1">
      <alignment horizontal="right" vertical="center"/>
      <protection/>
    </xf>
    <xf numFmtId="191" fontId="10" fillId="33" borderId="256" xfId="66" applyNumberFormat="1" applyFont="1" applyFill="1" applyBorder="1" applyAlignment="1">
      <alignment horizontal="right" vertical="center"/>
      <protection/>
    </xf>
    <xf numFmtId="192" fontId="10" fillId="33" borderId="255" xfId="67" applyNumberFormat="1" applyFont="1" applyFill="1" applyBorder="1" applyAlignment="1">
      <alignment horizontal="right" vertical="center"/>
      <protection/>
    </xf>
    <xf numFmtId="192" fontId="10" fillId="33" borderId="67" xfId="67" applyNumberFormat="1" applyFont="1" applyFill="1" applyBorder="1" applyAlignment="1">
      <alignment horizontal="right" vertical="center"/>
      <protection/>
    </xf>
    <xf numFmtId="3" fontId="12" fillId="33" borderId="214" xfId="66" applyNumberFormat="1" applyFont="1" applyFill="1" applyBorder="1" applyAlignment="1">
      <alignment horizontal="center" vertical="center"/>
      <protection/>
    </xf>
    <xf numFmtId="3" fontId="12" fillId="33" borderId="257" xfId="66" applyNumberFormat="1" applyFont="1" applyFill="1" applyBorder="1" applyAlignment="1">
      <alignment horizontal="center" vertical="center" wrapText="1"/>
      <protection/>
    </xf>
    <xf numFmtId="3" fontId="12" fillId="33" borderId="258" xfId="66" applyNumberFormat="1" applyFont="1" applyFill="1" applyBorder="1" applyAlignment="1">
      <alignment horizontal="center" vertical="center" wrapText="1"/>
      <protection/>
    </xf>
    <xf numFmtId="3" fontId="12" fillId="33" borderId="259" xfId="66" applyNumberFormat="1" applyFont="1" applyFill="1" applyBorder="1" applyAlignment="1">
      <alignment horizontal="center" vertical="center" wrapText="1"/>
      <protection/>
    </xf>
    <xf numFmtId="3" fontId="12" fillId="33" borderId="260" xfId="66" applyNumberFormat="1" applyFont="1" applyFill="1" applyBorder="1" applyAlignment="1">
      <alignment horizontal="center" vertical="center" wrapText="1"/>
      <protection/>
    </xf>
    <xf numFmtId="3" fontId="12" fillId="33" borderId="220" xfId="66" applyNumberFormat="1" applyFont="1" applyFill="1" applyBorder="1" applyAlignment="1">
      <alignment horizontal="center" vertical="center" wrapText="1"/>
      <protection/>
    </xf>
    <xf numFmtId="191" fontId="10" fillId="33" borderId="255" xfId="66" applyNumberFormat="1" applyFont="1" applyFill="1" applyBorder="1" applyAlignment="1">
      <alignment vertical="center"/>
      <protection/>
    </xf>
    <xf numFmtId="191" fontId="10" fillId="33" borderId="256" xfId="66" applyNumberFormat="1" applyFont="1" applyFill="1" applyBorder="1" applyAlignment="1">
      <alignment vertical="center"/>
      <protection/>
    </xf>
    <xf numFmtId="0" fontId="12" fillId="33" borderId="261" xfId="66" applyFont="1" applyFill="1" applyBorder="1" applyAlignment="1">
      <alignment horizontal="center" vertical="center"/>
      <protection/>
    </xf>
    <xf numFmtId="3" fontId="12" fillId="33" borderId="262" xfId="66" applyNumberFormat="1" applyFont="1" applyFill="1" applyBorder="1" applyAlignment="1">
      <alignment horizontal="center" vertical="center" wrapText="1"/>
      <protection/>
    </xf>
    <xf numFmtId="3" fontId="12" fillId="33" borderId="263" xfId="66" applyNumberFormat="1" applyFont="1" applyFill="1" applyBorder="1" applyAlignment="1">
      <alignment horizontal="center" vertical="center" wrapText="1"/>
      <protection/>
    </xf>
    <xf numFmtId="3" fontId="12" fillId="33" borderId="264" xfId="66" applyNumberFormat="1" applyFont="1" applyFill="1" applyBorder="1" applyAlignment="1">
      <alignment horizontal="center" vertical="center" wrapText="1"/>
      <protection/>
    </xf>
    <xf numFmtId="3" fontId="12" fillId="33" borderId="265" xfId="66" applyNumberFormat="1" applyFont="1" applyFill="1" applyBorder="1" applyAlignment="1">
      <alignment horizontal="center" vertical="center" wrapText="1"/>
      <protection/>
    </xf>
    <xf numFmtId="3" fontId="12" fillId="33" borderId="206" xfId="66" applyNumberFormat="1" applyFont="1" applyFill="1" applyBorder="1" applyAlignment="1">
      <alignment horizontal="center" vertical="center" wrapText="1"/>
      <protection/>
    </xf>
    <xf numFmtId="3" fontId="12" fillId="33" borderId="207" xfId="66" applyNumberFormat="1" applyFont="1" applyFill="1" applyBorder="1" applyAlignment="1">
      <alignment horizontal="center" vertical="center" wrapText="1"/>
      <protection/>
    </xf>
    <xf numFmtId="3" fontId="12" fillId="33" borderId="266" xfId="66" applyNumberFormat="1" applyFont="1" applyFill="1" applyBorder="1" applyAlignment="1">
      <alignment horizontal="center" vertical="center" wrapText="1"/>
      <protection/>
    </xf>
    <xf numFmtId="3" fontId="12" fillId="33" borderId="267" xfId="66" applyNumberFormat="1" applyFont="1" applyFill="1" applyBorder="1" applyAlignment="1">
      <alignment horizontal="center" vertical="center" wrapText="1"/>
      <protection/>
    </xf>
    <xf numFmtId="3" fontId="12" fillId="33" borderId="268" xfId="66" applyNumberFormat="1" applyFont="1" applyFill="1" applyBorder="1" applyAlignment="1">
      <alignment horizontal="center" vertical="center" wrapText="1"/>
      <protection/>
    </xf>
    <xf numFmtId="3" fontId="12" fillId="33" borderId="269" xfId="66" applyNumberFormat="1" applyFont="1" applyFill="1" applyBorder="1" applyAlignment="1">
      <alignment horizontal="center" vertical="center" wrapText="1"/>
      <protection/>
    </xf>
    <xf numFmtId="3" fontId="11" fillId="33" borderId="0" xfId="66" applyNumberFormat="1" applyFont="1" applyFill="1" applyBorder="1" applyAlignment="1">
      <alignment horizontal="distributed" vertical="center"/>
      <protection/>
    </xf>
    <xf numFmtId="192" fontId="10" fillId="0" borderId="249" xfId="67" applyNumberFormat="1" applyFont="1" applyFill="1" applyBorder="1" applyAlignment="1">
      <alignment vertical="center"/>
      <protection/>
    </xf>
    <xf numFmtId="192" fontId="10" fillId="0" borderId="64" xfId="67" applyNumberFormat="1" applyFont="1" applyFill="1" applyBorder="1" applyAlignment="1">
      <alignment vertical="center"/>
      <protection/>
    </xf>
    <xf numFmtId="192" fontId="10" fillId="0" borderId="270" xfId="67" applyNumberFormat="1" applyFont="1" applyFill="1" applyBorder="1" applyAlignment="1">
      <alignment vertical="center"/>
      <protection/>
    </xf>
    <xf numFmtId="192" fontId="10" fillId="0" borderId="221" xfId="67" applyNumberFormat="1" applyFont="1" applyFill="1" applyBorder="1" applyAlignment="1">
      <alignment vertical="center"/>
      <protection/>
    </xf>
    <xf numFmtId="191" fontId="10" fillId="0" borderId="271" xfId="66" applyNumberFormat="1" applyFont="1" applyFill="1" applyBorder="1" applyAlignment="1">
      <alignment vertical="center"/>
      <protection/>
    </xf>
    <xf numFmtId="191" fontId="10" fillId="0" borderId="272" xfId="66" applyNumberFormat="1" applyFont="1" applyFill="1" applyBorder="1" applyAlignment="1">
      <alignment vertical="center"/>
      <protection/>
    </xf>
    <xf numFmtId="3" fontId="12" fillId="33" borderId="273" xfId="66" applyNumberFormat="1" applyFont="1" applyFill="1" applyBorder="1" applyAlignment="1">
      <alignment horizontal="center" vertical="center" wrapText="1"/>
      <protection/>
    </xf>
    <xf numFmtId="3" fontId="12" fillId="33" borderId="274" xfId="66" applyNumberFormat="1" applyFont="1" applyFill="1" applyBorder="1" applyAlignment="1">
      <alignment horizontal="center" vertical="center" wrapText="1"/>
      <protection/>
    </xf>
    <xf numFmtId="3" fontId="11" fillId="33" borderId="275" xfId="66" applyNumberFormat="1" applyFont="1" applyFill="1" applyBorder="1" applyAlignment="1">
      <alignment horizontal="center" vertical="center" wrapText="1"/>
      <protection/>
    </xf>
    <xf numFmtId="3" fontId="11" fillId="33" borderId="140" xfId="66" applyNumberFormat="1" applyFont="1" applyFill="1" applyBorder="1" applyAlignment="1">
      <alignment horizontal="center" vertical="center" wrapText="1"/>
      <protection/>
    </xf>
    <xf numFmtId="191" fontId="10" fillId="0" borderId="276" xfId="66" applyNumberFormat="1" applyFont="1" applyFill="1" applyBorder="1" applyAlignment="1">
      <alignment vertical="center"/>
      <protection/>
    </xf>
    <xf numFmtId="191" fontId="10" fillId="0" borderId="277" xfId="66" applyNumberFormat="1" applyFont="1" applyFill="1" applyBorder="1" applyAlignment="1">
      <alignment vertical="center"/>
      <protection/>
    </xf>
    <xf numFmtId="191" fontId="10" fillId="0" borderId="278" xfId="66" applyNumberFormat="1" applyFont="1" applyFill="1" applyBorder="1" applyAlignment="1">
      <alignment vertical="center"/>
      <protection/>
    </xf>
    <xf numFmtId="191" fontId="10" fillId="0" borderId="279" xfId="66" applyNumberFormat="1" applyFont="1" applyFill="1" applyBorder="1" applyAlignment="1">
      <alignment vertical="center"/>
      <protection/>
    </xf>
    <xf numFmtId="3" fontId="11" fillId="33" borderId="280" xfId="66" applyNumberFormat="1" applyFont="1" applyFill="1" applyBorder="1" applyAlignment="1">
      <alignment horizontal="distributed" vertical="center"/>
      <protection/>
    </xf>
    <xf numFmtId="191" fontId="10" fillId="0" borderId="270" xfId="66" applyNumberFormat="1" applyFont="1" applyFill="1" applyBorder="1" applyAlignment="1">
      <alignment vertical="center"/>
      <protection/>
    </xf>
    <xf numFmtId="191" fontId="10" fillId="33" borderId="281" xfId="66" applyNumberFormat="1" applyFont="1" applyFill="1" applyBorder="1" applyAlignment="1">
      <alignment vertical="center"/>
      <protection/>
    </xf>
    <xf numFmtId="191" fontId="10" fillId="0" borderId="76" xfId="66" applyNumberFormat="1" applyFont="1" applyFill="1" applyBorder="1" applyAlignment="1">
      <alignment vertical="center"/>
      <protection/>
    </xf>
    <xf numFmtId="191" fontId="10" fillId="0" borderId="282" xfId="66" applyNumberFormat="1" applyFont="1" applyFill="1" applyBorder="1" applyAlignment="1">
      <alignment vertical="center"/>
      <protection/>
    </xf>
    <xf numFmtId="191" fontId="10" fillId="0" borderId="76" xfId="66" applyNumberFormat="1" applyFont="1" applyFill="1" applyBorder="1" applyAlignment="1">
      <alignment horizontal="right" vertical="center"/>
      <protection/>
    </xf>
    <xf numFmtId="191" fontId="10" fillId="0" borderId="282" xfId="66" applyNumberFormat="1" applyFont="1" applyFill="1" applyBorder="1" applyAlignment="1">
      <alignment horizontal="right" vertical="center"/>
      <protection/>
    </xf>
    <xf numFmtId="191" fontId="10" fillId="0" borderId="283" xfId="66" applyNumberFormat="1" applyFont="1" applyFill="1" applyBorder="1" applyAlignment="1">
      <alignment vertical="center"/>
      <protection/>
    </xf>
    <xf numFmtId="3" fontId="12" fillId="33" borderId="219" xfId="66" applyNumberFormat="1" applyFont="1" applyFill="1" applyBorder="1" applyAlignment="1">
      <alignment horizontal="distributed" vertical="center"/>
      <protection/>
    </xf>
    <xf numFmtId="191" fontId="10" fillId="0" borderId="283" xfId="66" applyNumberFormat="1" applyFont="1" applyFill="1" applyBorder="1" applyAlignment="1">
      <alignment horizontal="right" vertical="center"/>
      <protection/>
    </xf>
    <xf numFmtId="191" fontId="10" fillId="0" borderId="279" xfId="66" applyNumberFormat="1" applyFont="1" applyFill="1" applyBorder="1" applyAlignment="1">
      <alignment horizontal="right" vertical="center"/>
      <protection/>
    </xf>
    <xf numFmtId="191" fontId="10" fillId="0" borderId="270" xfId="66" applyNumberFormat="1" applyFont="1" applyFill="1" applyBorder="1" applyAlignment="1">
      <alignment horizontal="right" vertical="center"/>
      <protection/>
    </xf>
    <xf numFmtId="191" fontId="10" fillId="0" borderId="277" xfId="66" applyNumberFormat="1" applyFont="1" applyFill="1" applyBorder="1" applyAlignment="1">
      <alignment horizontal="right" vertical="center"/>
      <protection/>
    </xf>
    <xf numFmtId="183" fontId="6" fillId="0" borderId="0" xfId="0" applyNumberFormat="1" applyFont="1" applyBorder="1" applyAlignment="1">
      <alignment horizontal="distributed" vertical="center"/>
    </xf>
    <xf numFmtId="183" fontId="6" fillId="0" borderId="113" xfId="0" applyNumberFormat="1" applyFont="1" applyBorder="1" applyAlignment="1">
      <alignment horizontal="distributed" vertical="center"/>
    </xf>
    <xf numFmtId="184" fontId="6" fillId="0" borderId="113" xfId="0" applyNumberFormat="1" applyFont="1" applyFill="1" applyBorder="1" applyAlignment="1">
      <alignment horizontal="distributed" vertical="center"/>
    </xf>
    <xf numFmtId="183" fontId="6" fillId="0" borderId="115" xfId="0" applyNumberFormat="1" applyFont="1" applyBorder="1" applyAlignment="1">
      <alignment horizontal="distributed" vertical="center"/>
    </xf>
    <xf numFmtId="183" fontId="6" fillId="0" borderId="113" xfId="0" applyNumberFormat="1" applyFont="1" applyBorder="1" applyAlignment="1">
      <alignment horizontal="distributed" vertical="center" wrapText="1"/>
    </xf>
    <xf numFmtId="183" fontId="21" fillId="0" borderId="0" xfId="0" applyNumberFormat="1" applyFont="1" applyAlignment="1">
      <alignment horizontal="center" vertical="center"/>
    </xf>
    <xf numFmtId="184" fontId="6" fillId="0" borderId="135" xfId="0" applyNumberFormat="1" applyFont="1" applyFill="1" applyBorder="1" applyAlignment="1">
      <alignment horizontal="center" vertical="center" shrinkToFit="1"/>
    </xf>
    <xf numFmtId="184" fontId="6" fillId="0" borderId="126" xfId="0" applyNumberFormat="1" applyFont="1" applyFill="1" applyBorder="1" applyAlignment="1">
      <alignment horizontal="center" vertical="center" shrinkToFit="1"/>
    </xf>
    <xf numFmtId="184" fontId="6" fillId="0" borderId="138" xfId="0" applyNumberFormat="1" applyFont="1" applyFill="1" applyBorder="1" applyAlignment="1">
      <alignment horizontal="center" vertical="center" shrinkToFit="1"/>
    </xf>
    <xf numFmtId="183" fontId="6" fillId="0" borderId="116" xfId="0" applyNumberFormat="1" applyFont="1" applyBorder="1" applyAlignment="1">
      <alignment horizontal="center" vertical="center"/>
    </xf>
    <xf numFmtId="184" fontId="6" fillId="0" borderId="121" xfId="0" applyNumberFormat="1" applyFont="1" applyFill="1" applyBorder="1" applyAlignment="1">
      <alignment horizontal="distributed" vertical="center"/>
    </xf>
    <xf numFmtId="184" fontId="6" fillId="0" borderId="116" xfId="0" applyNumberFormat="1" applyFont="1" applyFill="1" applyBorder="1" applyAlignment="1">
      <alignment horizontal="distributed" vertical="center"/>
    </xf>
    <xf numFmtId="184" fontId="6" fillId="0" borderId="116" xfId="0" applyNumberFormat="1" applyFont="1" applyBorder="1" applyAlignment="1">
      <alignment horizontal="distributed" vertical="center" shrinkToFit="1"/>
    </xf>
    <xf numFmtId="183" fontId="6" fillId="0" borderId="121" xfId="0" applyNumberFormat="1" applyFont="1" applyBorder="1" applyAlignment="1">
      <alignment horizontal="distributed" vertical="center"/>
    </xf>
    <xf numFmtId="40" fontId="6" fillId="0" borderId="189" xfId="52" applyNumberFormat="1" applyFont="1" applyFill="1" applyBorder="1" applyAlignment="1">
      <alignment horizontal="right" vertical="center"/>
    </xf>
    <xf numFmtId="40" fontId="6" fillId="0" borderId="186" xfId="52" applyNumberFormat="1" applyFont="1" applyFill="1" applyBorder="1" applyAlignment="1">
      <alignment horizontal="right" vertical="center"/>
    </xf>
    <xf numFmtId="40" fontId="6" fillId="0" borderId="151" xfId="52" applyNumberFormat="1" applyFont="1" applyFill="1" applyBorder="1" applyAlignment="1">
      <alignment horizontal="right" vertical="center"/>
    </xf>
    <xf numFmtId="184" fontId="6" fillId="0" borderId="113" xfId="0" applyNumberFormat="1" applyFont="1" applyFill="1" applyBorder="1" applyAlignment="1">
      <alignment horizontal="distributed" vertical="center" wrapText="1"/>
    </xf>
    <xf numFmtId="184" fontId="6" fillId="0" borderId="116" xfId="0" applyNumberFormat="1" applyFont="1" applyFill="1" applyBorder="1" applyAlignment="1">
      <alignment horizontal="distributed" vertical="center" wrapText="1"/>
    </xf>
    <xf numFmtId="40" fontId="6" fillId="0" borderId="179" xfId="52" applyNumberFormat="1" applyFont="1" applyBorder="1" applyAlignment="1">
      <alignment horizontal="right" vertical="center"/>
    </xf>
    <xf numFmtId="40" fontId="6" fillId="0" borderId="150" xfId="52" applyNumberFormat="1" applyFont="1" applyBorder="1" applyAlignment="1">
      <alignment horizontal="right" vertical="center"/>
    </xf>
    <xf numFmtId="40" fontId="6" fillId="0" borderId="178" xfId="52" applyNumberFormat="1" applyFont="1" applyBorder="1" applyAlignment="1">
      <alignment horizontal="right" vertical="center"/>
    </xf>
    <xf numFmtId="184" fontId="6" fillId="0" borderId="0" xfId="0" applyNumberFormat="1" applyFont="1" applyFill="1" applyBorder="1" applyAlignment="1">
      <alignment horizontal="distributed" vertical="center"/>
    </xf>
    <xf numFmtId="184" fontId="6" fillId="0" borderId="110" xfId="0" applyNumberFormat="1" applyFont="1" applyFill="1" applyBorder="1" applyAlignment="1">
      <alignment horizontal="distributed" vertical="center"/>
    </xf>
    <xf numFmtId="184" fontId="21" fillId="0" borderId="284" xfId="0" applyNumberFormat="1" applyFont="1" applyFill="1" applyBorder="1" applyAlignment="1">
      <alignment horizontal="center" vertical="center"/>
    </xf>
    <xf numFmtId="184" fontId="21" fillId="0" borderId="246" xfId="0" applyNumberFormat="1" applyFont="1" applyFill="1" applyBorder="1" applyAlignment="1">
      <alignment horizontal="center" vertical="center"/>
    </xf>
    <xf numFmtId="184" fontId="21" fillId="0" borderId="285" xfId="0" applyNumberFormat="1" applyFont="1" applyFill="1" applyBorder="1" applyAlignment="1">
      <alignment horizontal="center" vertical="center"/>
    </xf>
    <xf numFmtId="183" fontId="6" fillId="0" borderId="116" xfId="0" applyNumberFormat="1" applyFont="1" applyBorder="1" applyAlignment="1">
      <alignment horizontal="distributed" vertical="center"/>
    </xf>
    <xf numFmtId="40" fontId="6" fillId="0" borderId="190" xfId="52" applyNumberFormat="1" applyFont="1" applyBorder="1" applyAlignment="1">
      <alignment horizontal="right" vertical="center"/>
    </xf>
    <xf numFmtId="40" fontId="6" fillId="0" borderId="187" xfId="52" applyNumberFormat="1" applyFont="1" applyBorder="1" applyAlignment="1">
      <alignment horizontal="right" vertical="center"/>
    </xf>
    <xf numFmtId="40" fontId="6" fillId="0" borderId="149" xfId="52" applyNumberFormat="1" applyFont="1" applyBorder="1" applyAlignment="1">
      <alignment horizontal="right" vertical="center"/>
    </xf>
    <xf numFmtId="184" fontId="6" fillId="0" borderId="286" xfId="0" applyNumberFormat="1" applyFont="1" applyFill="1" applyBorder="1" applyAlignment="1">
      <alignment horizontal="center" vertical="center" textRotation="255"/>
    </xf>
    <xf numFmtId="184" fontId="6" fillId="0" borderId="287" xfId="0" applyNumberFormat="1" applyFont="1" applyFill="1" applyBorder="1" applyAlignment="1">
      <alignment horizontal="center" vertical="center" textRotation="255"/>
    </xf>
    <xf numFmtId="184" fontId="6" fillId="0" borderId="288" xfId="0" applyNumberFormat="1" applyFont="1" applyFill="1" applyBorder="1" applyAlignment="1">
      <alignment horizontal="center" vertical="center" textRotation="255"/>
    </xf>
    <xf numFmtId="184" fontId="21" fillId="0" borderId="77" xfId="0" applyNumberFormat="1" applyFont="1" applyFill="1" applyBorder="1" applyAlignment="1">
      <alignment horizontal="center" vertical="center"/>
    </xf>
    <xf numFmtId="184" fontId="21" fillId="0" borderId="52" xfId="0" applyNumberFormat="1" applyFont="1" applyFill="1" applyBorder="1" applyAlignment="1">
      <alignment horizontal="center" vertical="center"/>
    </xf>
    <xf numFmtId="184" fontId="21" fillId="0" borderId="124" xfId="0" applyNumberFormat="1" applyFont="1" applyFill="1" applyBorder="1" applyAlignment="1">
      <alignment horizontal="center" vertical="center"/>
    </xf>
    <xf numFmtId="184" fontId="21" fillId="0" borderId="133" xfId="0" applyNumberFormat="1" applyFont="1" applyFill="1" applyBorder="1" applyAlignment="1">
      <alignment horizontal="center" vertical="center"/>
    </xf>
    <xf numFmtId="184" fontId="21" fillId="0" borderId="0" xfId="0" applyNumberFormat="1" applyFont="1" applyFill="1" applyBorder="1" applyAlignment="1">
      <alignment horizontal="center" vertical="center"/>
    </xf>
    <xf numFmtId="184" fontId="21" fillId="0" borderId="210" xfId="0" applyNumberFormat="1" applyFont="1" applyFill="1" applyBorder="1" applyAlignment="1">
      <alignment horizontal="center" vertical="center"/>
    </xf>
    <xf numFmtId="184" fontId="21" fillId="0" borderId="128" xfId="0" applyNumberFormat="1" applyFont="1" applyFill="1" applyBorder="1" applyAlignment="1">
      <alignment horizontal="center" vertical="center"/>
    </xf>
    <xf numFmtId="184" fontId="21" fillId="0" borderId="129" xfId="0" applyNumberFormat="1" applyFont="1" applyFill="1" applyBorder="1" applyAlignment="1">
      <alignment horizontal="center" vertical="center"/>
    </xf>
    <xf numFmtId="184" fontId="21" fillId="0" borderId="142" xfId="0" applyNumberFormat="1" applyFont="1" applyFill="1" applyBorder="1" applyAlignment="1">
      <alignment horizontal="center" vertical="center"/>
    </xf>
    <xf numFmtId="183" fontId="6" fillId="0" borderId="286" xfId="0" applyNumberFormat="1" applyFont="1" applyBorder="1" applyAlignment="1">
      <alignment horizontal="center" vertical="center" textRotation="255"/>
    </xf>
    <xf numFmtId="183" fontId="6" fillId="0" borderId="287" xfId="0" applyNumberFormat="1" applyFont="1" applyBorder="1" applyAlignment="1">
      <alignment horizontal="center" vertical="center" textRotation="255"/>
    </xf>
    <xf numFmtId="183" fontId="6" fillId="0" borderId="288" xfId="0" applyNumberFormat="1" applyFont="1" applyBorder="1" applyAlignment="1">
      <alignment horizontal="center" vertical="center" textRotation="255"/>
    </xf>
    <xf numFmtId="183" fontId="22" fillId="0" borderId="0" xfId="0" applyNumberFormat="1" applyFont="1" applyBorder="1" applyAlignment="1">
      <alignment vertical="center"/>
    </xf>
    <xf numFmtId="184" fontId="21" fillId="0" borderId="123" xfId="0" applyNumberFormat="1" applyFont="1" applyFill="1" applyBorder="1" applyAlignment="1">
      <alignment horizontal="center" vertical="center"/>
    </xf>
    <xf numFmtId="184" fontId="21" fillId="0" borderId="140" xfId="0" applyNumberFormat="1" applyFont="1" applyFill="1" applyBorder="1" applyAlignment="1">
      <alignment horizontal="center" vertical="center"/>
    </xf>
    <xf numFmtId="184" fontId="21" fillId="0" borderId="125" xfId="0" applyNumberFormat="1" applyFont="1" applyFill="1" applyBorder="1" applyAlignment="1">
      <alignment horizontal="center" vertical="center"/>
    </xf>
    <xf numFmtId="184" fontId="21" fillId="0" borderId="289" xfId="0" applyNumberFormat="1" applyFont="1" applyFill="1" applyBorder="1" applyAlignment="1">
      <alignment horizontal="center" vertical="center"/>
    </xf>
    <xf numFmtId="40" fontId="6" fillId="0" borderId="201" xfId="52" applyNumberFormat="1" applyFont="1" applyFill="1" applyBorder="1" applyAlignment="1">
      <alignment horizontal="right" vertical="center"/>
    </xf>
    <xf numFmtId="183" fontId="6" fillId="0" borderId="0" xfId="0" applyNumberFormat="1" applyFont="1" applyBorder="1" applyAlignment="1">
      <alignment horizontal="right" vertical="center"/>
    </xf>
    <xf numFmtId="0" fontId="1" fillId="0" borderId="157" xfId="0" applyFont="1" applyBorder="1" applyAlignment="1">
      <alignment horizontal="right" vertical="center"/>
    </xf>
    <xf numFmtId="0" fontId="1" fillId="0" borderId="123" xfId="0" applyFont="1" applyBorder="1" applyAlignment="1">
      <alignment horizontal="center" vertical="center"/>
    </xf>
    <xf numFmtId="0" fontId="0" fillId="0" borderId="125" xfId="0" applyBorder="1" applyAlignment="1">
      <alignment vertical="center"/>
    </xf>
    <xf numFmtId="0" fontId="1" fillId="0" borderId="52" xfId="0" applyFont="1" applyBorder="1" applyAlignment="1">
      <alignment horizontal="center" vertical="center"/>
    </xf>
    <xf numFmtId="0" fontId="0" fillId="0" borderId="129" xfId="0" applyBorder="1" applyAlignment="1">
      <alignment horizontal="center" vertical="center"/>
    </xf>
    <xf numFmtId="0" fontId="1" fillId="0" borderId="140" xfId="0" applyFont="1" applyBorder="1" applyAlignment="1">
      <alignment horizontal="center" vertical="center"/>
    </xf>
    <xf numFmtId="0" fontId="0" fillId="0" borderId="142" xfId="0" applyBorder="1" applyAlignment="1">
      <alignment horizontal="center" vertical="center"/>
    </xf>
    <xf numFmtId="0" fontId="0" fillId="0" borderId="124" xfId="0" applyBorder="1" applyAlignment="1">
      <alignment vertical="center"/>
    </xf>
    <xf numFmtId="0" fontId="0" fillId="0" borderId="124" xfId="0" applyBorder="1" applyAlignment="1">
      <alignment horizontal="center" vertical="center"/>
    </xf>
    <xf numFmtId="0" fontId="2" fillId="0" borderId="157" xfId="0" applyFont="1" applyBorder="1" applyAlignment="1">
      <alignment horizontal="right" vertical="center"/>
    </xf>
    <xf numFmtId="0" fontId="1" fillId="0" borderId="129" xfId="0" applyFont="1" applyBorder="1" applyAlignment="1">
      <alignment horizontal="center" vertical="center"/>
    </xf>
    <xf numFmtId="0" fontId="0" fillId="0" borderId="139" xfId="0" applyBorder="1" applyAlignment="1">
      <alignment horizontal="center" vertical="center"/>
    </xf>
    <xf numFmtId="0" fontId="1" fillId="0" borderId="123" xfId="0" applyFont="1" applyBorder="1" applyAlignment="1">
      <alignment horizontal="center" vertical="center" wrapText="1"/>
    </xf>
    <xf numFmtId="0" fontId="1" fillId="0" borderId="140" xfId="0" applyFont="1" applyBorder="1" applyAlignment="1">
      <alignment horizontal="center" vertical="center" wrapText="1"/>
    </xf>
    <xf numFmtId="0" fontId="1" fillId="0" borderId="124" xfId="0" applyFont="1" applyBorder="1" applyAlignment="1">
      <alignment horizontal="center" vertical="center" wrapText="1"/>
    </xf>
    <xf numFmtId="0" fontId="1" fillId="0" borderId="142" xfId="0" applyFont="1" applyBorder="1" applyAlignment="1">
      <alignment horizontal="center" vertical="center" wrapText="1"/>
    </xf>
    <xf numFmtId="0" fontId="1" fillId="0" borderId="0" xfId="0" applyFont="1" applyBorder="1" applyAlignment="1">
      <alignment horizontal="right" vertical="center"/>
    </xf>
    <xf numFmtId="0" fontId="1" fillId="0" borderId="122" xfId="0" applyFont="1" applyBorder="1" applyAlignment="1">
      <alignment horizontal="distributed" vertical="center"/>
    </xf>
    <xf numFmtId="0" fontId="0" fillId="0" borderId="157" xfId="0" applyBorder="1" applyAlignment="1">
      <alignment horizontal="distributed" vertical="center"/>
    </xf>
    <xf numFmtId="0" fontId="1" fillId="0" borderId="289" xfId="0" applyFont="1" applyBorder="1" applyAlignment="1">
      <alignment horizontal="center" vertical="center"/>
    </xf>
    <xf numFmtId="0" fontId="1" fillId="0" borderId="230" xfId="0" applyFont="1" applyBorder="1" applyAlignment="1">
      <alignment horizontal="center" vertical="center"/>
    </xf>
    <xf numFmtId="0" fontId="0" fillId="0" borderId="230" xfId="0" applyBorder="1" applyAlignment="1">
      <alignment horizontal="center" vertical="center"/>
    </xf>
    <xf numFmtId="38" fontId="1" fillId="0" borderId="230" xfId="52" applyFont="1" applyBorder="1" applyAlignment="1">
      <alignment horizontal="center" vertical="center"/>
    </xf>
    <xf numFmtId="0" fontId="0" fillId="0" borderId="52" xfId="0" applyBorder="1" applyAlignment="1">
      <alignment horizontal="center" vertical="center"/>
    </xf>
    <xf numFmtId="0" fontId="0" fillId="0" borderId="139" xfId="0" applyBorder="1" applyAlignment="1">
      <alignment vertical="center"/>
    </xf>
    <xf numFmtId="0" fontId="80" fillId="0" borderId="122" xfId="64" applyFont="1" applyBorder="1" applyAlignment="1">
      <alignment horizontal="distributed" vertical="center" shrinkToFit="1"/>
      <protection/>
    </xf>
    <xf numFmtId="0" fontId="81" fillId="0" borderId="122" xfId="64" applyFont="1" applyBorder="1" applyAlignment="1">
      <alignment horizontal="distributed" vertical="center" shrinkToFit="1"/>
      <protection/>
    </xf>
    <xf numFmtId="0" fontId="80" fillId="0" borderId="113" xfId="64" applyFont="1" applyBorder="1" applyAlignment="1">
      <alignment horizontal="distributed" vertical="center" shrinkToFit="1"/>
      <protection/>
    </xf>
    <xf numFmtId="0" fontId="81" fillId="0" borderId="113" xfId="64" applyFont="1" applyBorder="1" applyAlignment="1">
      <alignment horizontal="distributed" vertical="center" shrinkToFit="1"/>
      <protection/>
    </xf>
    <xf numFmtId="0" fontId="80" fillId="0" borderId="116" xfId="64" applyFont="1" applyBorder="1" applyAlignment="1">
      <alignment horizontal="distributed" vertical="center" wrapText="1" shrinkToFit="1"/>
      <protection/>
    </xf>
    <xf numFmtId="0" fontId="80" fillId="0" borderId="116" xfId="64" applyFont="1" applyBorder="1" applyAlignment="1">
      <alignment horizontal="distributed" vertical="center" shrinkToFit="1"/>
      <protection/>
    </xf>
    <xf numFmtId="0" fontId="80" fillId="0" borderId="290" xfId="0" applyFont="1" applyBorder="1" applyAlignment="1">
      <alignment horizontal="center" vertical="center" shrinkToFit="1"/>
    </xf>
    <xf numFmtId="0" fontId="80" fillId="0" borderId="291" xfId="0" applyFont="1" applyBorder="1" applyAlignment="1">
      <alignment horizontal="center" vertical="center" shrinkToFit="1"/>
    </xf>
    <xf numFmtId="0" fontId="81" fillId="0" borderId="203" xfId="0" applyFont="1" applyBorder="1" applyAlignment="1">
      <alignment horizontal="center" vertical="center" shrinkToFit="1"/>
    </xf>
    <xf numFmtId="0" fontId="80" fillId="0" borderId="115" xfId="64" applyFont="1" applyBorder="1" applyAlignment="1">
      <alignment horizontal="distributed" vertical="center" shrinkToFit="1"/>
      <protection/>
    </xf>
    <xf numFmtId="0" fontId="80" fillId="0" borderId="126" xfId="64" applyFont="1" applyBorder="1" applyAlignment="1">
      <alignment horizontal="center" vertical="center" shrinkToFit="1"/>
      <protection/>
    </xf>
    <xf numFmtId="0" fontId="83" fillId="0" borderId="0" xfId="0" applyFont="1" applyAlignment="1">
      <alignment vertical="center" shrinkToFit="1"/>
    </xf>
    <xf numFmtId="0" fontId="58" fillId="0" borderId="0" xfId="0" applyFont="1" applyBorder="1" applyAlignment="1">
      <alignment horizontal="right" vertical="center" shrinkToFit="1"/>
    </xf>
    <xf numFmtId="0" fontId="81" fillId="0" borderId="292" xfId="0" applyFont="1" applyBorder="1" applyAlignment="1">
      <alignment horizontal="center" vertical="center" shrinkToFit="1"/>
    </xf>
    <xf numFmtId="0" fontId="81" fillId="0" borderId="115" xfId="64" applyFont="1" applyBorder="1" applyAlignment="1">
      <alignment horizontal="distributed" vertical="center" shrinkToFit="1"/>
      <protection/>
    </xf>
    <xf numFmtId="183" fontId="6" fillId="0" borderId="293" xfId="0" applyNumberFormat="1" applyFont="1" applyBorder="1" applyAlignment="1">
      <alignment horizontal="center" vertical="center" textRotation="255"/>
    </xf>
    <xf numFmtId="183" fontId="6" fillId="0" borderId="160" xfId="0" applyNumberFormat="1" applyFont="1" applyBorder="1" applyAlignment="1">
      <alignment vertical="center"/>
    </xf>
    <xf numFmtId="184" fontId="6" fillId="0" borderId="160" xfId="0" applyNumberFormat="1" applyFont="1" applyFill="1" applyBorder="1" applyAlignment="1">
      <alignment horizontal="distributed" vertical="center"/>
    </xf>
    <xf numFmtId="184" fontId="21" fillId="0" borderId="160" xfId="0" applyNumberFormat="1" applyFont="1" applyFill="1" applyBorder="1" applyAlignment="1">
      <alignment vertical="center"/>
    </xf>
    <xf numFmtId="40" fontId="21" fillId="0" borderId="294" xfId="52" applyNumberFormat="1" applyFont="1" applyBorder="1" applyAlignment="1">
      <alignment horizontal="right" vertical="center" shrinkToFit="1"/>
    </xf>
    <xf numFmtId="184" fontId="6" fillId="0" borderId="295" xfId="52" applyNumberFormat="1" applyFont="1" applyBorder="1" applyAlignment="1">
      <alignment horizontal="right" vertical="center"/>
    </xf>
    <xf numFmtId="40" fontId="21" fillId="0" borderId="157" xfId="52" applyNumberFormat="1" applyFont="1" applyBorder="1" applyAlignment="1">
      <alignment horizontal="right" vertical="center" shrinkToFit="1"/>
    </xf>
    <xf numFmtId="40" fontId="6" fillId="0" borderId="296" xfId="52" applyNumberFormat="1" applyFont="1" applyFill="1" applyBorder="1" applyAlignment="1">
      <alignment horizontal="right" vertical="center"/>
    </xf>
    <xf numFmtId="40" fontId="6" fillId="0" borderId="297" xfId="52" applyNumberFormat="1" applyFont="1" applyBorder="1" applyAlignment="1">
      <alignment horizontal="right" vertical="center"/>
    </xf>
    <xf numFmtId="40" fontId="6" fillId="0" borderId="298" xfId="52" applyNumberFormat="1" applyFont="1" applyBorder="1" applyAlignment="1">
      <alignment horizontal="right" vertical="center"/>
    </xf>
    <xf numFmtId="40" fontId="6" fillId="0" borderId="296" xfId="52" applyNumberFormat="1" applyFont="1" applyBorder="1" applyAlignment="1">
      <alignment horizontal="right" vertical="center"/>
    </xf>
    <xf numFmtId="40" fontId="6" fillId="0" borderId="299" xfId="52" applyNumberFormat="1" applyFont="1" applyBorder="1" applyAlignment="1">
      <alignment horizontal="right" vertical="center"/>
    </xf>
    <xf numFmtId="183" fontId="6" fillId="0" borderId="300" xfId="0" applyNumberFormat="1" applyFont="1" applyBorder="1" applyAlignment="1">
      <alignment horizontal="center" vertical="center" textRotation="255"/>
    </xf>
    <xf numFmtId="183" fontId="6" fillId="0" borderId="301" xfId="0" applyNumberFormat="1" applyFont="1" applyBorder="1" applyAlignment="1">
      <alignment vertical="center"/>
    </xf>
    <xf numFmtId="184" fontId="6" fillId="0" borderId="52" xfId="0" applyNumberFormat="1" applyFont="1" applyFill="1" applyBorder="1" applyAlignment="1">
      <alignment horizontal="distributed" vertical="center"/>
    </xf>
    <xf numFmtId="184" fontId="6" fillId="0" borderId="302" xfId="0" applyNumberFormat="1" applyFont="1" applyFill="1" applyBorder="1" applyAlignment="1">
      <alignment horizontal="distributed" vertical="center"/>
    </xf>
    <xf numFmtId="184" fontId="21" fillId="0" borderId="302" xfId="0" applyNumberFormat="1" applyFont="1" applyFill="1" applyBorder="1" applyAlignment="1">
      <alignment vertical="center"/>
    </xf>
    <xf numFmtId="40" fontId="6" fillId="0" borderId="303" xfId="52" applyNumberFormat="1" applyFont="1" applyFill="1" applyBorder="1" applyAlignment="1">
      <alignment horizontal="right" vertical="center"/>
    </xf>
    <xf numFmtId="40" fontId="6" fillId="0" borderId="304" xfId="52" applyNumberFormat="1" applyFont="1" applyBorder="1" applyAlignment="1">
      <alignment horizontal="right" vertical="center"/>
    </xf>
    <xf numFmtId="40" fontId="6" fillId="0" borderId="305" xfId="52" applyNumberFormat="1" applyFont="1" applyBorder="1" applyAlignment="1">
      <alignment horizontal="right" vertical="center"/>
    </xf>
    <xf numFmtId="40" fontId="6" fillId="0" borderId="303" xfId="52" applyNumberFormat="1" applyFont="1" applyBorder="1" applyAlignment="1">
      <alignment horizontal="right" vertical="center"/>
    </xf>
    <xf numFmtId="40" fontId="6" fillId="0" borderId="306" xfId="52" applyNumberFormat="1" applyFont="1" applyBorder="1" applyAlignment="1">
      <alignment horizontal="right" vertical="center"/>
    </xf>
    <xf numFmtId="0" fontId="0" fillId="0" borderId="111" xfId="0" applyBorder="1" applyAlignment="1">
      <alignment/>
    </xf>
    <xf numFmtId="183" fontId="21" fillId="0" borderId="160" xfId="0" applyNumberFormat="1" applyFont="1" applyBorder="1" applyAlignment="1">
      <alignment vertical="center"/>
    </xf>
    <xf numFmtId="198" fontId="6" fillId="0" borderId="114" xfId="0" applyNumberFormat="1" applyFont="1" applyBorder="1" applyAlignment="1">
      <alignment vertical="center"/>
    </xf>
    <xf numFmtId="198" fontId="6" fillId="0" borderId="113" xfId="0" applyNumberFormat="1" applyFont="1" applyFill="1" applyBorder="1" applyAlignment="1">
      <alignment horizontal="distributed" vertical="center"/>
    </xf>
    <xf numFmtId="198" fontId="21" fillId="0" borderId="120" xfId="0" applyNumberFormat="1" applyFont="1" applyFill="1" applyBorder="1" applyAlignment="1">
      <alignment vertical="center"/>
    </xf>
    <xf numFmtId="184" fontId="6" fillId="0" borderId="152" xfId="52" applyNumberFormat="1" applyFont="1" applyFill="1" applyBorder="1" applyAlignment="1">
      <alignment horizontal="right" vertical="center"/>
    </xf>
    <xf numFmtId="184" fontId="6" fillId="0" borderId="153" xfId="52" applyNumberFormat="1" applyFont="1" applyBorder="1" applyAlignment="1">
      <alignment horizontal="right" vertical="center"/>
    </xf>
    <xf numFmtId="198" fontId="6" fillId="0" borderId="152" xfId="52" applyNumberFormat="1" applyFont="1" applyFill="1" applyBorder="1" applyAlignment="1">
      <alignment horizontal="right" vertical="center"/>
    </xf>
    <xf numFmtId="198" fontId="6" fillId="0" borderId="148" xfId="52" applyNumberFormat="1" applyFont="1" applyBorder="1" applyAlignment="1">
      <alignment horizontal="right" vertical="center"/>
    </xf>
    <xf numFmtId="198" fontId="6" fillId="0" borderId="153" xfId="52" applyNumberFormat="1" applyFont="1" applyBorder="1" applyAlignment="1">
      <alignment horizontal="right" vertical="center"/>
    </xf>
    <xf numFmtId="198" fontId="6" fillId="0" borderId="152" xfId="52" applyNumberFormat="1" applyFont="1" applyBorder="1" applyAlignment="1">
      <alignment horizontal="right" vertical="center"/>
    </xf>
    <xf numFmtId="198" fontId="6" fillId="0" borderId="177" xfId="52" applyNumberFormat="1" applyFont="1" applyBorder="1" applyAlignment="1">
      <alignment horizontal="right" vertical="center"/>
    </xf>
    <xf numFmtId="40" fontId="6" fillId="0" borderId="189" xfId="52" applyNumberFormat="1" applyFont="1" applyFill="1" applyBorder="1" applyAlignment="1">
      <alignment vertical="center"/>
    </xf>
    <xf numFmtId="40" fontId="6" fillId="0" borderId="190" xfId="52" applyNumberFormat="1" applyFont="1" applyBorder="1" applyAlignment="1">
      <alignment vertical="center"/>
    </xf>
    <xf numFmtId="40" fontId="6" fillId="0" borderId="179" xfId="52" applyNumberFormat="1" applyFont="1" applyBorder="1" applyAlignment="1">
      <alignment vertical="center"/>
    </xf>
    <xf numFmtId="184" fontId="6" fillId="0" borderId="191" xfId="0" applyNumberFormat="1" applyFont="1" applyFill="1" applyBorder="1" applyAlignment="1">
      <alignment vertical="center" wrapText="1"/>
    </xf>
    <xf numFmtId="184" fontId="6" fillId="0" borderId="145" xfId="0" applyNumberFormat="1" applyFont="1" applyFill="1" applyBorder="1" applyAlignment="1">
      <alignment horizontal="distributed" vertical="center" wrapText="1"/>
    </xf>
    <xf numFmtId="40" fontId="6" fillId="0" borderId="151" xfId="52" applyNumberFormat="1" applyFont="1" applyFill="1" applyBorder="1" applyAlignment="1">
      <alignment vertical="center"/>
    </xf>
    <xf numFmtId="40" fontId="6" fillId="0" borderId="149" xfId="52" applyNumberFormat="1" applyFont="1" applyBorder="1" applyAlignment="1">
      <alignment vertical="center"/>
    </xf>
    <xf numFmtId="40" fontId="6" fillId="0" borderId="150" xfId="52" applyNumberFormat="1" applyFont="1" applyBorder="1" applyAlignment="1">
      <alignment vertical="center"/>
    </xf>
    <xf numFmtId="184" fontId="6" fillId="0" borderId="110" xfId="0" applyNumberFormat="1" applyFont="1" applyFill="1" applyBorder="1" applyAlignment="1">
      <alignment horizontal="distributed" vertical="center" wrapText="1"/>
    </xf>
    <xf numFmtId="184" fontId="21" fillId="0" borderId="210" xfId="0" applyNumberFormat="1" applyFont="1" applyFill="1" applyBorder="1" applyAlignment="1">
      <alignment vertical="center"/>
    </xf>
    <xf numFmtId="40" fontId="6" fillId="0" borderId="151" xfId="52" applyNumberFormat="1" applyFont="1" applyFill="1" applyBorder="1" applyAlignment="1">
      <alignment vertical="center"/>
    </xf>
    <xf numFmtId="40" fontId="6" fillId="0" borderId="149" xfId="52" applyNumberFormat="1" applyFont="1" applyFill="1" applyBorder="1" applyAlignment="1">
      <alignment horizontal="right" vertical="center"/>
    </xf>
    <xf numFmtId="40" fontId="6" fillId="0" borderId="149" xfId="52" applyNumberFormat="1" applyFont="1" applyFill="1" applyBorder="1" applyAlignment="1">
      <alignment vertical="center"/>
    </xf>
    <xf numFmtId="183" fontId="21" fillId="0" borderId="117" xfId="0" applyNumberFormat="1" applyFont="1" applyBorder="1" applyAlignment="1">
      <alignment vertical="center"/>
    </xf>
    <xf numFmtId="183" fontId="21" fillId="0" borderId="167" xfId="0" applyNumberFormat="1" applyFont="1" applyBorder="1" applyAlignment="1">
      <alignment vertical="center"/>
    </xf>
    <xf numFmtId="183" fontId="6" fillId="0" borderId="160" xfId="0" applyNumberFormat="1" applyFont="1" applyBorder="1" applyAlignment="1">
      <alignment horizontal="distributed" vertical="center" wrapText="1"/>
    </xf>
    <xf numFmtId="40" fontId="6" fillId="0" borderId="294" xfId="52" applyNumberFormat="1" applyFont="1" applyFill="1" applyBorder="1" applyAlignment="1">
      <alignment horizontal="right" vertical="center"/>
    </xf>
    <xf numFmtId="40" fontId="6" fillId="0" borderId="295" xfId="52" applyNumberFormat="1" applyFont="1" applyBorder="1" applyAlignment="1">
      <alignment horizontal="right" vertical="center"/>
    </xf>
    <xf numFmtId="40" fontId="6" fillId="0" borderId="307" xfId="52" applyNumberFormat="1" applyFont="1" applyBorder="1" applyAlignment="1">
      <alignment horizontal="right" vertical="center"/>
    </xf>
    <xf numFmtId="183" fontId="6" fillId="0" borderId="110" xfId="0" applyNumberFormat="1" applyFont="1" applyBorder="1" applyAlignment="1">
      <alignment horizontal="distributed" vertical="center"/>
    </xf>
    <xf numFmtId="40" fontId="6" fillId="0" borderId="189" xfId="52" applyNumberFormat="1" applyFont="1" applyFill="1" applyBorder="1" applyAlignment="1">
      <alignment horizontal="right" vertical="center" shrinkToFit="1"/>
    </xf>
    <xf numFmtId="184" fontId="6" fillId="0" borderId="190" xfId="52" applyNumberFormat="1" applyFont="1" applyBorder="1" applyAlignment="1">
      <alignment horizontal="right" vertical="center" shrinkToFit="1"/>
    </xf>
    <xf numFmtId="40" fontId="6" fillId="0" borderId="179" xfId="52" applyNumberFormat="1" applyFont="1" applyFill="1" applyBorder="1" applyAlignment="1">
      <alignment horizontal="right" vertical="center" shrinkToFit="1"/>
    </xf>
    <xf numFmtId="40" fontId="6" fillId="0" borderId="199" xfId="52" applyNumberFormat="1" applyFont="1" applyFill="1" applyBorder="1" applyAlignment="1">
      <alignment horizontal="right" vertical="center" shrinkToFit="1"/>
    </xf>
    <xf numFmtId="184" fontId="6" fillId="0" borderId="114" xfId="0" applyNumberFormat="1" applyFont="1" applyFill="1" applyBorder="1" applyAlignment="1">
      <alignment vertical="center"/>
    </xf>
    <xf numFmtId="184" fontId="26" fillId="0" borderId="149" xfId="52" applyNumberFormat="1" applyFont="1" applyBorder="1" applyAlignment="1">
      <alignment horizontal="right" vertical="center"/>
    </xf>
    <xf numFmtId="40" fontId="6" fillId="0" borderId="179" xfId="52" applyNumberFormat="1" applyFont="1" applyBorder="1" applyAlignment="1">
      <alignment horizontal="right" vertical="center" shrinkToFit="1"/>
    </xf>
    <xf numFmtId="40" fontId="6" fillId="0" borderId="189" xfId="52" applyNumberFormat="1" applyFont="1" applyBorder="1" applyAlignment="1">
      <alignment horizontal="right" vertical="center" shrinkToFit="1"/>
    </xf>
    <xf numFmtId="40" fontId="6" fillId="0" borderId="199" xfId="52" applyNumberFormat="1" applyFont="1" applyBorder="1" applyAlignment="1">
      <alignment horizontal="right" vertical="center" shrinkToFit="1"/>
    </xf>
    <xf numFmtId="40" fontId="6" fillId="0" borderId="192" xfId="52" applyNumberFormat="1" applyFont="1" applyFill="1" applyBorder="1" applyAlignment="1">
      <alignment horizontal="right" vertical="center" shrinkToFit="1"/>
    </xf>
    <xf numFmtId="184" fontId="6" fillId="0" borderId="193" xfId="52" applyNumberFormat="1" applyFont="1" applyBorder="1" applyAlignment="1">
      <alignment horizontal="right" vertical="center" shrinkToFit="1"/>
    </xf>
    <xf numFmtId="40" fontId="6" fillId="0" borderId="180" xfId="52" applyNumberFormat="1" applyFont="1" applyBorder="1" applyAlignment="1">
      <alignment horizontal="right" vertical="center" shrinkToFit="1"/>
    </xf>
    <xf numFmtId="40" fontId="6" fillId="0" borderId="192" xfId="52" applyNumberFormat="1" applyFont="1" applyBorder="1" applyAlignment="1">
      <alignment horizontal="right" vertical="center"/>
    </xf>
    <xf numFmtId="40" fontId="6" fillId="0" borderId="308" xfId="52" applyNumberFormat="1" applyFont="1" applyFill="1" applyBorder="1" applyAlignment="1">
      <alignment horizontal="right" vertical="center" shrinkToFit="1"/>
    </xf>
    <xf numFmtId="184" fontId="6" fillId="0" borderId="309" xfId="52" applyNumberFormat="1" applyFont="1" applyFill="1" applyBorder="1" applyAlignment="1">
      <alignment horizontal="right" vertical="center" shrinkToFit="1"/>
    </xf>
    <xf numFmtId="40" fontId="6" fillId="0" borderId="310" xfId="52" applyNumberFormat="1" applyFont="1" applyFill="1" applyBorder="1" applyAlignment="1">
      <alignment horizontal="right" vertical="center" shrinkToFit="1"/>
    </xf>
    <xf numFmtId="40" fontId="6" fillId="0" borderId="311" xfId="52" applyNumberFormat="1" applyFont="1" applyFill="1" applyBorder="1" applyAlignment="1">
      <alignment horizontal="right" vertical="center" shrinkToFit="1"/>
    </xf>
    <xf numFmtId="183" fontId="21" fillId="0" borderId="172" xfId="0" applyNumberFormat="1" applyFont="1" applyBorder="1" applyAlignment="1">
      <alignment vertical="center"/>
    </xf>
    <xf numFmtId="183" fontId="6" fillId="0" borderId="121" xfId="0" applyNumberFormat="1" applyFont="1" applyBorder="1" applyAlignment="1">
      <alignment vertical="center"/>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_Ｈ11・Ｈ12予算の歳入・歳出比較構成" xfId="65"/>
    <cellStyle name="標準_Ｈ17事項別明細書" xfId="66"/>
    <cellStyle name="標準_Ｈ17性質別比較表"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9</xdr:row>
      <xdr:rowOff>9525</xdr:rowOff>
    </xdr:from>
    <xdr:to>
      <xdr:col>9</xdr:col>
      <xdr:colOff>323850</xdr:colOff>
      <xdr:row>10</xdr:row>
      <xdr:rowOff>38100</xdr:rowOff>
    </xdr:to>
    <xdr:sp>
      <xdr:nvSpPr>
        <xdr:cNvPr id="1" name="円/楕円 1"/>
        <xdr:cNvSpPr>
          <a:spLocks/>
        </xdr:cNvSpPr>
      </xdr:nvSpPr>
      <xdr:spPr>
        <a:xfrm>
          <a:off x="314325" y="1990725"/>
          <a:ext cx="5553075" cy="200025"/>
        </a:xfrm>
        <a:prstGeom prst="ellipse">
          <a:avLst/>
        </a:prstGeom>
        <a:gradFill rotWithShape="1">
          <a:gsLst>
            <a:gs pos="0">
              <a:srgbClr val="9AB5E4"/>
            </a:gs>
            <a:gs pos="100000">
              <a:srgbClr val="294B87"/>
            </a:gs>
            <a:gs pos="100000">
              <a:srgbClr val="E1E8F5"/>
            </a:gs>
          </a:gsLst>
          <a:lin ang="5400000" scaled="1"/>
        </a:gra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3:V53"/>
  <sheetViews>
    <sheetView view="pageBreakPreview" zoomScale="115" zoomScaleSheetLayoutView="115" zoomScalePageLayoutView="0" workbookViewId="0" topLeftCell="A1">
      <selection activeCell="A7" sqref="A7:K9"/>
    </sheetView>
  </sheetViews>
  <sheetFormatPr defaultColWidth="9.00390625" defaultRowHeight="13.5"/>
  <cols>
    <col min="1" max="1" width="4.125" style="0" customWidth="1"/>
    <col min="2" max="2" width="5.625" style="0" customWidth="1"/>
    <col min="10" max="10" width="5.75390625" style="0" customWidth="1"/>
    <col min="11" max="11" width="4.00390625" style="0" customWidth="1"/>
  </cols>
  <sheetData>
    <row r="3" spans="1:11" ht="13.5">
      <c r="A3" s="544" t="s">
        <v>368</v>
      </c>
      <c r="B3" s="544"/>
      <c r="C3" s="544"/>
      <c r="D3" s="544"/>
      <c r="E3" s="544"/>
      <c r="F3" s="544"/>
      <c r="G3" s="544"/>
      <c r="H3" s="544"/>
      <c r="I3" s="544"/>
      <c r="J3" s="544"/>
      <c r="K3" s="544"/>
    </row>
    <row r="4" spans="1:11" ht="13.5">
      <c r="A4" s="544"/>
      <c r="B4" s="544"/>
      <c r="C4" s="544"/>
      <c r="D4" s="544"/>
      <c r="E4" s="544"/>
      <c r="F4" s="544"/>
      <c r="G4" s="544"/>
      <c r="H4" s="544"/>
      <c r="I4" s="544"/>
      <c r="J4" s="544"/>
      <c r="K4" s="544"/>
    </row>
    <row r="5" spans="1:11" ht="13.5">
      <c r="A5" s="544"/>
      <c r="B5" s="544"/>
      <c r="C5" s="544"/>
      <c r="D5" s="544"/>
      <c r="E5" s="544"/>
      <c r="F5" s="544"/>
      <c r="G5" s="544"/>
      <c r="H5" s="544"/>
      <c r="I5" s="544"/>
      <c r="J5" s="544"/>
      <c r="K5" s="544"/>
    </row>
    <row r="7" spans="1:11" ht="48" customHeight="1">
      <c r="A7" s="545" t="s">
        <v>193</v>
      </c>
      <c r="B7" s="545"/>
      <c r="C7" s="545"/>
      <c r="D7" s="545"/>
      <c r="E7" s="545"/>
      <c r="F7" s="545"/>
      <c r="G7" s="545"/>
      <c r="H7" s="545"/>
      <c r="I7" s="545"/>
      <c r="J7" s="545"/>
      <c r="K7" s="545"/>
    </row>
    <row r="8" spans="1:11" ht="13.5">
      <c r="A8" s="545"/>
      <c r="B8" s="545"/>
      <c r="C8" s="545"/>
      <c r="D8" s="545"/>
      <c r="E8" s="545"/>
      <c r="F8" s="545"/>
      <c r="G8" s="545"/>
      <c r="H8" s="545"/>
      <c r="I8" s="545"/>
      <c r="J8" s="545"/>
      <c r="K8" s="545"/>
    </row>
    <row r="9" spans="1:11" ht="13.5">
      <c r="A9" s="545"/>
      <c r="B9" s="545"/>
      <c r="C9" s="545"/>
      <c r="D9" s="545"/>
      <c r="E9" s="545"/>
      <c r="F9" s="545"/>
      <c r="G9" s="545"/>
      <c r="H9" s="545"/>
      <c r="I9" s="545"/>
      <c r="J9" s="545"/>
      <c r="K9" s="545"/>
    </row>
    <row r="12" ht="14.25" thickBot="1"/>
    <row r="13" spans="1:11" ht="13.5" customHeight="1">
      <c r="A13" s="522"/>
      <c r="B13" s="523"/>
      <c r="C13" s="524"/>
      <c r="D13" s="524"/>
      <c r="E13" s="524"/>
      <c r="F13" s="524"/>
      <c r="G13" s="524"/>
      <c r="H13" s="524"/>
      <c r="I13" s="524"/>
      <c r="J13" s="524"/>
      <c r="K13" s="525"/>
    </row>
    <row r="14" spans="1:11" ht="21">
      <c r="A14" s="526"/>
      <c r="B14" s="546" t="s">
        <v>366</v>
      </c>
      <c r="C14" s="546"/>
      <c r="D14" s="546"/>
      <c r="E14" s="546"/>
      <c r="F14" s="546"/>
      <c r="G14" s="546"/>
      <c r="H14" s="546"/>
      <c r="I14" s="546"/>
      <c r="J14" s="546"/>
      <c r="K14" s="527"/>
    </row>
    <row r="15" spans="1:11" ht="13.5">
      <c r="A15" s="526"/>
      <c r="B15" s="528"/>
      <c r="C15" s="528"/>
      <c r="D15" s="528"/>
      <c r="E15" s="528"/>
      <c r="F15" s="528"/>
      <c r="G15" s="528"/>
      <c r="H15" s="528"/>
      <c r="I15" s="528"/>
      <c r="J15" s="528"/>
      <c r="K15" s="527"/>
    </row>
    <row r="16" spans="1:11" ht="21" customHeight="1">
      <c r="A16" s="526"/>
      <c r="B16" s="528"/>
      <c r="C16" s="528"/>
      <c r="D16" s="528"/>
      <c r="E16" s="528"/>
      <c r="F16" s="528"/>
      <c r="G16" s="547" t="s">
        <v>367</v>
      </c>
      <c r="H16" s="547"/>
      <c r="I16" s="547"/>
      <c r="J16" s="547"/>
      <c r="K16" s="527"/>
    </row>
    <row r="17" spans="1:11" ht="13.5">
      <c r="A17" s="526"/>
      <c r="B17" s="528"/>
      <c r="C17" s="528"/>
      <c r="D17" s="528"/>
      <c r="E17" s="528"/>
      <c r="F17" s="528"/>
      <c r="G17" s="528"/>
      <c r="H17" s="528"/>
      <c r="I17" s="528"/>
      <c r="J17" s="528"/>
      <c r="K17" s="527"/>
    </row>
    <row r="18" spans="1:22" ht="13.5" customHeight="1">
      <c r="A18" s="526"/>
      <c r="B18" s="548" t="s">
        <v>380</v>
      </c>
      <c r="C18" s="548"/>
      <c r="D18" s="548"/>
      <c r="E18" s="548"/>
      <c r="F18" s="548"/>
      <c r="G18" s="548"/>
      <c r="H18" s="548"/>
      <c r="I18" s="548"/>
      <c r="J18" s="548"/>
      <c r="K18" s="527"/>
      <c r="N18" s="540"/>
      <c r="O18" s="540"/>
      <c r="P18" s="540"/>
      <c r="Q18" s="540"/>
      <c r="R18" s="540"/>
      <c r="S18" s="540"/>
      <c r="T18" s="540"/>
      <c r="U18" s="540"/>
      <c r="V18" s="540"/>
    </row>
    <row r="19" spans="1:22" ht="13.5">
      <c r="A19" s="526"/>
      <c r="B19" s="548"/>
      <c r="C19" s="548"/>
      <c r="D19" s="548"/>
      <c r="E19" s="548"/>
      <c r="F19" s="548"/>
      <c r="G19" s="548"/>
      <c r="H19" s="548"/>
      <c r="I19" s="548"/>
      <c r="J19" s="548"/>
      <c r="K19" s="527"/>
      <c r="N19" s="540"/>
      <c r="O19" s="540"/>
      <c r="P19" s="540"/>
      <c r="Q19" s="540"/>
      <c r="R19" s="540"/>
      <c r="S19" s="540"/>
      <c r="T19" s="540"/>
      <c r="U19" s="540"/>
      <c r="V19" s="540"/>
    </row>
    <row r="20" spans="1:22" ht="13.5">
      <c r="A20" s="526"/>
      <c r="B20" s="548"/>
      <c r="C20" s="548"/>
      <c r="D20" s="548"/>
      <c r="E20" s="548"/>
      <c r="F20" s="548"/>
      <c r="G20" s="548"/>
      <c r="H20" s="548"/>
      <c r="I20" s="548"/>
      <c r="J20" s="548"/>
      <c r="K20" s="527"/>
      <c r="N20" s="540"/>
      <c r="O20" s="540"/>
      <c r="P20" s="540"/>
      <c r="Q20" s="540"/>
      <c r="R20" s="540"/>
      <c r="S20" s="540"/>
      <c r="T20" s="540"/>
      <c r="U20" s="540"/>
      <c r="V20" s="540"/>
    </row>
    <row r="21" spans="1:22" ht="13.5">
      <c r="A21" s="526"/>
      <c r="B21" s="548"/>
      <c r="C21" s="548"/>
      <c r="D21" s="548"/>
      <c r="E21" s="548"/>
      <c r="F21" s="548"/>
      <c r="G21" s="548"/>
      <c r="H21" s="548"/>
      <c r="I21" s="548"/>
      <c r="J21" s="548"/>
      <c r="K21" s="527"/>
      <c r="N21" s="540"/>
      <c r="O21" s="540"/>
      <c r="P21" s="540"/>
      <c r="Q21" s="540"/>
      <c r="R21" s="540"/>
      <c r="S21" s="540"/>
      <c r="T21" s="540"/>
      <c r="U21" s="540"/>
      <c r="V21" s="540"/>
    </row>
    <row r="22" spans="1:22" ht="13.5">
      <c r="A22" s="526"/>
      <c r="B22" s="548"/>
      <c r="C22" s="548"/>
      <c r="D22" s="548"/>
      <c r="E22" s="548"/>
      <c r="F22" s="548"/>
      <c r="G22" s="548"/>
      <c r="H22" s="548"/>
      <c r="I22" s="548"/>
      <c r="J22" s="548"/>
      <c r="K22" s="527"/>
      <c r="N22" s="540"/>
      <c r="O22" s="540"/>
      <c r="P22" s="540"/>
      <c r="Q22" s="540"/>
      <c r="R22" s="540"/>
      <c r="S22" s="540"/>
      <c r="T22" s="540"/>
      <c r="U22" s="540"/>
      <c r="V22" s="540"/>
    </row>
    <row r="23" spans="1:22" ht="13.5">
      <c r="A23" s="526"/>
      <c r="B23" s="548"/>
      <c r="C23" s="548"/>
      <c r="D23" s="548"/>
      <c r="E23" s="548"/>
      <c r="F23" s="548"/>
      <c r="G23" s="548"/>
      <c r="H23" s="548"/>
      <c r="I23" s="548"/>
      <c r="J23" s="548"/>
      <c r="K23" s="527"/>
      <c r="N23" s="540"/>
      <c r="O23" s="540"/>
      <c r="P23" s="540"/>
      <c r="Q23" s="540"/>
      <c r="R23" s="540"/>
      <c r="S23" s="540"/>
      <c r="T23" s="540"/>
      <c r="U23" s="540"/>
      <c r="V23" s="540"/>
    </row>
    <row r="24" spans="1:22" ht="13.5">
      <c r="A24" s="526"/>
      <c r="B24" s="548"/>
      <c r="C24" s="548"/>
      <c r="D24" s="548"/>
      <c r="E24" s="548"/>
      <c r="F24" s="548"/>
      <c r="G24" s="548"/>
      <c r="H24" s="548"/>
      <c r="I24" s="548"/>
      <c r="J24" s="548"/>
      <c r="K24" s="527"/>
      <c r="N24" s="540"/>
      <c r="O24" s="540"/>
      <c r="P24" s="540"/>
      <c r="Q24" s="540"/>
      <c r="R24" s="540"/>
      <c r="S24" s="540"/>
      <c r="T24" s="540"/>
      <c r="U24" s="540"/>
      <c r="V24" s="540"/>
    </row>
    <row r="25" spans="1:22" ht="13.5">
      <c r="A25" s="526"/>
      <c r="B25" s="548"/>
      <c r="C25" s="548"/>
      <c r="D25" s="548"/>
      <c r="E25" s="548"/>
      <c r="F25" s="548"/>
      <c r="G25" s="548"/>
      <c r="H25" s="548"/>
      <c r="I25" s="548"/>
      <c r="J25" s="548"/>
      <c r="K25" s="527"/>
      <c r="N25" s="540"/>
      <c r="O25" s="540"/>
      <c r="P25" s="540"/>
      <c r="Q25" s="540"/>
      <c r="R25" s="540"/>
      <c r="S25" s="540"/>
      <c r="T25" s="540"/>
      <c r="U25" s="540"/>
      <c r="V25" s="540"/>
    </row>
    <row r="26" spans="1:22" ht="13.5">
      <c r="A26" s="526"/>
      <c r="B26" s="548"/>
      <c r="C26" s="548"/>
      <c r="D26" s="548"/>
      <c r="E26" s="548"/>
      <c r="F26" s="548"/>
      <c r="G26" s="548"/>
      <c r="H26" s="548"/>
      <c r="I26" s="548"/>
      <c r="J26" s="548"/>
      <c r="K26" s="527"/>
      <c r="N26" s="540"/>
      <c r="O26" s="540"/>
      <c r="P26" s="540"/>
      <c r="Q26" s="540"/>
      <c r="R26" s="540"/>
      <c r="S26" s="540"/>
      <c r="T26" s="540"/>
      <c r="U26" s="540"/>
      <c r="V26" s="540"/>
    </row>
    <row r="27" spans="1:22" ht="13.5">
      <c r="A27" s="526"/>
      <c r="B27" s="548"/>
      <c r="C27" s="548"/>
      <c r="D27" s="548"/>
      <c r="E27" s="548"/>
      <c r="F27" s="548"/>
      <c r="G27" s="548"/>
      <c r="H27" s="548"/>
      <c r="I27" s="548"/>
      <c r="J27" s="548"/>
      <c r="K27" s="527"/>
      <c r="N27" s="540"/>
      <c r="O27" s="540"/>
      <c r="P27" s="540"/>
      <c r="Q27" s="540"/>
      <c r="R27" s="540"/>
      <c r="S27" s="540"/>
      <c r="T27" s="540"/>
      <c r="U27" s="540"/>
      <c r="V27" s="540"/>
    </row>
    <row r="28" spans="1:22" ht="13.5">
      <c r="A28" s="526"/>
      <c r="B28" s="548"/>
      <c r="C28" s="548"/>
      <c r="D28" s="548"/>
      <c r="E28" s="548"/>
      <c r="F28" s="548"/>
      <c r="G28" s="548"/>
      <c r="H28" s="548"/>
      <c r="I28" s="548"/>
      <c r="J28" s="548"/>
      <c r="K28" s="527"/>
      <c r="N28" s="540"/>
      <c r="O28" s="540"/>
      <c r="P28" s="540"/>
      <c r="Q28" s="540"/>
      <c r="R28" s="540"/>
      <c r="S28" s="540"/>
      <c r="T28" s="540"/>
      <c r="U28" s="540"/>
      <c r="V28" s="540"/>
    </row>
    <row r="29" spans="1:22" ht="13.5">
      <c r="A29" s="526"/>
      <c r="B29" s="548"/>
      <c r="C29" s="548"/>
      <c r="D29" s="548"/>
      <c r="E29" s="548"/>
      <c r="F29" s="548"/>
      <c r="G29" s="548"/>
      <c r="H29" s="548"/>
      <c r="I29" s="548"/>
      <c r="J29" s="548"/>
      <c r="K29" s="527"/>
      <c r="N29" s="540"/>
      <c r="O29" s="540"/>
      <c r="P29" s="540"/>
      <c r="Q29" s="540"/>
      <c r="R29" s="540"/>
      <c r="S29" s="540"/>
      <c r="T29" s="540"/>
      <c r="U29" s="540"/>
      <c r="V29" s="540"/>
    </row>
    <row r="30" spans="1:11" ht="13.5">
      <c r="A30" s="526"/>
      <c r="B30" s="548"/>
      <c r="C30" s="548"/>
      <c r="D30" s="548"/>
      <c r="E30" s="548"/>
      <c r="F30" s="548"/>
      <c r="G30" s="548"/>
      <c r="H30" s="548"/>
      <c r="I30" s="548"/>
      <c r="J30" s="548"/>
      <c r="K30" s="527"/>
    </row>
    <row r="31" spans="1:11" ht="13.5">
      <c r="A31" s="526"/>
      <c r="B31" s="548"/>
      <c r="C31" s="548"/>
      <c r="D31" s="548"/>
      <c r="E31" s="548"/>
      <c r="F31" s="548"/>
      <c r="G31" s="548"/>
      <c r="H31" s="548"/>
      <c r="I31" s="548"/>
      <c r="J31" s="548"/>
      <c r="K31" s="527"/>
    </row>
    <row r="32" spans="1:11" ht="13.5">
      <c r="A32" s="526"/>
      <c r="B32" s="548"/>
      <c r="C32" s="548"/>
      <c r="D32" s="548"/>
      <c r="E32" s="548"/>
      <c r="F32" s="548"/>
      <c r="G32" s="548"/>
      <c r="H32" s="548"/>
      <c r="I32" s="548"/>
      <c r="J32" s="548"/>
      <c r="K32" s="527"/>
    </row>
    <row r="33" spans="1:11" ht="13.5">
      <c r="A33" s="526"/>
      <c r="B33" s="548"/>
      <c r="C33" s="548"/>
      <c r="D33" s="548"/>
      <c r="E33" s="548"/>
      <c r="F33" s="548"/>
      <c r="G33" s="548"/>
      <c r="H33" s="548"/>
      <c r="I33" s="548"/>
      <c r="J33" s="548"/>
      <c r="K33" s="527"/>
    </row>
    <row r="34" spans="1:11" ht="13.5" customHeight="1">
      <c r="A34" s="526"/>
      <c r="B34" s="548"/>
      <c r="C34" s="548"/>
      <c r="D34" s="548"/>
      <c r="E34" s="548"/>
      <c r="F34" s="548"/>
      <c r="G34" s="548"/>
      <c r="H34" s="548"/>
      <c r="I34" s="548"/>
      <c r="J34" s="548"/>
      <c r="K34" s="527"/>
    </row>
    <row r="35" spans="1:11" ht="13.5" customHeight="1">
      <c r="A35" s="526"/>
      <c r="B35" s="548"/>
      <c r="C35" s="548"/>
      <c r="D35" s="548"/>
      <c r="E35" s="548"/>
      <c r="F35" s="548"/>
      <c r="G35" s="548"/>
      <c r="H35" s="548"/>
      <c r="I35" s="548"/>
      <c r="J35" s="548"/>
      <c r="K35" s="527"/>
    </row>
    <row r="36" spans="1:11" ht="13.5" customHeight="1">
      <c r="A36" s="526"/>
      <c r="B36" s="548"/>
      <c r="C36" s="548"/>
      <c r="D36" s="548"/>
      <c r="E36" s="548"/>
      <c r="F36" s="548"/>
      <c r="G36" s="548"/>
      <c r="H36" s="548"/>
      <c r="I36" s="548"/>
      <c r="J36" s="548"/>
      <c r="K36" s="527"/>
    </row>
    <row r="37" spans="1:11" ht="13.5" customHeight="1">
      <c r="A37" s="526"/>
      <c r="B37" s="548"/>
      <c r="C37" s="548"/>
      <c r="D37" s="548"/>
      <c r="E37" s="548"/>
      <c r="F37" s="548"/>
      <c r="G37" s="548"/>
      <c r="H37" s="548"/>
      <c r="I37" s="548"/>
      <c r="J37" s="548"/>
      <c r="K37" s="527"/>
    </row>
    <row r="38" spans="1:11" ht="13.5" customHeight="1">
      <c r="A38" s="526"/>
      <c r="B38" s="548"/>
      <c r="C38" s="548"/>
      <c r="D38" s="548"/>
      <c r="E38" s="548"/>
      <c r="F38" s="548"/>
      <c r="G38" s="548"/>
      <c r="H38" s="548"/>
      <c r="I38" s="548"/>
      <c r="J38" s="548"/>
      <c r="K38" s="527"/>
    </row>
    <row r="39" spans="1:11" ht="13.5" customHeight="1">
      <c r="A39" s="526"/>
      <c r="B39" s="548"/>
      <c r="C39" s="548"/>
      <c r="D39" s="548"/>
      <c r="E39" s="548"/>
      <c r="F39" s="548"/>
      <c r="G39" s="548"/>
      <c r="H39" s="548"/>
      <c r="I39" s="548"/>
      <c r="J39" s="548"/>
      <c r="K39" s="527"/>
    </row>
    <row r="40" spans="1:11" ht="13.5" customHeight="1">
      <c r="A40" s="526"/>
      <c r="B40" s="548"/>
      <c r="C40" s="548"/>
      <c r="D40" s="548"/>
      <c r="E40" s="548"/>
      <c r="F40" s="548"/>
      <c r="G40" s="548"/>
      <c r="H40" s="548"/>
      <c r="I40" s="548"/>
      <c r="J40" s="548"/>
      <c r="K40" s="527"/>
    </row>
    <row r="41" spans="1:11" ht="13.5" customHeight="1" thickBot="1">
      <c r="A41" s="530"/>
      <c r="B41" s="549"/>
      <c r="C41" s="549"/>
      <c r="D41" s="549"/>
      <c r="E41" s="549"/>
      <c r="F41" s="549"/>
      <c r="G41" s="549"/>
      <c r="H41" s="549"/>
      <c r="I41" s="549"/>
      <c r="J41" s="549"/>
      <c r="K41" s="531"/>
    </row>
    <row r="42" spans="1:11" ht="13.5" customHeight="1">
      <c r="A42" s="519"/>
      <c r="B42" s="529"/>
      <c r="C42" s="529"/>
      <c r="D42" s="529"/>
      <c r="E42" s="529"/>
      <c r="F42" s="529"/>
      <c r="G42" s="529"/>
      <c r="H42" s="529"/>
      <c r="I42" s="529"/>
      <c r="J42" s="529"/>
      <c r="K42" s="519"/>
    </row>
    <row r="43" spans="1:10" ht="14.25" thickBot="1">
      <c r="A43" s="151"/>
      <c r="B43" s="151"/>
      <c r="C43" s="156"/>
      <c r="D43" s="156"/>
      <c r="E43" s="156"/>
      <c r="F43" s="156"/>
      <c r="G43" s="156"/>
      <c r="H43" s="157"/>
      <c r="I43" s="157"/>
      <c r="J43" s="157"/>
    </row>
    <row r="44" spans="1:11" ht="13.5">
      <c r="A44" s="153"/>
      <c r="B44" s="159"/>
      <c r="C44" s="158"/>
      <c r="D44" s="158"/>
      <c r="E44" s="158"/>
      <c r="F44" s="158"/>
      <c r="G44" s="158"/>
      <c r="H44" s="159"/>
      <c r="I44" s="159"/>
      <c r="J44" s="159"/>
      <c r="K44" s="160"/>
    </row>
    <row r="45" spans="1:11" ht="13.5">
      <c r="A45" s="154"/>
      <c r="B45" s="541" t="s">
        <v>369</v>
      </c>
      <c r="C45" s="542"/>
      <c r="D45" s="542"/>
      <c r="E45" s="542"/>
      <c r="F45" s="542"/>
      <c r="G45" s="542"/>
      <c r="H45" s="542"/>
      <c r="I45" s="542"/>
      <c r="J45" s="542"/>
      <c r="K45" s="161"/>
    </row>
    <row r="46" spans="1:11" ht="13.5">
      <c r="A46" s="154"/>
      <c r="B46" s="542"/>
      <c r="C46" s="542"/>
      <c r="D46" s="542"/>
      <c r="E46" s="542"/>
      <c r="F46" s="542"/>
      <c r="G46" s="542"/>
      <c r="H46" s="542"/>
      <c r="I46" s="542"/>
      <c r="J46" s="542"/>
      <c r="K46" s="161"/>
    </row>
    <row r="47" spans="1:11" ht="16.5" customHeight="1">
      <c r="A47" s="154"/>
      <c r="B47" s="542"/>
      <c r="C47" s="542"/>
      <c r="D47" s="542"/>
      <c r="E47" s="542"/>
      <c r="F47" s="542"/>
      <c r="G47" s="542"/>
      <c r="H47" s="542"/>
      <c r="I47" s="542"/>
      <c r="J47" s="542"/>
      <c r="K47" s="161"/>
    </row>
    <row r="48" spans="1:11" ht="14.25" thickBot="1">
      <c r="A48" s="155"/>
      <c r="B48" s="152"/>
      <c r="C48" s="152"/>
      <c r="D48" s="152"/>
      <c r="E48" s="152"/>
      <c r="F48" s="152"/>
      <c r="G48" s="152"/>
      <c r="H48" s="152"/>
      <c r="I48" s="152"/>
      <c r="J48" s="152"/>
      <c r="K48" s="162"/>
    </row>
    <row r="49" spans="1:11" ht="13.5">
      <c r="A49" s="157"/>
      <c r="B49" s="157"/>
      <c r="C49" s="157"/>
      <c r="D49" s="157"/>
      <c r="E49" s="157"/>
      <c r="F49" s="157"/>
      <c r="G49" s="157"/>
      <c r="H49" s="157"/>
      <c r="I49" s="157"/>
      <c r="J49" s="157"/>
      <c r="K49" s="519"/>
    </row>
    <row r="51" spans="1:11" ht="13.5">
      <c r="A51" s="543" t="s">
        <v>194</v>
      </c>
      <c r="B51" s="543"/>
      <c r="C51" s="543"/>
      <c r="D51" s="543"/>
      <c r="E51" s="543"/>
      <c r="F51" s="543"/>
      <c r="G51" s="543"/>
      <c r="H51" s="543"/>
      <c r="I51" s="543"/>
      <c r="J51" s="543"/>
      <c r="K51" s="543"/>
    </row>
    <row r="52" spans="1:11" ht="13.5">
      <c r="A52" s="543"/>
      <c r="B52" s="543"/>
      <c r="C52" s="543"/>
      <c r="D52" s="543"/>
      <c r="E52" s="543"/>
      <c r="F52" s="543"/>
      <c r="G52" s="543"/>
      <c r="H52" s="543"/>
      <c r="I52" s="543"/>
      <c r="J52" s="543"/>
      <c r="K52" s="543"/>
    </row>
    <row r="53" spans="1:11" ht="45" customHeight="1">
      <c r="A53" s="543"/>
      <c r="B53" s="543"/>
      <c r="C53" s="543"/>
      <c r="D53" s="543"/>
      <c r="E53" s="543"/>
      <c r="F53" s="543"/>
      <c r="G53" s="543"/>
      <c r="H53" s="543"/>
      <c r="I53" s="543"/>
      <c r="J53" s="543"/>
      <c r="K53" s="543"/>
    </row>
  </sheetData>
  <sheetProtection/>
  <mergeCells count="8">
    <mergeCell ref="N18:V29"/>
    <mergeCell ref="B45:J47"/>
    <mergeCell ref="A51:K53"/>
    <mergeCell ref="A3:K5"/>
    <mergeCell ref="A7:K9"/>
    <mergeCell ref="B14:J14"/>
    <mergeCell ref="G16:J16"/>
    <mergeCell ref="B18:J41"/>
  </mergeCells>
  <printOptions/>
  <pageMargins left="1.1023622047244095" right="0.7086614173228347" top="0.7480314960629921" bottom="0.7480314960629921" header="0.31496062992125984" footer="0.31496062992125984"/>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tabColor rgb="FFFFFF00"/>
  </sheetPr>
  <dimension ref="A1:AB31"/>
  <sheetViews>
    <sheetView tabSelected="1" view="pageBreakPreview" zoomScaleSheetLayoutView="100" zoomScalePageLayoutView="0" workbookViewId="0" topLeftCell="A1">
      <selection activeCell="O25" sqref="O25"/>
    </sheetView>
  </sheetViews>
  <sheetFormatPr defaultColWidth="9.00390625" defaultRowHeight="13.5"/>
  <cols>
    <col min="1" max="1" width="2.625" style="0" customWidth="1"/>
    <col min="2" max="2" width="0.875" style="479" customWidth="1"/>
    <col min="3" max="3" width="3.625" style="481" customWidth="1"/>
    <col min="4" max="4" width="0.875" style="481" customWidth="1"/>
    <col min="5" max="5" width="3.625" style="481" customWidth="1"/>
    <col min="6" max="6" width="0.875" style="481" customWidth="1"/>
    <col min="7" max="7" width="23.00390625" style="481" customWidth="1"/>
    <col min="8" max="8" width="0.875" style="481" customWidth="1"/>
    <col min="9" max="9" width="13.875" style="481" customWidth="1"/>
    <col min="10" max="10" width="0.875" style="481" customWidth="1"/>
    <col min="11" max="11" width="13.875" style="481" customWidth="1"/>
    <col min="12" max="12" width="0.875" style="481" customWidth="1"/>
    <col min="13" max="13" width="13.875" style="481" customWidth="1"/>
    <col min="14" max="14" width="0.875" style="481" customWidth="1"/>
    <col min="15" max="15" width="12.125" style="481" customWidth="1"/>
    <col min="16" max="16" width="0.875" style="481" customWidth="1"/>
    <col min="19" max="26" width="9.00390625" style="479" customWidth="1"/>
  </cols>
  <sheetData>
    <row r="1" spans="1:27" ht="27" customHeight="1">
      <c r="A1" s="254"/>
      <c r="C1" s="768" t="s">
        <v>395</v>
      </c>
      <c r="D1" s="768"/>
      <c r="E1" s="768"/>
      <c r="F1" s="768"/>
      <c r="G1" s="768"/>
      <c r="H1" s="768"/>
      <c r="I1" s="768"/>
      <c r="J1" s="768"/>
      <c r="K1" s="768"/>
      <c r="L1" s="768"/>
      <c r="M1" s="768"/>
      <c r="N1" s="768"/>
      <c r="O1" s="768"/>
      <c r="P1" s="480"/>
      <c r="Q1" s="256"/>
      <c r="R1" s="254"/>
      <c r="AA1" s="254"/>
    </row>
    <row r="2" spans="1:27" ht="20.25" customHeight="1" thickBot="1">
      <c r="A2" s="254"/>
      <c r="K2" s="769" t="s">
        <v>396</v>
      </c>
      <c r="L2" s="769"/>
      <c r="M2" s="769"/>
      <c r="N2" s="769"/>
      <c r="O2" s="769"/>
      <c r="P2" s="539"/>
      <c r="Q2" s="257"/>
      <c r="R2" s="254"/>
      <c r="AA2" s="254"/>
    </row>
    <row r="3" spans="1:27" ht="27" customHeight="1">
      <c r="A3" s="254"/>
      <c r="B3" s="482"/>
      <c r="C3" s="763" t="s">
        <v>397</v>
      </c>
      <c r="D3" s="763"/>
      <c r="E3" s="763"/>
      <c r="F3" s="763"/>
      <c r="G3" s="763"/>
      <c r="H3" s="483"/>
      <c r="I3" s="764" t="s">
        <v>398</v>
      </c>
      <c r="J3" s="765"/>
      <c r="K3" s="764" t="s">
        <v>399</v>
      </c>
      <c r="L3" s="765"/>
      <c r="M3" s="764" t="s">
        <v>400</v>
      </c>
      <c r="N3" s="765"/>
      <c r="O3" s="764" t="s">
        <v>401</v>
      </c>
      <c r="P3" s="770"/>
      <c r="Q3" s="258"/>
      <c r="R3" s="255"/>
      <c r="S3" s="481"/>
      <c r="T3" s="481"/>
      <c r="U3" s="481"/>
      <c r="V3" s="481"/>
      <c r="W3" s="481"/>
      <c r="X3" s="481"/>
      <c r="Y3" s="481"/>
      <c r="Z3" s="481"/>
      <c r="AA3" s="255"/>
    </row>
    <row r="4" spans="1:27" ht="30" customHeight="1">
      <c r="A4" s="254"/>
      <c r="B4" s="484"/>
      <c r="C4" s="757" t="s">
        <v>350</v>
      </c>
      <c r="D4" s="757"/>
      <c r="E4" s="758"/>
      <c r="F4" s="758"/>
      <c r="G4" s="758"/>
      <c r="H4" s="259"/>
      <c r="I4" s="260"/>
      <c r="J4" s="259"/>
      <c r="K4" s="508"/>
      <c r="L4" s="259"/>
      <c r="M4" s="260"/>
      <c r="N4" s="485"/>
      <c r="O4" s="486"/>
      <c r="P4" s="487"/>
      <c r="Q4" s="258"/>
      <c r="R4" s="255"/>
      <c r="S4" s="481"/>
      <c r="T4" s="481"/>
      <c r="U4" s="481"/>
      <c r="V4" s="481"/>
      <c r="W4" s="481"/>
      <c r="X4" s="481"/>
      <c r="Y4" s="481"/>
      <c r="Z4" s="481"/>
      <c r="AA4" s="255"/>
    </row>
    <row r="5" spans="1:27" ht="30" customHeight="1">
      <c r="A5" s="254"/>
      <c r="B5" s="484"/>
      <c r="C5" s="261"/>
      <c r="D5" s="262"/>
      <c r="E5" s="759" t="s">
        <v>351</v>
      </c>
      <c r="F5" s="760"/>
      <c r="G5" s="760"/>
      <c r="H5" s="263"/>
      <c r="I5" s="264">
        <v>2</v>
      </c>
      <c r="J5" s="263"/>
      <c r="K5" s="265"/>
      <c r="L5" s="263"/>
      <c r="M5" s="264">
        <v>2</v>
      </c>
      <c r="N5" s="488"/>
      <c r="O5" s="489"/>
      <c r="P5" s="490"/>
      <c r="Q5" s="258"/>
      <c r="R5" s="255"/>
      <c r="S5" s="514"/>
      <c r="T5" s="514"/>
      <c r="U5" s="481"/>
      <c r="V5" s="481"/>
      <c r="W5" s="481"/>
      <c r="X5" s="481"/>
      <c r="Y5" s="481"/>
      <c r="Z5" s="481"/>
      <c r="AA5" s="255"/>
    </row>
    <row r="6" spans="1:27" ht="30" customHeight="1">
      <c r="A6" s="254"/>
      <c r="B6" s="484"/>
      <c r="C6" s="261"/>
      <c r="D6" s="262"/>
      <c r="E6" s="759" t="s">
        <v>352</v>
      </c>
      <c r="F6" s="760"/>
      <c r="G6" s="760"/>
      <c r="H6" s="263"/>
      <c r="I6" s="264">
        <v>5</v>
      </c>
      <c r="J6" s="263"/>
      <c r="K6" s="265"/>
      <c r="L6" s="263"/>
      <c r="M6" s="264">
        <v>5</v>
      </c>
      <c r="N6" s="488"/>
      <c r="O6" s="489"/>
      <c r="P6" s="490"/>
      <c r="Q6" s="258"/>
      <c r="R6" s="255"/>
      <c r="S6" s="514"/>
      <c r="T6" s="514"/>
      <c r="U6" s="514"/>
      <c r="V6" s="382"/>
      <c r="W6" s="514"/>
      <c r="X6" s="514"/>
      <c r="Y6" s="512"/>
      <c r="AA6" s="255"/>
    </row>
    <row r="7" spans="1:27" ht="30" customHeight="1">
      <c r="A7" s="254"/>
      <c r="B7" s="484"/>
      <c r="C7" s="261"/>
      <c r="D7" s="266"/>
      <c r="E7" s="766" t="s">
        <v>353</v>
      </c>
      <c r="F7" s="771"/>
      <c r="G7" s="771"/>
      <c r="H7" s="267"/>
      <c r="I7" s="268">
        <v>1</v>
      </c>
      <c r="J7" s="267"/>
      <c r="K7" s="509"/>
      <c r="L7" s="267"/>
      <c r="M7" s="268">
        <v>1</v>
      </c>
      <c r="N7" s="491"/>
      <c r="O7" s="492"/>
      <c r="P7" s="493"/>
      <c r="Q7" s="258"/>
      <c r="R7" s="255"/>
      <c r="S7" s="514"/>
      <c r="T7" s="481"/>
      <c r="V7" s="513"/>
      <c r="W7" s="511"/>
      <c r="X7" s="511"/>
      <c r="Y7" s="511"/>
      <c r="Z7" s="481"/>
      <c r="AA7" s="255"/>
    </row>
    <row r="8" spans="1:27" ht="30" customHeight="1">
      <c r="A8" s="254"/>
      <c r="B8" s="494"/>
      <c r="C8" s="757" t="s">
        <v>354</v>
      </c>
      <c r="D8" s="757"/>
      <c r="E8" s="758"/>
      <c r="F8" s="758"/>
      <c r="G8" s="758"/>
      <c r="H8" s="259"/>
      <c r="I8" s="260"/>
      <c r="J8" s="259"/>
      <c r="K8" s="508"/>
      <c r="L8" s="259"/>
      <c r="M8" s="260"/>
      <c r="N8" s="485"/>
      <c r="O8" s="486"/>
      <c r="P8" s="487"/>
      <c r="Q8" s="258"/>
      <c r="R8" s="255"/>
      <c r="S8" s="481"/>
      <c r="T8" s="481"/>
      <c r="U8" s="481"/>
      <c r="V8" s="511"/>
      <c r="W8" s="511"/>
      <c r="X8" s="511"/>
      <c r="Y8" s="511"/>
      <c r="Z8" s="481"/>
      <c r="AA8" s="255"/>
    </row>
    <row r="9" spans="1:26" ht="30" customHeight="1">
      <c r="A9" s="254"/>
      <c r="B9" s="484"/>
      <c r="C9" s="261"/>
      <c r="D9" s="262"/>
      <c r="E9" s="759" t="s">
        <v>353</v>
      </c>
      <c r="F9" s="759"/>
      <c r="G9" s="759"/>
      <c r="H9" s="263"/>
      <c r="I9" s="264">
        <v>8</v>
      </c>
      <c r="J9" s="263"/>
      <c r="K9" s="510">
        <v>-4</v>
      </c>
      <c r="L9" s="263"/>
      <c r="M9" s="264">
        <v>4</v>
      </c>
      <c r="N9" s="488"/>
      <c r="O9" s="489"/>
      <c r="P9" s="490"/>
      <c r="Q9" s="258"/>
      <c r="R9" s="255"/>
      <c r="S9" s="514"/>
      <c r="T9" s="514"/>
      <c r="U9" s="514"/>
      <c r="V9" s="514"/>
      <c r="W9" s="514"/>
      <c r="X9" s="382"/>
      <c r="Y9" s="382"/>
      <c r="Z9" s="255"/>
    </row>
    <row r="10" spans="1:28" ht="30" customHeight="1">
      <c r="A10" s="254"/>
      <c r="B10" s="484"/>
      <c r="C10" s="261"/>
      <c r="D10" s="262"/>
      <c r="E10" s="759" t="s">
        <v>355</v>
      </c>
      <c r="F10" s="759"/>
      <c r="G10" s="759"/>
      <c r="H10" s="263"/>
      <c r="I10" s="495">
        <v>7</v>
      </c>
      <c r="J10" s="263"/>
      <c r="K10" s="265">
        <v>3</v>
      </c>
      <c r="L10" s="263"/>
      <c r="M10" s="264">
        <v>10</v>
      </c>
      <c r="N10" s="488"/>
      <c r="O10" s="489"/>
      <c r="P10" s="490"/>
      <c r="Q10" s="258"/>
      <c r="R10" s="255"/>
      <c r="S10" s="514"/>
      <c r="T10" s="514"/>
      <c r="U10" s="514"/>
      <c r="V10" s="382"/>
      <c r="W10" s="382"/>
      <c r="X10" s="514"/>
      <c r="Y10" s="382"/>
      <c r="Z10" s="382"/>
      <c r="AA10" s="382"/>
      <c r="AB10" s="382"/>
    </row>
    <row r="11" spans="1:27" ht="30" customHeight="1">
      <c r="A11" s="254"/>
      <c r="B11" s="484"/>
      <c r="C11" s="261"/>
      <c r="D11" s="266"/>
      <c r="E11" s="766" t="s">
        <v>356</v>
      </c>
      <c r="F11" s="766"/>
      <c r="G11" s="766"/>
      <c r="H11" s="267"/>
      <c r="I11" s="268">
        <v>4</v>
      </c>
      <c r="J11" s="267"/>
      <c r="K11" s="268"/>
      <c r="L11" s="267"/>
      <c r="M11" s="268">
        <v>4</v>
      </c>
      <c r="N11" s="491"/>
      <c r="O11" s="492"/>
      <c r="P11" s="493"/>
      <c r="Q11" s="258"/>
      <c r="R11" s="255"/>
      <c r="S11" s="514"/>
      <c r="T11" s="514"/>
      <c r="U11" s="514"/>
      <c r="V11" s="514"/>
      <c r="W11" s="511"/>
      <c r="X11" s="511"/>
      <c r="Y11" s="511"/>
      <c r="Z11" s="481"/>
      <c r="AA11" s="255"/>
    </row>
    <row r="12" spans="1:27" ht="30" customHeight="1">
      <c r="A12" s="254"/>
      <c r="B12" s="494"/>
      <c r="C12" s="757" t="s">
        <v>357</v>
      </c>
      <c r="D12" s="757"/>
      <c r="E12" s="758"/>
      <c r="F12" s="758"/>
      <c r="G12" s="758"/>
      <c r="H12" s="259"/>
      <c r="I12" s="260"/>
      <c r="J12" s="259"/>
      <c r="K12" s="508"/>
      <c r="L12" s="259"/>
      <c r="M12" s="260"/>
      <c r="N12" s="485"/>
      <c r="O12" s="486"/>
      <c r="P12" s="487"/>
      <c r="Q12" s="258"/>
      <c r="R12" s="255"/>
      <c r="S12" s="481"/>
      <c r="T12" s="481"/>
      <c r="U12" s="481"/>
      <c r="V12" s="511"/>
      <c r="W12" s="511"/>
      <c r="X12" s="511"/>
      <c r="Y12" s="511"/>
      <c r="Z12" s="481"/>
      <c r="AA12" s="255"/>
    </row>
    <row r="13" spans="1:27" ht="30" customHeight="1">
      <c r="A13" s="254"/>
      <c r="B13" s="484"/>
      <c r="C13" s="261"/>
      <c r="D13" s="262"/>
      <c r="E13" s="759" t="s">
        <v>301</v>
      </c>
      <c r="F13" s="760"/>
      <c r="G13" s="760"/>
      <c r="H13" s="263"/>
      <c r="I13" s="264">
        <v>2</v>
      </c>
      <c r="J13" s="263"/>
      <c r="K13" s="265"/>
      <c r="L13" s="263"/>
      <c r="M13" s="264">
        <v>2</v>
      </c>
      <c r="N13" s="488"/>
      <c r="O13" s="489"/>
      <c r="P13" s="490"/>
      <c r="Q13" s="258"/>
      <c r="R13" s="255"/>
      <c r="S13" s="514"/>
      <c r="T13" s="514"/>
      <c r="U13" s="481"/>
      <c r="V13" s="511"/>
      <c r="W13" s="511"/>
      <c r="X13" s="511"/>
      <c r="Y13" s="511"/>
      <c r="Z13" s="481"/>
      <c r="AA13" s="255"/>
    </row>
    <row r="14" spans="1:27" ht="30" customHeight="1">
      <c r="A14" s="254"/>
      <c r="B14" s="484"/>
      <c r="C14" s="261"/>
      <c r="D14" s="262"/>
      <c r="E14" s="759" t="s">
        <v>302</v>
      </c>
      <c r="F14" s="760"/>
      <c r="G14" s="760"/>
      <c r="H14" s="263"/>
      <c r="I14" s="264">
        <v>3</v>
      </c>
      <c r="J14" s="263"/>
      <c r="K14" s="265"/>
      <c r="L14" s="263"/>
      <c r="M14" s="264">
        <v>3</v>
      </c>
      <c r="N14" s="488"/>
      <c r="O14" s="489"/>
      <c r="P14" s="490"/>
      <c r="Q14" s="258"/>
      <c r="R14" s="255"/>
      <c r="S14" s="514"/>
      <c r="T14" s="507"/>
      <c r="U14" s="514"/>
      <c r="V14" s="514"/>
      <c r="W14" s="511"/>
      <c r="X14" s="511"/>
      <c r="Y14" s="511"/>
      <c r="Z14" s="481"/>
      <c r="AA14" s="255"/>
    </row>
    <row r="15" spans="1:27" ht="30" customHeight="1">
      <c r="A15" s="254"/>
      <c r="B15" s="496"/>
      <c r="C15" s="261"/>
      <c r="D15" s="266"/>
      <c r="E15" s="766" t="s">
        <v>358</v>
      </c>
      <c r="F15" s="771"/>
      <c r="G15" s="771"/>
      <c r="H15" s="267"/>
      <c r="I15" s="268">
        <v>2</v>
      </c>
      <c r="J15" s="267"/>
      <c r="K15" s="509"/>
      <c r="L15" s="267"/>
      <c r="M15" s="268">
        <v>2</v>
      </c>
      <c r="N15" s="491"/>
      <c r="O15" s="492"/>
      <c r="P15" s="493"/>
      <c r="Q15" s="258"/>
      <c r="R15" s="255"/>
      <c r="S15" s="514"/>
      <c r="T15" s="514"/>
      <c r="U15" s="481"/>
      <c r="V15" s="481"/>
      <c r="W15" s="481"/>
      <c r="X15" s="481"/>
      <c r="Y15" s="481"/>
      <c r="Z15" s="481"/>
      <c r="AA15" s="255"/>
    </row>
    <row r="16" spans="1:27" ht="30" customHeight="1">
      <c r="A16" s="254"/>
      <c r="B16" s="484"/>
      <c r="C16" s="757" t="s">
        <v>359</v>
      </c>
      <c r="D16" s="757"/>
      <c r="E16" s="758"/>
      <c r="F16" s="758"/>
      <c r="G16" s="758"/>
      <c r="H16" s="259"/>
      <c r="I16" s="260"/>
      <c r="J16" s="259"/>
      <c r="K16" s="508"/>
      <c r="L16" s="259"/>
      <c r="M16" s="260"/>
      <c r="N16" s="485"/>
      <c r="O16" s="486"/>
      <c r="P16" s="487"/>
      <c r="Q16" s="258"/>
      <c r="R16" s="255"/>
      <c r="S16" s="481"/>
      <c r="T16" s="481"/>
      <c r="U16" s="481"/>
      <c r="V16" s="481"/>
      <c r="W16" s="481"/>
      <c r="X16" s="481"/>
      <c r="Y16" s="481"/>
      <c r="Z16" s="481"/>
      <c r="AA16" s="255"/>
    </row>
    <row r="17" spans="1:27" ht="30" customHeight="1">
      <c r="A17" s="254"/>
      <c r="B17" s="484"/>
      <c r="C17" s="261"/>
      <c r="D17" s="497"/>
      <c r="E17" s="761" t="s">
        <v>360</v>
      </c>
      <c r="F17" s="761"/>
      <c r="G17" s="761"/>
      <c r="H17" s="263"/>
      <c r="I17" s="264"/>
      <c r="J17" s="263"/>
      <c r="K17" s="265"/>
      <c r="L17" s="263"/>
      <c r="M17" s="264"/>
      <c r="N17" s="488"/>
      <c r="O17" s="489"/>
      <c r="P17" s="490"/>
      <c r="Q17" s="258"/>
      <c r="R17" s="255"/>
      <c r="S17" s="481"/>
      <c r="T17" s="481"/>
      <c r="U17" s="481"/>
      <c r="V17" s="481"/>
      <c r="W17" s="481"/>
      <c r="X17" s="481"/>
      <c r="Y17" s="481"/>
      <c r="Z17" s="481"/>
      <c r="AA17" s="255"/>
    </row>
    <row r="18" spans="1:27" ht="30" customHeight="1">
      <c r="A18" s="254"/>
      <c r="B18" s="484"/>
      <c r="C18" s="261"/>
      <c r="D18" s="498"/>
      <c r="E18" s="499"/>
      <c r="F18" s="269"/>
      <c r="G18" s="538" t="s">
        <v>361</v>
      </c>
      <c r="H18" s="263"/>
      <c r="I18" s="264">
        <v>1</v>
      </c>
      <c r="J18" s="263"/>
      <c r="K18" s="265"/>
      <c r="L18" s="263"/>
      <c r="M18" s="264">
        <v>1</v>
      </c>
      <c r="N18" s="488"/>
      <c r="O18" s="489"/>
      <c r="P18" s="490"/>
      <c r="Q18" s="258"/>
      <c r="R18" s="255"/>
      <c r="S18" s="514"/>
      <c r="T18" s="481"/>
      <c r="U18" s="481"/>
      <c r="V18" s="481"/>
      <c r="W18" s="481"/>
      <c r="X18" s="481"/>
      <c r="Y18" s="481"/>
      <c r="Z18" s="481"/>
      <c r="AA18" s="255"/>
    </row>
    <row r="19" spans="1:27" ht="30" customHeight="1">
      <c r="A19" s="254"/>
      <c r="B19" s="484"/>
      <c r="C19" s="261"/>
      <c r="D19" s="497"/>
      <c r="E19" s="762" t="s">
        <v>362</v>
      </c>
      <c r="F19" s="759"/>
      <c r="G19" s="759"/>
      <c r="H19" s="270"/>
      <c r="I19" s="264"/>
      <c r="J19" s="263"/>
      <c r="K19" s="265"/>
      <c r="L19" s="263"/>
      <c r="M19" s="264"/>
      <c r="N19" s="488"/>
      <c r="O19" s="489"/>
      <c r="P19" s="490"/>
      <c r="Q19" s="258"/>
      <c r="R19" s="255"/>
      <c r="S19" s="481"/>
      <c r="T19" s="481"/>
      <c r="U19" s="481"/>
      <c r="V19" s="481"/>
      <c r="W19" s="481"/>
      <c r="X19" s="481"/>
      <c r="Y19" s="481"/>
      <c r="Z19" s="481"/>
      <c r="AA19" s="255"/>
    </row>
    <row r="20" spans="1:27" ht="30" customHeight="1">
      <c r="A20" s="254"/>
      <c r="B20" s="484"/>
      <c r="C20" s="261"/>
      <c r="D20" s="498"/>
      <c r="E20" s="499"/>
      <c r="F20" s="269"/>
      <c r="G20" s="538" t="s">
        <v>363</v>
      </c>
      <c r="H20" s="270"/>
      <c r="I20" s="264">
        <v>2</v>
      </c>
      <c r="J20" s="263"/>
      <c r="K20" s="265"/>
      <c r="L20" s="263"/>
      <c r="M20" s="264">
        <v>2</v>
      </c>
      <c r="N20" s="488"/>
      <c r="O20" s="489"/>
      <c r="P20" s="490"/>
      <c r="Q20" s="258"/>
      <c r="R20" s="255"/>
      <c r="S20" s="514"/>
      <c r="T20" s="514"/>
      <c r="U20" s="481"/>
      <c r="V20" s="481"/>
      <c r="W20" s="481"/>
      <c r="X20" s="481"/>
      <c r="Y20" s="481"/>
      <c r="Z20" s="481"/>
      <c r="AA20" s="255"/>
    </row>
    <row r="21" spans="1:27" ht="30" customHeight="1">
      <c r="A21" s="254"/>
      <c r="B21" s="484"/>
      <c r="C21" s="261"/>
      <c r="D21" s="498"/>
      <c r="E21" s="499"/>
      <c r="F21" s="269"/>
      <c r="G21" s="538" t="s">
        <v>303</v>
      </c>
      <c r="H21" s="270"/>
      <c r="I21" s="264">
        <v>2</v>
      </c>
      <c r="J21" s="263"/>
      <c r="K21" s="265"/>
      <c r="L21" s="263"/>
      <c r="M21" s="264">
        <v>2</v>
      </c>
      <c r="N21" s="488"/>
      <c r="O21" s="489"/>
      <c r="P21" s="490"/>
      <c r="Q21" s="258"/>
      <c r="R21" s="255"/>
      <c r="S21" s="514"/>
      <c r="T21" s="514"/>
      <c r="U21" s="481"/>
      <c r="V21" s="481"/>
      <c r="W21" s="481"/>
      <c r="X21" s="481"/>
      <c r="Y21" s="481"/>
      <c r="Z21" s="481"/>
      <c r="AA21" s="255"/>
    </row>
    <row r="22" spans="1:27" ht="30" customHeight="1">
      <c r="A22" s="254"/>
      <c r="B22" s="484"/>
      <c r="C22" s="261"/>
      <c r="D22" s="498"/>
      <c r="E22" s="499"/>
      <c r="F22" s="269"/>
      <c r="G22" s="538" t="s">
        <v>304</v>
      </c>
      <c r="H22" s="270"/>
      <c r="I22" s="264">
        <v>1</v>
      </c>
      <c r="J22" s="263"/>
      <c r="K22" s="265"/>
      <c r="L22" s="263"/>
      <c r="M22" s="264">
        <v>1</v>
      </c>
      <c r="N22" s="488"/>
      <c r="O22" s="489"/>
      <c r="P22" s="490"/>
      <c r="Q22" s="258"/>
      <c r="R22" s="255"/>
      <c r="S22" s="514"/>
      <c r="T22" s="481"/>
      <c r="U22" s="481"/>
      <c r="V22" s="481"/>
      <c r="W22" s="481"/>
      <c r="X22" s="481"/>
      <c r="Y22" s="481"/>
      <c r="Z22" s="481"/>
      <c r="AA22" s="255"/>
    </row>
    <row r="23" spans="1:27" ht="30" customHeight="1">
      <c r="A23" s="254"/>
      <c r="B23" s="484"/>
      <c r="C23" s="261"/>
      <c r="D23" s="498"/>
      <c r="E23" s="499"/>
      <c r="F23" s="269"/>
      <c r="G23" s="538" t="s">
        <v>364</v>
      </c>
      <c r="H23" s="270"/>
      <c r="I23" s="264">
        <v>2</v>
      </c>
      <c r="J23" s="263"/>
      <c r="K23" s="265">
        <v>-1</v>
      </c>
      <c r="L23" s="263"/>
      <c r="M23" s="264">
        <v>1</v>
      </c>
      <c r="N23" s="488"/>
      <c r="O23" s="489"/>
      <c r="P23" s="490"/>
      <c r="Q23" s="258"/>
      <c r="R23" s="255"/>
      <c r="S23" s="514"/>
      <c r="T23" s="382"/>
      <c r="U23" s="481"/>
      <c r="V23" s="481"/>
      <c r="W23" s="481"/>
      <c r="X23" s="481"/>
      <c r="Y23" s="481"/>
      <c r="Z23" s="481"/>
      <c r="AA23" s="255"/>
    </row>
    <row r="24" spans="1:27" ht="30" customHeight="1">
      <c r="A24" s="254"/>
      <c r="B24" s="484"/>
      <c r="C24" s="261"/>
      <c r="D24" s="500"/>
      <c r="E24" s="501"/>
      <c r="F24" s="269"/>
      <c r="G24" s="538" t="s">
        <v>305</v>
      </c>
      <c r="H24" s="270"/>
      <c r="I24" s="264">
        <v>4</v>
      </c>
      <c r="J24" s="263"/>
      <c r="K24" s="510">
        <v>-2</v>
      </c>
      <c r="L24" s="263"/>
      <c r="M24" s="264">
        <v>2</v>
      </c>
      <c r="N24" s="488"/>
      <c r="O24" s="489"/>
      <c r="P24" s="490"/>
      <c r="Q24" s="258"/>
      <c r="R24" s="255"/>
      <c r="S24" s="514"/>
      <c r="T24" s="514"/>
      <c r="U24" s="481"/>
      <c r="V24" s="481"/>
      <c r="W24" s="481"/>
      <c r="X24" s="481"/>
      <c r="Y24" s="481"/>
      <c r="Z24" s="481"/>
      <c r="AA24" s="255"/>
    </row>
    <row r="25" spans="1:27" ht="30" customHeight="1" thickBot="1">
      <c r="A25" s="254"/>
      <c r="B25" s="502"/>
      <c r="C25" s="767" t="s">
        <v>79</v>
      </c>
      <c r="D25" s="767"/>
      <c r="E25" s="767"/>
      <c r="F25" s="767"/>
      <c r="G25" s="767"/>
      <c r="H25" s="503"/>
      <c r="I25" s="271">
        <v>46</v>
      </c>
      <c r="J25" s="503"/>
      <c r="K25" s="375">
        <v>-4</v>
      </c>
      <c r="L25" s="503"/>
      <c r="M25" s="271">
        <v>42</v>
      </c>
      <c r="N25" s="504"/>
      <c r="O25" s="505"/>
      <c r="P25" s="506"/>
      <c r="Q25" s="258"/>
      <c r="R25" s="255"/>
      <c r="AA25" s="255"/>
    </row>
    <row r="26" spans="1:27" ht="30" customHeight="1">
      <c r="A26" s="254"/>
      <c r="Q26" s="258"/>
      <c r="R26" s="255"/>
      <c r="AA26" s="255"/>
    </row>
    <row r="27" spans="1:27" ht="30" customHeight="1">
      <c r="A27" s="254"/>
      <c r="Q27" s="258"/>
      <c r="R27" s="255"/>
      <c r="AA27" s="255"/>
    </row>
    <row r="28" spans="1:27" ht="30" customHeight="1">
      <c r="A28" s="254"/>
      <c r="Q28" s="258"/>
      <c r="R28" s="255"/>
      <c r="AA28" s="255"/>
    </row>
    <row r="29" spans="1:27" ht="30" customHeight="1">
      <c r="A29" s="254"/>
      <c r="Q29" s="258"/>
      <c r="R29" s="255"/>
      <c r="AA29" s="255"/>
    </row>
    <row r="30" spans="1:27" ht="30" customHeight="1">
      <c r="A30" s="254"/>
      <c r="Q30" s="258"/>
      <c r="R30" s="254"/>
      <c r="AA30" s="254"/>
    </row>
    <row r="31" spans="1:27" ht="13.5">
      <c r="A31" s="254"/>
      <c r="Q31" s="254"/>
      <c r="R31" s="254"/>
      <c r="AA31" s="254"/>
    </row>
  </sheetData>
  <sheetProtection/>
  <mergeCells count="23">
    <mergeCell ref="C25:G25"/>
    <mergeCell ref="C1:O1"/>
    <mergeCell ref="K2:O2"/>
    <mergeCell ref="K3:L3"/>
    <mergeCell ref="O3:P3"/>
    <mergeCell ref="E15:G15"/>
    <mergeCell ref="E14:G14"/>
    <mergeCell ref="E6:G6"/>
    <mergeCell ref="E7:G7"/>
    <mergeCell ref="M3:N3"/>
    <mergeCell ref="I3:J3"/>
    <mergeCell ref="E10:G10"/>
    <mergeCell ref="E11:G11"/>
    <mergeCell ref="E13:G13"/>
    <mergeCell ref="C4:G4"/>
    <mergeCell ref="C8:G8"/>
    <mergeCell ref="C12:G12"/>
    <mergeCell ref="C16:G16"/>
    <mergeCell ref="E5:G5"/>
    <mergeCell ref="E17:G17"/>
    <mergeCell ref="E19:G19"/>
    <mergeCell ref="E9:G9"/>
    <mergeCell ref="C3:G3"/>
  </mergeCells>
  <printOptions/>
  <pageMargins left="0.7086614173228347" right="0.7086614173228347" top="0.7480314960629921" bottom="0.7480314960629921" header="0.31496062992125984" footer="0.31496062992125984"/>
  <pageSetup cellComments="asDisplayed" horizontalDpi="600" verticalDpi="600" orientation="portrait" paperSize="9" scale="95" r:id="rId1"/>
  <colBreaks count="1" manualBreakCount="1">
    <brk id="16" max="30" man="1"/>
  </colBreaks>
</worksheet>
</file>

<file path=xl/worksheets/sheet2.xml><?xml version="1.0" encoding="utf-8"?>
<worksheet xmlns="http://schemas.openxmlformats.org/spreadsheetml/2006/main" xmlns:r="http://schemas.openxmlformats.org/officeDocument/2006/relationships">
  <sheetPr>
    <tabColor rgb="FFFFFF00"/>
  </sheetPr>
  <dimension ref="A1:I62"/>
  <sheetViews>
    <sheetView showOutlineSymbols="0" view="pageBreakPreview" zoomScale="130" zoomScaleSheetLayoutView="130" workbookViewId="0" topLeftCell="A1">
      <selection activeCell="E47" sqref="E47"/>
    </sheetView>
  </sheetViews>
  <sheetFormatPr defaultColWidth="10.75390625" defaultRowHeight="13.5"/>
  <cols>
    <col min="1" max="1" width="4.625" style="12" customWidth="1"/>
    <col min="2" max="3" width="11.625" style="12" customWidth="1"/>
    <col min="4" max="4" width="1.75390625" style="12" customWidth="1"/>
    <col min="5" max="6" width="16.625" style="12" customWidth="1"/>
    <col min="7" max="8" width="12.625" style="12" customWidth="1"/>
    <col min="9" max="9" width="5.625" style="12" customWidth="1"/>
    <col min="10" max="16384" width="10.75390625" style="13" customWidth="1"/>
  </cols>
  <sheetData>
    <row r="1" spans="1:9" s="2" customFormat="1" ht="24" customHeight="1">
      <c r="A1" s="557" t="s">
        <v>370</v>
      </c>
      <c r="B1" s="557"/>
      <c r="C1" s="557"/>
      <c r="D1" s="557"/>
      <c r="E1" s="557"/>
      <c r="F1" s="557"/>
      <c r="G1" s="557"/>
      <c r="H1" s="557"/>
      <c r="I1" s="1"/>
    </row>
    <row r="2" spans="1:9" s="2" customFormat="1" ht="23.25" customHeight="1">
      <c r="A2" s="149" t="s">
        <v>42</v>
      </c>
      <c r="B2" s="52"/>
      <c r="C2" s="3"/>
      <c r="D2" s="3"/>
      <c r="E2" s="3"/>
      <c r="F2" s="3"/>
      <c r="G2" s="3"/>
      <c r="H2" s="3"/>
      <c r="I2" s="3"/>
    </row>
    <row r="3" spans="1:8" s="2" customFormat="1" ht="19.5" customHeight="1" thickBot="1">
      <c r="A3" s="20" t="s">
        <v>1</v>
      </c>
      <c r="B3" s="20"/>
      <c r="C3" s="20"/>
      <c r="D3" s="20"/>
      <c r="E3" s="21"/>
      <c r="F3" s="21"/>
      <c r="G3" s="21"/>
      <c r="H3" s="22" t="s">
        <v>41</v>
      </c>
    </row>
    <row r="4" spans="1:9" s="2" customFormat="1" ht="18" customHeight="1">
      <c r="A4" s="558" t="s">
        <v>2</v>
      </c>
      <c r="B4" s="559"/>
      <c r="C4" s="559"/>
      <c r="D4" s="559"/>
      <c r="E4" s="554" t="s">
        <v>37</v>
      </c>
      <c r="F4" s="562" t="s">
        <v>38</v>
      </c>
      <c r="G4" s="550" t="s">
        <v>40</v>
      </c>
      <c r="H4" s="566" t="s">
        <v>39</v>
      </c>
      <c r="I4" s="14"/>
    </row>
    <row r="5" spans="1:9" s="2" customFormat="1" ht="18" customHeight="1">
      <c r="A5" s="560"/>
      <c r="B5" s="561"/>
      <c r="C5" s="561"/>
      <c r="D5" s="561"/>
      <c r="E5" s="555"/>
      <c r="F5" s="563"/>
      <c r="G5" s="551"/>
      <c r="H5" s="567"/>
      <c r="I5" s="14"/>
    </row>
    <row r="6" spans="1:9" s="2" customFormat="1" ht="18" customHeight="1">
      <c r="A6" s="23">
        <v>1</v>
      </c>
      <c r="B6" s="565" t="s">
        <v>21</v>
      </c>
      <c r="C6" s="565"/>
      <c r="D6" s="24"/>
      <c r="E6" s="25">
        <v>777913</v>
      </c>
      <c r="F6" s="26">
        <v>774332</v>
      </c>
      <c r="G6" s="27">
        <f>ROUND(F6/$E$6*100,1)</f>
        <v>99.5</v>
      </c>
      <c r="H6" s="125">
        <f>ROUND(E6/$E$27*100,1)</f>
        <v>14.3</v>
      </c>
      <c r="I6" s="15"/>
    </row>
    <row r="7" spans="1:9" s="2" customFormat="1" ht="18" customHeight="1">
      <c r="A7" s="28">
        <v>2</v>
      </c>
      <c r="B7" s="553" t="s">
        <v>22</v>
      </c>
      <c r="C7" s="553"/>
      <c r="D7" s="30"/>
      <c r="E7" s="25">
        <v>89150</v>
      </c>
      <c r="F7" s="26">
        <v>89150</v>
      </c>
      <c r="G7" s="27">
        <f>ROUND(F7/$E$7*100,1)</f>
        <v>100</v>
      </c>
      <c r="H7" s="125">
        <f>ROUND(E7/$E$27*100,1)</f>
        <v>1.6</v>
      </c>
      <c r="I7" s="15"/>
    </row>
    <row r="8" spans="1:9" s="2" customFormat="1" ht="18" customHeight="1">
      <c r="A8" s="31">
        <v>3</v>
      </c>
      <c r="B8" s="553" t="s">
        <v>23</v>
      </c>
      <c r="C8" s="553"/>
      <c r="D8" s="30"/>
      <c r="E8" s="25">
        <v>1300</v>
      </c>
      <c r="F8" s="26">
        <v>869</v>
      </c>
      <c r="G8" s="27">
        <f>ROUND(F8/$E$8*100,1)</f>
        <v>66.8</v>
      </c>
      <c r="H8" s="125">
        <f aca="true" t="shared" si="0" ref="H8:H26">ROUND(E8/$E$27*100,1)</f>
        <v>0</v>
      </c>
      <c r="I8" s="15"/>
    </row>
    <row r="9" spans="1:9" s="2" customFormat="1" ht="18" customHeight="1">
      <c r="A9" s="23">
        <v>4</v>
      </c>
      <c r="B9" s="553" t="s">
        <v>4</v>
      </c>
      <c r="C9" s="553"/>
      <c r="D9" s="30"/>
      <c r="E9" s="25">
        <v>1000</v>
      </c>
      <c r="F9" s="26">
        <v>1606</v>
      </c>
      <c r="G9" s="27">
        <f>ROUND(F9/$E$9*100,1)</f>
        <v>160.6</v>
      </c>
      <c r="H9" s="125">
        <f t="shared" si="0"/>
        <v>0</v>
      </c>
      <c r="I9" s="15"/>
    </row>
    <row r="10" spans="1:9" s="2" customFormat="1" ht="18" customHeight="1">
      <c r="A10" s="28">
        <v>5</v>
      </c>
      <c r="B10" s="556" t="s">
        <v>5</v>
      </c>
      <c r="C10" s="556"/>
      <c r="D10" s="30"/>
      <c r="E10" s="25">
        <v>1000</v>
      </c>
      <c r="F10" s="26">
        <v>960</v>
      </c>
      <c r="G10" s="27">
        <f>ROUND(F10/$E$10*100,1)</f>
        <v>96</v>
      </c>
      <c r="H10" s="125">
        <f t="shared" si="0"/>
        <v>0</v>
      </c>
      <c r="I10" s="15"/>
    </row>
    <row r="11" spans="1:9" s="2" customFormat="1" ht="18" customHeight="1">
      <c r="A11" s="31">
        <v>6</v>
      </c>
      <c r="B11" s="553" t="s">
        <v>9</v>
      </c>
      <c r="C11" s="553"/>
      <c r="D11" s="30"/>
      <c r="E11" s="25">
        <v>140743</v>
      </c>
      <c r="F11" s="26">
        <v>140743</v>
      </c>
      <c r="G11" s="27">
        <f>ROUND(F11/$E$11*100,1)</f>
        <v>100</v>
      </c>
      <c r="H11" s="125">
        <f t="shared" si="0"/>
        <v>2.6</v>
      </c>
      <c r="I11" s="15"/>
    </row>
    <row r="12" spans="1:9" s="2" customFormat="1" ht="18" customHeight="1">
      <c r="A12" s="23">
        <v>7</v>
      </c>
      <c r="B12" s="553" t="s">
        <v>24</v>
      </c>
      <c r="C12" s="553"/>
      <c r="D12" s="30"/>
      <c r="E12" s="25">
        <v>4000</v>
      </c>
      <c r="F12" s="26">
        <v>4104</v>
      </c>
      <c r="G12" s="27">
        <f>ROUND(F12/$E$12*100,1)</f>
        <v>102.6</v>
      </c>
      <c r="H12" s="125">
        <f t="shared" si="0"/>
        <v>0.1</v>
      </c>
      <c r="I12" s="15"/>
    </row>
    <row r="13" spans="1:9" s="2" customFormat="1" ht="18" customHeight="1">
      <c r="A13" s="28">
        <v>8</v>
      </c>
      <c r="B13" s="553" t="s">
        <v>25</v>
      </c>
      <c r="C13" s="553"/>
      <c r="D13" s="30"/>
      <c r="E13" s="25">
        <v>14902</v>
      </c>
      <c r="F13" s="26">
        <v>14902</v>
      </c>
      <c r="G13" s="27">
        <f>ROUND(F13/$E$13*100,1)</f>
        <v>100</v>
      </c>
      <c r="H13" s="125">
        <f t="shared" si="0"/>
        <v>0.3</v>
      </c>
      <c r="I13" s="15"/>
    </row>
    <row r="14" spans="1:9" s="2" customFormat="1" ht="18" customHeight="1">
      <c r="A14" s="31">
        <v>9</v>
      </c>
      <c r="B14" s="553" t="s">
        <v>6</v>
      </c>
      <c r="C14" s="553"/>
      <c r="D14" s="30"/>
      <c r="E14" s="25">
        <v>1361</v>
      </c>
      <c r="F14" s="26">
        <v>1361</v>
      </c>
      <c r="G14" s="27">
        <f>ROUND(F14/$E$14*100,1)</f>
        <v>100</v>
      </c>
      <c r="H14" s="125">
        <f t="shared" si="0"/>
        <v>0</v>
      </c>
      <c r="I14" s="15"/>
    </row>
    <row r="15" spans="1:9" s="2" customFormat="1" ht="18" customHeight="1">
      <c r="A15" s="23">
        <v>10</v>
      </c>
      <c r="B15" s="553" t="s">
        <v>10</v>
      </c>
      <c r="C15" s="553"/>
      <c r="D15" s="30"/>
      <c r="E15" s="25">
        <v>2445663</v>
      </c>
      <c r="F15" s="26">
        <v>2445663</v>
      </c>
      <c r="G15" s="27">
        <f>ROUND(F15/$E$15*100,1)</f>
        <v>100</v>
      </c>
      <c r="H15" s="125">
        <f t="shared" si="0"/>
        <v>44.9</v>
      </c>
      <c r="I15" s="15"/>
    </row>
    <row r="16" spans="1:9" s="2" customFormat="1" ht="18" customHeight="1">
      <c r="A16" s="28">
        <v>11</v>
      </c>
      <c r="B16" s="556" t="s">
        <v>26</v>
      </c>
      <c r="C16" s="556"/>
      <c r="D16" s="30"/>
      <c r="E16" s="25">
        <v>1000</v>
      </c>
      <c r="F16" s="26">
        <v>1232</v>
      </c>
      <c r="G16" s="27">
        <f>ROUND(F16/$E$16*100,1)</f>
        <v>123.2</v>
      </c>
      <c r="H16" s="125">
        <f t="shared" si="0"/>
        <v>0</v>
      </c>
      <c r="I16" s="15"/>
    </row>
    <row r="17" spans="1:9" s="2" customFormat="1" ht="18" customHeight="1">
      <c r="A17" s="31">
        <v>12</v>
      </c>
      <c r="B17" s="553" t="s">
        <v>11</v>
      </c>
      <c r="C17" s="553"/>
      <c r="D17" s="30"/>
      <c r="E17" s="25">
        <v>31582</v>
      </c>
      <c r="F17" s="26">
        <v>29523</v>
      </c>
      <c r="G17" s="27">
        <f>ROUND(F17/$E$17*100,1)</f>
        <v>93.5</v>
      </c>
      <c r="H17" s="125">
        <f t="shared" si="0"/>
        <v>0.6</v>
      </c>
      <c r="I17" s="15"/>
    </row>
    <row r="18" spans="1:9" s="2" customFormat="1" ht="18" customHeight="1">
      <c r="A18" s="23">
        <v>13</v>
      </c>
      <c r="B18" s="553" t="s">
        <v>12</v>
      </c>
      <c r="C18" s="553"/>
      <c r="D18" s="30"/>
      <c r="E18" s="25">
        <v>37282</v>
      </c>
      <c r="F18" s="26">
        <v>38797</v>
      </c>
      <c r="G18" s="27">
        <f>ROUND(F18/$E$18*100,1)</f>
        <v>104.1</v>
      </c>
      <c r="H18" s="125">
        <f>ROUND(E18/$E$27*100,1)</f>
        <v>0.7</v>
      </c>
      <c r="I18" s="15"/>
    </row>
    <row r="19" spans="1:9" s="2" customFormat="1" ht="18" customHeight="1">
      <c r="A19" s="28">
        <v>14</v>
      </c>
      <c r="B19" s="553" t="s">
        <v>13</v>
      </c>
      <c r="C19" s="553"/>
      <c r="D19" s="30"/>
      <c r="E19" s="25">
        <v>332516</v>
      </c>
      <c r="F19" s="26">
        <v>312423</v>
      </c>
      <c r="G19" s="27">
        <f>ROUND(F19/$E$19*100,1)</f>
        <v>94</v>
      </c>
      <c r="H19" s="125">
        <f t="shared" si="0"/>
        <v>6.1</v>
      </c>
      <c r="I19" s="15"/>
    </row>
    <row r="20" spans="1:9" s="2" customFormat="1" ht="18" customHeight="1">
      <c r="A20" s="31">
        <v>15</v>
      </c>
      <c r="B20" s="553" t="s">
        <v>14</v>
      </c>
      <c r="C20" s="553"/>
      <c r="D20" s="30"/>
      <c r="E20" s="25">
        <v>655892</v>
      </c>
      <c r="F20" s="26">
        <v>546552</v>
      </c>
      <c r="G20" s="27">
        <f>ROUND(F20/$E$20*100,1)</f>
        <v>83.3</v>
      </c>
      <c r="H20" s="125">
        <f t="shared" si="0"/>
        <v>12</v>
      </c>
      <c r="I20" s="15"/>
    </row>
    <row r="21" spans="1:9" s="2" customFormat="1" ht="18" customHeight="1">
      <c r="A21" s="23">
        <v>16</v>
      </c>
      <c r="B21" s="553" t="s">
        <v>15</v>
      </c>
      <c r="C21" s="553"/>
      <c r="D21" s="30"/>
      <c r="E21" s="25">
        <v>20012</v>
      </c>
      <c r="F21" s="26">
        <v>19380</v>
      </c>
      <c r="G21" s="27">
        <f>ROUND(F21/$E$21*100,1)</f>
        <v>96.8</v>
      </c>
      <c r="H21" s="125">
        <f t="shared" si="0"/>
        <v>0.4</v>
      </c>
      <c r="I21" s="15"/>
    </row>
    <row r="22" spans="1:9" s="2" customFormat="1" ht="18" customHeight="1">
      <c r="A22" s="28">
        <v>17</v>
      </c>
      <c r="B22" s="553" t="s">
        <v>16</v>
      </c>
      <c r="C22" s="553"/>
      <c r="D22" s="30"/>
      <c r="E22" s="25">
        <v>99430</v>
      </c>
      <c r="F22" s="26">
        <v>99240</v>
      </c>
      <c r="G22" s="27">
        <f>ROUND(F22/$E$22*100,1)</f>
        <v>99.8</v>
      </c>
      <c r="H22" s="125">
        <f>ROUND(E22/$E$27*100,1)</f>
        <v>1.8</v>
      </c>
      <c r="I22" s="15"/>
    </row>
    <row r="23" spans="1:9" s="2" customFormat="1" ht="18" customHeight="1">
      <c r="A23" s="31">
        <v>18</v>
      </c>
      <c r="B23" s="553" t="s">
        <v>17</v>
      </c>
      <c r="C23" s="553"/>
      <c r="D23" s="30"/>
      <c r="E23" s="25">
        <v>165688</v>
      </c>
      <c r="F23" s="26">
        <v>0</v>
      </c>
      <c r="G23" s="27">
        <f>ROUND(F23/$E$23*100,1)</f>
        <v>0</v>
      </c>
      <c r="H23" s="125">
        <f t="shared" si="0"/>
        <v>3</v>
      </c>
      <c r="I23" s="15"/>
    </row>
    <row r="24" spans="1:9" s="2" customFormat="1" ht="18" customHeight="1">
      <c r="A24" s="23">
        <v>19</v>
      </c>
      <c r="B24" s="553" t="s">
        <v>18</v>
      </c>
      <c r="C24" s="553"/>
      <c r="D24" s="30"/>
      <c r="E24" s="25">
        <v>117431</v>
      </c>
      <c r="F24" s="26">
        <v>117432</v>
      </c>
      <c r="G24" s="27">
        <f>ROUND(F24/$E$24*100,1)</f>
        <v>100</v>
      </c>
      <c r="H24" s="125">
        <f t="shared" si="0"/>
        <v>2.2</v>
      </c>
      <c r="I24" s="15"/>
    </row>
    <row r="25" spans="1:9" s="2" customFormat="1" ht="18" customHeight="1">
      <c r="A25" s="28">
        <v>20</v>
      </c>
      <c r="B25" s="553" t="s">
        <v>19</v>
      </c>
      <c r="C25" s="553"/>
      <c r="D25" s="30"/>
      <c r="E25" s="25">
        <v>129027</v>
      </c>
      <c r="F25" s="26">
        <v>120123</v>
      </c>
      <c r="G25" s="27">
        <f>ROUND(F25/$E$25*100,1)</f>
        <v>93.1</v>
      </c>
      <c r="H25" s="125">
        <f>ROUND(E25/$E$27*100,1)</f>
        <v>2.4</v>
      </c>
      <c r="I25" s="15"/>
    </row>
    <row r="26" spans="1:9" s="2" customFormat="1" ht="18" customHeight="1" thickBot="1">
      <c r="A26" s="32">
        <v>21</v>
      </c>
      <c r="B26" s="580" t="s">
        <v>20</v>
      </c>
      <c r="C26" s="580"/>
      <c r="D26" s="30"/>
      <c r="E26" s="25">
        <v>382025</v>
      </c>
      <c r="F26" s="26">
        <v>44200</v>
      </c>
      <c r="G26" s="33">
        <f>ROUND(F26/$E$26*100,1)</f>
        <v>11.6</v>
      </c>
      <c r="H26" s="125">
        <f t="shared" si="0"/>
        <v>7</v>
      </c>
      <c r="I26" s="15"/>
    </row>
    <row r="27" spans="1:9" s="2" customFormat="1" ht="18" customHeight="1" thickBot="1" thickTop="1">
      <c r="A27" s="577" t="s">
        <v>36</v>
      </c>
      <c r="B27" s="578"/>
      <c r="C27" s="578"/>
      <c r="D27" s="579"/>
      <c r="E27" s="34">
        <f>SUM(E6:E26)</f>
        <v>5448917</v>
      </c>
      <c r="F27" s="35">
        <f>SUM(F6:F26)</f>
        <v>4802592</v>
      </c>
      <c r="G27" s="36">
        <f>ROUND(F27/$E$27*100,1)</f>
        <v>88.1</v>
      </c>
      <c r="H27" s="133">
        <f>SUM(H6:H26)</f>
        <v>100</v>
      </c>
      <c r="I27" s="16"/>
    </row>
    <row r="28" spans="1:9" s="2" customFormat="1" ht="18" customHeight="1">
      <c r="A28" s="37" t="s">
        <v>343</v>
      </c>
      <c r="B28" s="37"/>
      <c r="C28" s="37"/>
      <c r="D28" s="37"/>
      <c r="E28" s="37"/>
      <c r="F28" s="37"/>
      <c r="G28" s="37"/>
      <c r="H28" s="37"/>
      <c r="I28" s="4"/>
    </row>
    <row r="29" spans="1:9" s="2" customFormat="1" ht="18" customHeight="1" thickBot="1">
      <c r="A29" s="38" t="s">
        <v>3</v>
      </c>
      <c r="B29" s="38"/>
      <c r="C29" s="38"/>
      <c r="D29" s="38"/>
      <c r="E29" s="376"/>
      <c r="F29" s="20"/>
      <c r="G29" s="20"/>
      <c r="H29" s="141" t="s">
        <v>41</v>
      </c>
      <c r="I29" s="17"/>
    </row>
    <row r="30" spans="1:9" s="2" customFormat="1" ht="18" customHeight="1">
      <c r="A30" s="581" t="s">
        <v>2</v>
      </c>
      <c r="B30" s="582"/>
      <c r="C30" s="582"/>
      <c r="D30" s="582"/>
      <c r="E30" s="568" t="s">
        <v>37</v>
      </c>
      <c r="F30" s="564" t="s">
        <v>105</v>
      </c>
      <c r="G30" s="552" t="s">
        <v>40</v>
      </c>
      <c r="H30" s="569" t="s">
        <v>39</v>
      </c>
      <c r="I30" s="18"/>
    </row>
    <row r="31" spans="1:9" s="2" customFormat="1" ht="18" customHeight="1">
      <c r="A31" s="583"/>
      <c r="B31" s="584"/>
      <c r="C31" s="584"/>
      <c r="D31" s="584"/>
      <c r="E31" s="555"/>
      <c r="F31" s="563"/>
      <c r="G31" s="551"/>
      <c r="H31" s="570"/>
      <c r="I31" s="18"/>
    </row>
    <row r="32" spans="1:9" s="2" customFormat="1" ht="18" customHeight="1">
      <c r="A32" s="39">
        <v>1</v>
      </c>
      <c r="B32" s="565" t="s">
        <v>28</v>
      </c>
      <c r="C32" s="565"/>
      <c r="D32" s="40"/>
      <c r="E32" s="41">
        <v>55812</v>
      </c>
      <c r="F32" s="42">
        <v>53478</v>
      </c>
      <c r="G32" s="27">
        <f>ROUND(F32/$E$32*100,1)</f>
        <v>95.8</v>
      </c>
      <c r="H32" s="142">
        <f>ROUND(E32/$E$43*100,1)</f>
        <v>1</v>
      </c>
      <c r="I32" s="4"/>
    </row>
    <row r="33" spans="1:9" s="2" customFormat="1" ht="18" customHeight="1">
      <c r="A33" s="43">
        <v>2</v>
      </c>
      <c r="B33" s="553" t="s">
        <v>29</v>
      </c>
      <c r="C33" s="553"/>
      <c r="D33" s="44"/>
      <c r="E33" s="41">
        <v>1535022</v>
      </c>
      <c r="F33" s="42">
        <v>1152947</v>
      </c>
      <c r="G33" s="27">
        <f>ROUND(F33/$E$33*100,1)</f>
        <v>75.1</v>
      </c>
      <c r="H33" s="142">
        <f>ROUND(E33/$E$43*100,1)</f>
        <v>28.2</v>
      </c>
      <c r="I33" s="4"/>
    </row>
    <row r="34" spans="1:9" s="2" customFormat="1" ht="18" customHeight="1">
      <c r="A34" s="43">
        <v>3</v>
      </c>
      <c r="B34" s="553" t="s">
        <v>30</v>
      </c>
      <c r="C34" s="553"/>
      <c r="D34" s="44"/>
      <c r="E34" s="41">
        <v>918309</v>
      </c>
      <c r="F34" s="42">
        <v>856809</v>
      </c>
      <c r="G34" s="27">
        <f>ROUND(F34/$E$34*100,1)</f>
        <v>93.3</v>
      </c>
      <c r="H34" s="142">
        <f>ROUND(E34/$E$43*100,1)</f>
        <v>16.9</v>
      </c>
      <c r="I34" s="4"/>
    </row>
    <row r="35" spans="1:9" s="2" customFormat="1" ht="18" customHeight="1">
      <c r="A35" s="43">
        <v>4</v>
      </c>
      <c r="B35" s="553" t="s">
        <v>31</v>
      </c>
      <c r="C35" s="553"/>
      <c r="D35" s="44"/>
      <c r="E35" s="41">
        <v>512955</v>
      </c>
      <c r="F35" s="42">
        <v>497463</v>
      </c>
      <c r="G35" s="27">
        <f>ROUND(F35/$E$35*100,1)</f>
        <v>97</v>
      </c>
      <c r="H35" s="142">
        <f aca="true" t="shared" si="1" ref="H35:H42">ROUND(E35/$E$43*100,1)</f>
        <v>9.4</v>
      </c>
      <c r="I35" s="4"/>
    </row>
    <row r="36" spans="1:9" s="2" customFormat="1" ht="18" customHeight="1">
      <c r="A36" s="43">
        <v>5</v>
      </c>
      <c r="B36" s="553" t="s">
        <v>27</v>
      </c>
      <c r="C36" s="553"/>
      <c r="D36" s="44"/>
      <c r="E36" s="41">
        <v>715617</v>
      </c>
      <c r="F36" s="42">
        <v>681824</v>
      </c>
      <c r="G36" s="27">
        <f>ROUND(F36/$E$36*100,1)</f>
        <v>95.3</v>
      </c>
      <c r="H36" s="142">
        <f t="shared" si="1"/>
        <v>13.1</v>
      </c>
      <c r="I36" s="4"/>
    </row>
    <row r="37" spans="1:9" s="2" customFormat="1" ht="18" customHeight="1">
      <c r="A37" s="43">
        <v>6</v>
      </c>
      <c r="B37" s="553" t="s">
        <v>32</v>
      </c>
      <c r="C37" s="553"/>
      <c r="D37" s="44"/>
      <c r="E37" s="41">
        <v>33593</v>
      </c>
      <c r="F37" s="42">
        <v>31484</v>
      </c>
      <c r="G37" s="27">
        <f>ROUND(F37/$E$37*100,1)</f>
        <v>93.7</v>
      </c>
      <c r="H37" s="142">
        <f t="shared" si="1"/>
        <v>0.6</v>
      </c>
      <c r="I37" s="4"/>
    </row>
    <row r="38" spans="1:9" s="2" customFormat="1" ht="18" customHeight="1">
      <c r="A38" s="43">
        <v>7</v>
      </c>
      <c r="B38" s="553" t="s">
        <v>33</v>
      </c>
      <c r="C38" s="553"/>
      <c r="D38" s="44"/>
      <c r="E38" s="41">
        <v>347552</v>
      </c>
      <c r="F38" s="42">
        <v>331002</v>
      </c>
      <c r="G38" s="27">
        <f>ROUND(F38/$E$38*100,1)</f>
        <v>95.2</v>
      </c>
      <c r="H38" s="142">
        <f>ROUND(E38/$E$43*100,1)</f>
        <v>6.4</v>
      </c>
      <c r="I38" s="4"/>
    </row>
    <row r="39" spans="1:9" s="2" customFormat="1" ht="18" customHeight="1">
      <c r="A39" s="43">
        <v>8</v>
      </c>
      <c r="B39" s="553" t="s">
        <v>34</v>
      </c>
      <c r="C39" s="553"/>
      <c r="D39" s="44"/>
      <c r="E39" s="41">
        <v>262598</v>
      </c>
      <c r="F39" s="42">
        <v>262598</v>
      </c>
      <c r="G39" s="27">
        <f>ROUND(F39/$E$39*100,1)</f>
        <v>100</v>
      </c>
      <c r="H39" s="142">
        <f t="shared" si="1"/>
        <v>4.8</v>
      </c>
      <c r="I39" s="4"/>
    </row>
    <row r="40" spans="1:9" s="2" customFormat="1" ht="18" customHeight="1">
      <c r="A40" s="43">
        <v>9</v>
      </c>
      <c r="B40" s="553" t="s">
        <v>35</v>
      </c>
      <c r="C40" s="553"/>
      <c r="D40" s="44"/>
      <c r="E40" s="41">
        <v>405241</v>
      </c>
      <c r="F40" s="42">
        <v>366708</v>
      </c>
      <c r="G40" s="27">
        <f>ROUND(F40/$E$40*100,1)</f>
        <v>90.5</v>
      </c>
      <c r="H40" s="142">
        <f t="shared" si="1"/>
        <v>7.4</v>
      </c>
      <c r="I40" s="4"/>
    </row>
    <row r="41" spans="1:9" s="2" customFormat="1" ht="18" customHeight="1">
      <c r="A41" s="43">
        <v>10</v>
      </c>
      <c r="B41" s="553" t="s">
        <v>7</v>
      </c>
      <c r="C41" s="553"/>
      <c r="D41" s="44"/>
      <c r="E41" s="41">
        <v>661218</v>
      </c>
      <c r="F41" s="171">
        <v>659792</v>
      </c>
      <c r="G41" s="27">
        <f>ROUND(F41/$E$41*100,1)</f>
        <v>99.8</v>
      </c>
      <c r="H41" s="142">
        <f>ROUND(E41/$E$43*100,1)+0.1</f>
        <v>12.2</v>
      </c>
      <c r="I41" s="4"/>
    </row>
    <row r="42" spans="1:9" s="2" customFormat="1" ht="18" customHeight="1" thickBot="1">
      <c r="A42" s="46">
        <v>11</v>
      </c>
      <c r="B42" s="574" t="s">
        <v>8</v>
      </c>
      <c r="C42" s="574"/>
      <c r="D42" s="47"/>
      <c r="E42" s="48">
        <v>1000</v>
      </c>
      <c r="F42" s="49">
        <v>0</v>
      </c>
      <c r="G42" s="33">
        <f>ROUND(F42/$E$42*100,1)</f>
        <v>0</v>
      </c>
      <c r="H42" s="143">
        <f t="shared" si="1"/>
        <v>0</v>
      </c>
      <c r="I42" s="4"/>
    </row>
    <row r="43" spans="1:9" s="2" customFormat="1" ht="18" customHeight="1" thickBot="1" thickTop="1">
      <c r="A43" s="575" t="s">
        <v>36</v>
      </c>
      <c r="B43" s="576"/>
      <c r="C43" s="576"/>
      <c r="D43" s="576"/>
      <c r="E43" s="50">
        <f>SUM(E32:E42)</f>
        <v>5448917</v>
      </c>
      <c r="F43" s="51">
        <f>SUM(F32:F42)</f>
        <v>4894105</v>
      </c>
      <c r="G43" s="144">
        <f>ROUND(F43/$E$27*100,1)</f>
        <v>89.8</v>
      </c>
      <c r="H43" s="145">
        <f>SUM(H32:H42)</f>
        <v>100</v>
      </c>
      <c r="I43" s="4"/>
    </row>
    <row r="44" spans="1:9" s="2" customFormat="1" ht="24" customHeight="1">
      <c r="A44" s="37" t="s">
        <v>343</v>
      </c>
      <c r="B44" s="5"/>
      <c r="C44" s="5"/>
      <c r="D44" s="5"/>
      <c r="E44" s="5"/>
      <c r="F44" s="5"/>
      <c r="G44" s="5"/>
      <c r="H44" s="5"/>
      <c r="I44" s="5"/>
    </row>
    <row r="45" spans="1:9" s="2" customFormat="1" ht="24" customHeight="1">
      <c r="A45" s="5"/>
      <c r="B45" s="5"/>
      <c r="C45" s="5"/>
      <c r="D45" s="5"/>
      <c r="E45" s="5"/>
      <c r="F45" s="5"/>
      <c r="G45" s="5"/>
      <c r="H45" s="5"/>
      <c r="I45" s="5"/>
    </row>
    <row r="46" spans="1:9" s="2" customFormat="1" ht="15.75" customHeight="1">
      <c r="A46" s="5"/>
      <c r="B46" s="5"/>
      <c r="C46" s="5"/>
      <c r="D46" s="5"/>
      <c r="E46" s="3"/>
      <c r="F46" s="3"/>
      <c r="G46" s="3"/>
      <c r="H46" s="3"/>
      <c r="I46" s="3"/>
    </row>
    <row r="47" spans="1:9" s="2" customFormat="1" ht="15.75" customHeight="1">
      <c r="A47" s="5"/>
      <c r="B47" s="5"/>
      <c r="C47" s="5"/>
      <c r="D47" s="5"/>
      <c r="E47" s="3"/>
      <c r="F47" s="3"/>
      <c r="G47" s="3"/>
      <c r="H47" s="3"/>
      <c r="I47" s="3"/>
    </row>
    <row r="48" spans="1:9" s="2" customFormat="1" ht="15.75" customHeight="1">
      <c r="A48" s="5"/>
      <c r="B48" s="5"/>
      <c r="C48" s="5"/>
      <c r="D48" s="5"/>
      <c r="E48" s="3"/>
      <c r="F48" s="3"/>
      <c r="G48" s="3"/>
      <c r="H48" s="3"/>
      <c r="I48" s="3"/>
    </row>
    <row r="49" spans="1:9" s="2" customFormat="1" ht="15.75" customHeight="1">
      <c r="A49" s="5"/>
      <c r="B49" s="5"/>
      <c r="C49" s="5"/>
      <c r="D49" s="5"/>
      <c r="E49" s="3"/>
      <c r="F49" s="3"/>
      <c r="G49" s="3"/>
      <c r="H49" s="3"/>
      <c r="I49" s="3"/>
    </row>
    <row r="50" spans="1:9" s="2" customFormat="1" ht="15.75" customHeight="1">
      <c r="A50" s="5"/>
      <c r="B50" s="5"/>
      <c r="C50" s="5"/>
      <c r="D50" s="5"/>
      <c r="E50" s="5"/>
      <c r="F50" s="5"/>
      <c r="G50" s="5"/>
      <c r="H50" s="5"/>
      <c r="I50" s="5"/>
    </row>
    <row r="51" spans="1:9" s="2" customFormat="1" ht="15.75" customHeight="1">
      <c r="A51" s="5"/>
      <c r="B51" s="5"/>
      <c r="C51" s="5"/>
      <c r="D51" s="5"/>
      <c r="E51" s="5"/>
      <c r="F51" s="5"/>
      <c r="G51" s="5"/>
      <c r="H51" s="5"/>
      <c r="I51" s="10"/>
    </row>
    <row r="52" spans="1:9" s="2" customFormat="1" ht="15.75" customHeight="1">
      <c r="A52" s="571"/>
      <c r="B52" s="573"/>
      <c r="C52" s="573"/>
      <c r="D52" s="7"/>
      <c r="E52" s="6"/>
      <c r="F52" s="6"/>
      <c r="G52" s="6"/>
      <c r="H52" s="6"/>
      <c r="I52" s="6"/>
    </row>
    <row r="53" spans="1:9" s="2" customFormat="1" ht="15.75" customHeight="1">
      <c r="A53" s="8"/>
      <c r="B53" s="8"/>
      <c r="C53" s="9"/>
      <c r="D53" s="9"/>
      <c r="E53" s="10"/>
      <c r="F53" s="10"/>
      <c r="G53" s="10"/>
      <c r="H53" s="10"/>
      <c r="I53" s="19"/>
    </row>
    <row r="54" spans="1:9" s="2" customFormat="1" ht="15.75" customHeight="1">
      <c r="A54" s="8"/>
      <c r="B54" s="8"/>
      <c r="C54" s="9"/>
      <c r="D54" s="9"/>
      <c r="E54" s="5"/>
      <c r="F54" s="5"/>
      <c r="G54" s="5"/>
      <c r="H54" s="5"/>
      <c r="I54" s="19"/>
    </row>
    <row r="55" spans="1:9" s="2" customFormat="1" ht="15.75" customHeight="1">
      <c r="A55" s="5"/>
      <c r="B55" s="8"/>
      <c r="C55" s="5"/>
      <c r="D55" s="5"/>
      <c r="E55" s="5"/>
      <c r="F55" s="5"/>
      <c r="G55" s="5"/>
      <c r="H55" s="5"/>
      <c r="I55" s="19"/>
    </row>
    <row r="56" spans="1:9" s="2" customFormat="1" ht="15.75" customHeight="1">
      <c r="A56" s="5"/>
      <c r="B56" s="8"/>
      <c r="C56" s="5"/>
      <c r="D56" s="5"/>
      <c r="E56" s="5"/>
      <c r="F56" s="5"/>
      <c r="G56" s="5"/>
      <c r="H56" s="5"/>
      <c r="I56" s="19"/>
    </row>
    <row r="57" spans="1:9" s="2" customFormat="1" ht="15.75" customHeight="1">
      <c r="A57" s="5"/>
      <c r="B57" s="8"/>
      <c r="C57" s="5"/>
      <c r="D57" s="5"/>
      <c r="E57" s="10"/>
      <c r="F57" s="10"/>
      <c r="G57" s="10"/>
      <c r="H57" s="10"/>
      <c r="I57" s="19"/>
    </row>
    <row r="58" spans="1:9" s="2" customFormat="1" ht="15.75" customHeight="1">
      <c r="A58" s="5"/>
      <c r="B58" s="8"/>
      <c r="C58" s="5"/>
      <c r="D58" s="5"/>
      <c r="E58" s="10"/>
      <c r="F58" s="10"/>
      <c r="G58" s="10"/>
      <c r="H58" s="10"/>
      <c r="I58" s="19"/>
    </row>
    <row r="59" spans="1:9" s="2" customFormat="1" ht="15.75" customHeight="1">
      <c r="A59" s="571"/>
      <c r="B59" s="572"/>
      <c r="C59" s="572"/>
      <c r="D59" s="11"/>
      <c r="E59" s="5"/>
      <c r="F59" s="5"/>
      <c r="G59" s="5"/>
      <c r="H59" s="5"/>
      <c r="I59" s="19"/>
    </row>
    <row r="60" spans="1:9" s="2" customFormat="1" ht="15.75" customHeight="1">
      <c r="A60" s="5"/>
      <c r="B60" s="5"/>
      <c r="C60" s="5"/>
      <c r="D60" s="5"/>
      <c r="E60" s="5"/>
      <c r="F60" s="5"/>
      <c r="G60" s="5"/>
      <c r="H60" s="5"/>
      <c r="I60" s="5"/>
    </row>
    <row r="61" spans="1:9" s="2" customFormat="1" ht="15.75" customHeight="1">
      <c r="A61" s="5"/>
      <c r="B61" s="8"/>
      <c r="C61" s="5"/>
      <c r="D61" s="5"/>
      <c r="E61" s="5"/>
      <c r="F61" s="5"/>
      <c r="G61" s="5"/>
      <c r="H61" s="5"/>
      <c r="I61" s="5"/>
    </row>
    <row r="62" spans="1:9" s="2" customFormat="1" ht="15.75" customHeight="1">
      <c r="A62" s="5"/>
      <c r="B62" s="5"/>
      <c r="C62" s="5"/>
      <c r="D62" s="5"/>
      <c r="E62" s="5"/>
      <c r="F62" s="5"/>
      <c r="G62" s="5"/>
      <c r="H62" s="5"/>
      <c r="I62" s="5"/>
    </row>
  </sheetData>
  <sheetProtection/>
  <mergeCells count="47">
    <mergeCell ref="B40:C40"/>
    <mergeCell ref="A27:D27"/>
    <mergeCell ref="B32:C32"/>
    <mergeCell ref="B33:C33"/>
    <mergeCell ref="B25:C25"/>
    <mergeCell ref="B26:C26"/>
    <mergeCell ref="A30:D31"/>
    <mergeCell ref="A59:C59"/>
    <mergeCell ref="A52:C52"/>
    <mergeCell ref="B34:C34"/>
    <mergeCell ref="B35:C35"/>
    <mergeCell ref="B36:C36"/>
    <mergeCell ref="B23:C23"/>
    <mergeCell ref="B24:C24"/>
    <mergeCell ref="B42:C42"/>
    <mergeCell ref="A43:D43"/>
    <mergeCell ref="B38:C38"/>
    <mergeCell ref="A1:H1"/>
    <mergeCell ref="A4:D5"/>
    <mergeCell ref="F4:F5"/>
    <mergeCell ref="F30:F31"/>
    <mergeCell ref="B6:C6"/>
    <mergeCell ref="B9:C9"/>
    <mergeCell ref="B10:C10"/>
    <mergeCell ref="H4:H5"/>
    <mergeCell ref="E30:E31"/>
    <mergeCell ref="H30:H31"/>
    <mergeCell ref="B20:C20"/>
    <mergeCell ref="B37:C37"/>
    <mergeCell ref="B41:C41"/>
    <mergeCell ref="B12:C12"/>
    <mergeCell ref="B13:C13"/>
    <mergeCell ref="B14:C14"/>
    <mergeCell ref="B21:C21"/>
    <mergeCell ref="B18:C18"/>
    <mergeCell ref="B19:C19"/>
    <mergeCell ref="B39:C39"/>
    <mergeCell ref="G4:G5"/>
    <mergeCell ref="G30:G31"/>
    <mergeCell ref="B7:C7"/>
    <mergeCell ref="B8:C8"/>
    <mergeCell ref="B11:C11"/>
    <mergeCell ref="E4:E5"/>
    <mergeCell ref="B22:C22"/>
    <mergeCell ref="B15:C15"/>
    <mergeCell ref="B16:C16"/>
    <mergeCell ref="B17:C17"/>
  </mergeCells>
  <printOptions/>
  <pageMargins left="0.7874015748031497" right="0.7086614173228347" top="0.7874015748031497" bottom="0.7874015748031497" header="0" footer="0.3937007874015748"/>
  <pageSetup firstPageNumber="2" useFirstPageNumber="1" horizontalDpi="600" verticalDpi="600" orientation="portrait" paperSize="9" scale="98" r:id="rId1"/>
  <colBreaks count="1" manualBreakCount="1">
    <brk id="8" max="42" man="1"/>
  </colBreaks>
</worksheet>
</file>

<file path=xl/worksheets/sheet3.xml><?xml version="1.0" encoding="utf-8"?>
<worksheet xmlns="http://schemas.openxmlformats.org/spreadsheetml/2006/main" xmlns:r="http://schemas.openxmlformats.org/officeDocument/2006/relationships">
  <sheetPr>
    <tabColor rgb="FFFFFF00"/>
  </sheetPr>
  <dimension ref="A1:I125"/>
  <sheetViews>
    <sheetView view="pageBreakPreview" zoomScaleSheetLayoutView="100" zoomScalePageLayoutView="0" workbookViewId="0" topLeftCell="A115">
      <selection activeCell="I85" sqref="I85"/>
    </sheetView>
  </sheetViews>
  <sheetFormatPr defaultColWidth="10.75390625" defaultRowHeight="13.5"/>
  <cols>
    <col min="1" max="1" width="4.625" style="12" customWidth="1"/>
    <col min="2" max="3" width="11.625" style="12" customWidth="1"/>
    <col min="4" max="4" width="1.75390625" style="12" customWidth="1"/>
    <col min="5" max="6" width="16.625" style="12" customWidth="1"/>
    <col min="7" max="8" width="12.625" style="12" customWidth="1"/>
    <col min="9" max="9" width="5.625" style="12" customWidth="1"/>
    <col min="10" max="16384" width="10.75390625" style="13" customWidth="1"/>
  </cols>
  <sheetData>
    <row r="1" spans="1:9" s="2" customFormat="1" ht="24" customHeight="1">
      <c r="A1" s="587" t="s">
        <v>381</v>
      </c>
      <c r="B1" s="587"/>
      <c r="C1" s="587"/>
      <c r="D1" s="587"/>
      <c r="E1" s="587"/>
      <c r="F1" s="587"/>
      <c r="G1" s="587"/>
      <c r="H1" s="587"/>
      <c r="I1" s="1"/>
    </row>
    <row r="2" spans="1:8" s="2" customFormat="1" ht="19.5" customHeight="1" thickBot="1">
      <c r="A2" s="20" t="s">
        <v>1</v>
      </c>
      <c r="B2" s="20"/>
      <c r="C2" s="20"/>
      <c r="D2" s="20"/>
      <c r="E2" s="21"/>
      <c r="F2" s="21"/>
      <c r="G2" s="21"/>
      <c r="H2" s="22" t="s">
        <v>41</v>
      </c>
    </row>
    <row r="3" spans="1:9" s="2" customFormat="1" ht="18" customHeight="1">
      <c r="A3" s="558" t="s">
        <v>165</v>
      </c>
      <c r="B3" s="559"/>
      <c r="C3" s="559"/>
      <c r="D3" s="559"/>
      <c r="E3" s="554" t="s">
        <v>37</v>
      </c>
      <c r="F3" s="562" t="s">
        <v>38</v>
      </c>
      <c r="G3" s="550" t="s">
        <v>40</v>
      </c>
      <c r="H3" s="566" t="s">
        <v>39</v>
      </c>
      <c r="I3" s="14"/>
    </row>
    <row r="4" spans="1:9" s="2" customFormat="1" ht="18" customHeight="1">
      <c r="A4" s="560"/>
      <c r="B4" s="561"/>
      <c r="C4" s="561"/>
      <c r="D4" s="561"/>
      <c r="E4" s="555"/>
      <c r="F4" s="563"/>
      <c r="G4" s="551"/>
      <c r="H4" s="567"/>
      <c r="I4" s="14"/>
    </row>
    <row r="5" spans="1:9" s="2" customFormat="1" ht="18" customHeight="1">
      <c r="A5" s="23">
        <v>1</v>
      </c>
      <c r="B5" s="565" t="s">
        <v>43</v>
      </c>
      <c r="C5" s="565"/>
      <c r="D5" s="24"/>
      <c r="E5" s="25">
        <v>233324</v>
      </c>
      <c r="F5" s="26">
        <v>238373</v>
      </c>
      <c r="G5" s="27">
        <f>ROUND(F5/$E$5*100,1)</f>
        <v>102.2</v>
      </c>
      <c r="H5" s="125">
        <f aca="true" t="shared" si="0" ref="H5:H13">ROUND(E5/$E$16*100,1)</f>
        <v>18.5</v>
      </c>
      <c r="I5" s="15"/>
    </row>
    <row r="6" spans="1:9" s="2" customFormat="1" ht="18" customHeight="1">
      <c r="A6" s="23">
        <v>2</v>
      </c>
      <c r="B6" s="553" t="s">
        <v>44</v>
      </c>
      <c r="C6" s="553"/>
      <c r="D6" s="30"/>
      <c r="E6" s="25">
        <v>1</v>
      </c>
      <c r="F6" s="26">
        <v>0</v>
      </c>
      <c r="G6" s="27">
        <f>ROUND(F6/$E$6*100,1)</f>
        <v>0</v>
      </c>
      <c r="H6" s="125">
        <f t="shared" si="0"/>
        <v>0</v>
      </c>
      <c r="I6" s="15"/>
    </row>
    <row r="7" spans="1:9" s="2" customFormat="1" ht="18" customHeight="1">
      <c r="A7" s="23">
        <v>3</v>
      </c>
      <c r="B7" s="553" t="s">
        <v>45</v>
      </c>
      <c r="C7" s="553"/>
      <c r="D7" s="30"/>
      <c r="E7" s="25">
        <v>222882</v>
      </c>
      <c r="F7" s="26">
        <v>208473</v>
      </c>
      <c r="G7" s="27">
        <f>ROUND(F7/$E$7*100,1)</f>
        <v>93.5</v>
      </c>
      <c r="H7" s="125">
        <f t="shared" si="0"/>
        <v>17.6</v>
      </c>
      <c r="I7" s="15"/>
    </row>
    <row r="8" spans="1:9" s="2" customFormat="1" ht="18" customHeight="1">
      <c r="A8" s="23">
        <v>4</v>
      </c>
      <c r="B8" s="556" t="s">
        <v>46</v>
      </c>
      <c r="C8" s="556"/>
      <c r="D8" s="30"/>
      <c r="E8" s="25">
        <v>18260</v>
      </c>
      <c r="F8" s="26">
        <v>16652</v>
      </c>
      <c r="G8" s="27">
        <f>ROUND(F8/$E$8*100,1)</f>
        <v>91.2</v>
      </c>
      <c r="H8" s="125">
        <f t="shared" si="0"/>
        <v>1.4</v>
      </c>
      <c r="I8" s="15"/>
    </row>
    <row r="9" spans="1:9" s="2" customFormat="1" ht="18" customHeight="1">
      <c r="A9" s="23">
        <v>5</v>
      </c>
      <c r="B9" s="553" t="s">
        <v>47</v>
      </c>
      <c r="C9" s="553"/>
      <c r="D9" s="30"/>
      <c r="E9" s="25">
        <v>286605</v>
      </c>
      <c r="F9" s="26">
        <v>262691</v>
      </c>
      <c r="G9" s="27">
        <f>ROUND(F9/$E$9*100,1)</f>
        <v>91.7</v>
      </c>
      <c r="H9" s="125">
        <f t="shared" si="0"/>
        <v>22.7</v>
      </c>
      <c r="I9" s="15"/>
    </row>
    <row r="10" spans="1:9" s="2" customFormat="1" ht="18" customHeight="1">
      <c r="A10" s="23">
        <v>6</v>
      </c>
      <c r="B10" s="553" t="s">
        <v>48</v>
      </c>
      <c r="C10" s="553"/>
      <c r="D10" s="30"/>
      <c r="E10" s="25">
        <v>67146</v>
      </c>
      <c r="F10" s="26">
        <v>19216</v>
      </c>
      <c r="G10" s="27">
        <f>ROUND(F10/$E$10*100,1)</f>
        <v>28.6</v>
      </c>
      <c r="H10" s="125">
        <f t="shared" si="0"/>
        <v>5.3</v>
      </c>
      <c r="I10" s="15"/>
    </row>
    <row r="11" spans="1:9" s="2" customFormat="1" ht="18" customHeight="1">
      <c r="A11" s="23">
        <v>7</v>
      </c>
      <c r="B11" s="553" t="s">
        <v>49</v>
      </c>
      <c r="C11" s="553"/>
      <c r="D11" s="30"/>
      <c r="E11" s="25">
        <v>292606</v>
      </c>
      <c r="F11" s="26">
        <v>264375</v>
      </c>
      <c r="G11" s="27">
        <f>ROUND(F11/$E$11*100,1)</f>
        <v>90.4</v>
      </c>
      <c r="H11" s="125">
        <f t="shared" si="0"/>
        <v>23.1</v>
      </c>
      <c r="I11" s="15"/>
    </row>
    <row r="12" spans="1:9" s="2" customFormat="1" ht="18" customHeight="1">
      <c r="A12" s="23">
        <v>8</v>
      </c>
      <c r="B12" s="553" t="s">
        <v>50</v>
      </c>
      <c r="C12" s="553"/>
      <c r="D12" s="30"/>
      <c r="E12" s="25">
        <v>18</v>
      </c>
      <c r="F12" s="26">
        <v>12</v>
      </c>
      <c r="G12" s="27">
        <f>ROUND(F12/$E$12*100,1)</f>
        <v>66.7</v>
      </c>
      <c r="H12" s="125">
        <f t="shared" si="0"/>
        <v>0</v>
      </c>
      <c r="I12" s="15"/>
    </row>
    <row r="13" spans="1:9" s="2" customFormat="1" ht="18" customHeight="1">
      <c r="A13" s="23">
        <v>9</v>
      </c>
      <c r="B13" s="553" t="s">
        <v>51</v>
      </c>
      <c r="C13" s="553"/>
      <c r="D13" s="30"/>
      <c r="E13" s="25">
        <v>99635</v>
      </c>
      <c r="F13" s="26">
        <v>73038</v>
      </c>
      <c r="G13" s="27">
        <f>ROUND(F13/$E$13*100,1)</f>
        <v>73.3</v>
      </c>
      <c r="H13" s="125">
        <f t="shared" si="0"/>
        <v>7.9</v>
      </c>
      <c r="I13" s="15"/>
    </row>
    <row r="14" spans="1:9" s="2" customFormat="1" ht="18" customHeight="1">
      <c r="A14" s="23">
        <v>10</v>
      </c>
      <c r="B14" s="556" t="s">
        <v>52</v>
      </c>
      <c r="C14" s="556"/>
      <c r="D14" s="30"/>
      <c r="E14" s="25">
        <v>43152</v>
      </c>
      <c r="F14" s="26">
        <v>43152</v>
      </c>
      <c r="G14" s="27">
        <f>ROUND(F14/$E$14*100,1)</f>
        <v>100</v>
      </c>
      <c r="H14" s="125">
        <f>ROUND(E14/$E$16*100,1)+0.1</f>
        <v>3.5</v>
      </c>
      <c r="I14" s="15"/>
    </row>
    <row r="15" spans="1:9" s="2" customFormat="1" ht="18" customHeight="1" thickBot="1">
      <c r="A15" s="23">
        <v>11</v>
      </c>
      <c r="B15" s="553" t="s">
        <v>53</v>
      </c>
      <c r="C15" s="553"/>
      <c r="D15" s="30"/>
      <c r="E15" s="25">
        <v>414</v>
      </c>
      <c r="F15" s="26">
        <v>1685</v>
      </c>
      <c r="G15" s="54">
        <f>ROUND(F15/$E$15*100,1)</f>
        <v>407</v>
      </c>
      <c r="H15" s="125">
        <f>ROUND(E15/$E$16*100,1)</f>
        <v>0</v>
      </c>
      <c r="I15" s="15"/>
    </row>
    <row r="16" spans="1:9" s="2" customFormat="1" ht="18" customHeight="1" thickBot="1" thickTop="1">
      <c r="A16" s="577" t="s">
        <v>36</v>
      </c>
      <c r="B16" s="578"/>
      <c r="C16" s="578"/>
      <c r="D16" s="579"/>
      <c r="E16" s="34">
        <f>SUM(E5:E15)</f>
        <v>1264043</v>
      </c>
      <c r="F16" s="35">
        <f>SUM(F5:F15)</f>
        <v>1127667</v>
      </c>
      <c r="G16" s="36">
        <f>ROUND(F16/$E$16*100,1)</f>
        <v>89.2</v>
      </c>
      <c r="H16" s="133">
        <f>SUM(H5:H15)</f>
        <v>100</v>
      </c>
      <c r="I16" s="16"/>
    </row>
    <row r="17" spans="1:9" s="2" customFormat="1" ht="18" customHeight="1">
      <c r="A17" s="37"/>
      <c r="B17" s="37"/>
      <c r="C17" s="37"/>
      <c r="D17" s="37"/>
      <c r="E17" s="37"/>
      <c r="F17" s="37"/>
      <c r="G17" s="37"/>
      <c r="H17" s="37"/>
      <c r="I17" s="4"/>
    </row>
    <row r="18" spans="1:9" s="2" customFormat="1" ht="18" customHeight="1" thickBot="1">
      <c r="A18" s="38" t="s">
        <v>3</v>
      </c>
      <c r="B18" s="38"/>
      <c r="C18" s="38"/>
      <c r="D18" s="38"/>
      <c r="E18" s="20"/>
      <c r="F18" s="20"/>
      <c r="G18" s="20"/>
      <c r="H18" s="141" t="s">
        <v>41</v>
      </c>
      <c r="I18" s="17"/>
    </row>
    <row r="19" spans="1:9" s="2" customFormat="1" ht="18" customHeight="1">
      <c r="A19" s="581" t="s">
        <v>2</v>
      </c>
      <c r="B19" s="582"/>
      <c r="C19" s="582"/>
      <c r="D19" s="582"/>
      <c r="E19" s="568" t="s">
        <v>37</v>
      </c>
      <c r="F19" s="564" t="s">
        <v>105</v>
      </c>
      <c r="G19" s="552" t="s">
        <v>40</v>
      </c>
      <c r="H19" s="569" t="s">
        <v>39</v>
      </c>
      <c r="I19" s="18"/>
    </row>
    <row r="20" spans="1:9" s="2" customFormat="1" ht="18" customHeight="1">
      <c r="A20" s="583"/>
      <c r="B20" s="584"/>
      <c r="C20" s="584"/>
      <c r="D20" s="584"/>
      <c r="E20" s="555"/>
      <c r="F20" s="563"/>
      <c r="G20" s="551"/>
      <c r="H20" s="570"/>
      <c r="I20" s="18"/>
    </row>
    <row r="21" spans="1:9" s="2" customFormat="1" ht="18" customHeight="1">
      <c r="A21" s="39">
        <v>1</v>
      </c>
      <c r="B21" s="565" t="s">
        <v>54</v>
      </c>
      <c r="C21" s="565"/>
      <c r="D21" s="40"/>
      <c r="E21" s="41">
        <v>10583</v>
      </c>
      <c r="F21" s="42">
        <v>5924</v>
      </c>
      <c r="G21" s="27">
        <f>ROUND(F21/$E$21*100,1)</f>
        <v>56</v>
      </c>
      <c r="H21" s="142">
        <f>ROUND(E21/$E$33*100,1)+0.1</f>
        <v>0.9</v>
      </c>
      <c r="I21" s="4"/>
    </row>
    <row r="22" spans="1:9" s="2" customFormat="1" ht="18" customHeight="1">
      <c r="A22" s="43">
        <v>2</v>
      </c>
      <c r="B22" s="553" t="s">
        <v>55</v>
      </c>
      <c r="C22" s="553"/>
      <c r="D22" s="44"/>
      <c r="E22" s="45">
        <v>772193</v>
      </c>
      <c r="F22" s="42">
        <v>696564</v>
      </c>
      <c r="G22" s="27">
        <f>ROUND(F22/$E$22*100,1)</f>
        <v>90.2</v>
      </c>
      <c r="H22" s="142">
        <f>ROUND(E22/$E$33*100,1)</f>
        <v>61.1</v>
      </c>
      <c r="I22" s="4"/>
    </row>
    <row r="23" spans="1:9" s="2" customFormat="1" ht="18" customHeight="1">
      <c r="A23" s="43">
        <v>3</v>
      </c>
      <c r="B23" s="553" t="s">
        <v>56</v>
      </c>
      <c r="C23" s="553"/>
      <c r="D23" s="44"/>
      <c r="E23" s="45">
        <v>115189</v>
      </c>
      <c r="F23" s="42">
        <v>105621</v>
      </c>
      <c r="G23" s="27">
        <f>ROUND(F23/$E$23*100,1)</f>
        <v>91.7</v>
      </c>
      <c r="H23" s="142">
        <f>ROUND(E23/$E$33*100,1)</f>
        <v>9.1</v>
      </c>
      <c r="I23" s="4"/>
    </row>
    <row r="24" spans="1:9" s="2" customFormat="1" ht="18" customHeight="1">
      <c r="A24" s="43">
        <v>4</v>
      </c>
      <c r="B24" s="553" t="s">
        <v>57</v>
      </c>
      <c r="C24" s="553"/>
      <c r="D24" s="44"/>
      <c r="E24" s="45">
        <v>84</v>
      </c>
      <c r="F24" s="42">
        <v>77.179</v>
      </c>
      <c r="G24" s="27">
        <f>ROUND(F24/$E$24*100,1)</f>
        <v>91.9</v>
      </c>
      <c r="H24" s="142">
        <f aca="true" t="shared" si="1" ref="H24:H32">ROUND(E24/$E$33*100,1)</f>
        <v>0</v>
      </c>
      <c r="I24" s="4"/>
    </row>
    <row r="25" spans="1:9" s="2" customFormat="1" ht="18" customHeight="1">
      <c r="A25" s="43">
        <v>5</v>
      </c>
      <c r="B25" s="553" t="s">
        <v>58</v>
      </c>
      <c r="C25" s="553"/>
      <c r="D25" s="44"/>
      <c r="E25" s="45">
        <v>6</v>
      </c>
      <c r="F25" s="42">
        <v>4</v>
      </c>
      <c r="G25" s="27">
        <f>ROUND(F25/$E$25*100,1)</f>
        <v>66.7</v>
      </c>
      <c r="H25" s="142">
        <f t="shared" si="1"/>
        <v>0</v>
      </c>
      <c r="I25" s="4"/>
    </row>
    <row r="26" spans="1:9" s="2" customFormat="1" ht="18" customHeight="1">
      <c r="A26" s="43">
        <v>6</v>
      </c>
      <c r="B26" s="553" t="s">
        <v>59</v>
      </c>
      <c r="C26" s="553"/>
      <c r="D26" s="44"/>
      <c r="E26" s="45">
        <v>46637</v>
      </c>
      <c r="F26" s="42">
        <v>42770</v>
      </c>
      <c r="G26" s="27">
        <f>ROUND(F26/$E$26*100,1)</f>
        <v>91.7</v>
      </c>
      <c r="H26" s="142">
        <f t="shared" si="1"/>
        <v>3.7</v>
      </c>
      <c r="I26" s="4"/>
    </row>
    <row r="27" spans="1:9" s="2" customFormat="1" ht="18" customHeight="1">
      <c r="A27" s="43">
        <v>7</v>
      </c>
      <c r="B27" s="553" t="s">
        <v>60</v>
      </c>
      <c r="C27" s="553"/>
      <c r="D27" s="44"/>
      <c r="E27" s="45">
        <v>283589</v>
      </c>
      <c r="F27" s="42">
        <v>263948</v>
      </c>
      <c r="G27" s="27">
        <f>ROUND(F27/$E$27*100,1)</f>
        <v>93.1</v>
      </c>
      <c r="H27" s="142">
        <f t="shared" si="1"/>
        <v>22.4</v>
      </c>
      <c r="I27" s="4"/>
    </row>
    <row r="28" spans="1:9" s="2" customFormat="1" ht="18" customHeight="1">
      <c r="A28" s="43">
        <v>8</v>
      </c>
      <c r="B28" s="553" t="s">
        <v>61</v>
      </c>
      <c r="C28" s="553"/>
      <c r="D28" s="44"/>
      <c r="E28" s="45">
        <v>14810</v>
      </c>
      <c r="F28" s="42">
        <v>8740</v>
      </c>
      <c r="G28" s="27">
        <f>ROUND(F28/$E$28*100,1)</f>
        <v>59</v>
      </c>
      <c r="H28" s="142">
        <f>ROUND(E28/$E$33*100,1)</f>
        <v>1.2</v>
      </c>
      <c r="I28" s="4"/>
    </row>
    <row r="29" spans="1:9" s="2" customFormat="1" ht="18" customHeight="1">
      <c r="A29" s="43">
        <v>9</v>
      </c>
      <c r="B29" s="553" t="s">
        <v>62</v>
      </c>
      <c r="C29" s="553"/>
      <c r="D29" s="44"/>
      <c r="E29" s="45">
        <v>18</v>
      </c>
      <c r="F29" s="42">
        <v>12.43</v>
      </c>
      <c r="G29" s="27">
        <f>ROUND(F29/$E$29*100,1)</f>
        <v>69.1</v>
      </c>
      <c r="H29" s="142">
        <f t="shared" si="1"/>
        <v>0</v>
      </c>
      <c r="I29" s="4"/>
    </row>
    <row r="30" spans="1:9" s="2" customFormat="1" ht="18" customHeight="1">
      <c r="A30" s="43">
        <v>10</v>
      </c>
      <c r="B30" s="553" t="s">
        <v>7</v>
      </c>
      <c r="C30" s="553"/>
      <c r="D30" s="44"/>
      <c r="E30" s="45">
        <v>100</v>
      </c>
      <c r="F30" s="42">
        <v>0</v>
      </c>
      <c r="G30" s="27">
        <f>ROUND(F30/$E$30*100,1)</f>
        <v>0</v>
      </c>
      <c r="H30" s="142">
        <f t="shared" si="1"/>
        <v>0</v>
      </c>
      <c r="I30" s="4"/>
    </row>
    <row r="31" spans="1:9" s="2" customFormat="1" ht="18" customHeight="1">
      <c r="A31" s="43">
        <v>11</v>
      </c>
      <c r="B31" s="553" t="s">
        <v>63</v>
      </c>
      <c r="C31" s="553"/>
      <c r="D31" s="44"/>
      <c r="E31" s="45">
        <v>11769</v>
      </c>
      <c r="F31" s="42">
        <v>9931</v>
      </c>
      <c r="G31" s="27">
        <f>ROUND(F31/$E$31*100,1)</f>
        <v>84.4</v>
      </c>
      <c r="H31" s="142">
        <f>ROUND(E31/$E$33*100,1)</f>
        <v>0.9</v>
      </c>
      <c r="I31" s="4"/>
    </row>
    <row r="32" spans="1:9" s="2" customFormat="1" ht="18" customHeight="1" thickBot="1">
      <c r="A32" s="46">
        <v>12</v>
      </c>
      <c r="B32" s="574" t="s">
        <v>8</v>
      </c>
      <c r="C32" s="574"/>
      <c r="D32" s="47"/>
      <c r="E32" s="48">
        <v>9065</v>
      </c>
      <c r="F32" s="49">
        <v>0</v>
      </c>
      <c r="G32" s="33">
        <f>ROUND(F32/$E$32*100,1)</f>
        <v>0</v>
      </c>
      <c r="H32" s="143">
        <f t="shared" si="1"/>
        <v>0.7</v>
      </c>
      <c r="I32" s="4"/>
    </row>
    <row r="33" spans="1:9" s="2" customFormat="1" ht="18" customHeight="1" thickBot="1" thickTop="1">
      <c r="A33" s="575" t="s">
        <v>36</v>
      </c>
      <c r="B33" s="576"/>
      <c r="C33" s="576"/>
      <c r="D33" s="576"/>
      <c r="E33" s="50">
        <f>SUM(E21:E32)</f>
        <v>1264043</v>
      </c>
      <c r="F33" s="51">
        <f>SUM(F21:F32)</f>
        <v>1133591.609</v>
      </c>
      <c r="G33" s="144">
        <f>ROUND(F33/$E$33*100,1)</f>
        <v>89.7</v>
      </c>
      <c r="H33" s="145">
        <f>SUM(H21:H32)</f>
        <v>100</v>
      </c>
      <c r="I33" s="4"/>
    </row>
    <row r="34" spans="1:9" s="2" customFormat="1" ht="18" customHeight="1">
      <c r="A34" s="61"/>
      <c r="B34" s="61"/>
      <c r="C34" s="61"/>
      <c r="D34" s="61"/>
      <c r="E34" s="62"/>
      <c r="F34" s="62"/>
      <c r="G34" s="63"/>
      <c r="H34" s="64"/>
      <c r="I34" s="4"/>
    </row>
    <row r="35" spans="1:9" s="2" customFormat="1" ht="18" customHeight="1">
      <c r="A35" s="61"/>
      <c r="B35" s="61"/>
      <c r="C35" s="61"/>
      <c r="D35" s="61"/>
      <c r="E35" s="62"/>
      <c r="F35" s="62"/>
      <c r="G35" s="63"/>
      <c r="H35" s="64"/>
      <c r="I35" s="4"/>
    </row>
    <row r="36" spans="1:9" s="2" customFormat="1" ht="18" customHeight="1">
      <c r="A36" s="61"/>
      <c r="B36" s="61"/>
      <c r="C36" s="61"/>
      <c r="D36" s="61"/>
      <c r="E36" s="62"/>
      <c r="F36" s="62"/>
      <c r="G36" s="63"/>
      <c r="H36" s="64"/>
      <c r="I36" s="4"/>
    </row>
    <row r="37" spans="1:9" s="2" customFormat="1" ht="18" customHeight="1">
      <c r="A37" s="61"/>
      <c r="B37" s="61"/>
      <c r="C37" s="61"/>
      <c r="D37" s="61"/>
      <c r="E37" s="62"/>
      <c r="F37" s="62"/>
      <c r="G37" s="63"/>
      <c r="H37" s="64"/>
      <c r="I37" s="4"/>
    </row>
    <row r="38" spans="1:9" s="2" customFormat="1" ht="18" customHeight="1">
      <c r="A38" s="61"/>
      <c r="B38" s="61"/>
      <c r="C38" s="61"/>
      <c r="D38" s="61"/>
      <c r="E38" s="62"/>
      <c r="F38" s="62"/>
      <c r="G38" s="63"/>
      <c r="H38" s="64"/>
      <c r="I38" s="4"/>
    </row>
    <row r="39" spans="1:9" s="2" customFormat="1" ht="18" customHeight="1">
      <c r="A39" s="61"/>
      <c r="B39" s="61"/>
      <c r="C39" s="61"/>
      <c r="D39" s="61"/>
      <c r="E39" s="62"/>
      <c r="F39" s="62"/>
      <c r="G39" s="63"/>
      <c r="H39" s="64"/>
      <c r="I39" s="4"/>
    </row>
    <row r="40" spans="1:9" s="2" customFormat="1" ht="18" customHeight="1">
      <c r="A40" s="61"/>
      <c r="B40" s="61"/>
      <c r="C40" s="61"/>
      <c r="D40" s="61"/>
      <c r="E40" s="62"/>
      <c r="F40" s="62"/>
      <c r="G40" s="63"/>
      <c r="H40" s="64"/>
      <c r="I40" s="4"/>
    </row>
    <row r="41" spans="1:9" s="2" customFormat="1" ht="18" customHeight="1">
      <c r="A41" s="61"/>
      <c r="B41" s="61"/>
      <c r="C41" s="61"/>
      <c r="D41" s="61"/>
      <c r="E41" s="62"/>
      <c r="F41" s="62"/>
      <c r="G41" s="63"/>
      <c r="H41" s="64"/>
      <c r="I41" s="4"/>
    </row>
    <row r="42" spans="1:9" s="2" customFormat="1" ht="18" customHeight="1">
      <c r="A42" s="61"/>
      <c r="B42" s="61"/>
      <c r="C42" s="61"/>
      <c r="D42" s="61"/>
      <c r="E42" s="62"/>
      <c r="F42" s="62"/>
      <c r="G42" s="63"/>
      <c r="H42" s="64"/>
      <c r="I42" s="4"/>
    </row>
    <row r="43" spans="1:9" s="2" customFormat="1" ht="18" customHeight="1">
      <c r="A43" s="65"/>
      <c r="B43" s="65"/>
      <c r="C43" s="65"/>
      <c r="D43" s="65"/>
      <c r="E43" s="65"/>
      <c r="F43" s="65"/>
      <c r="G43" s="65"/>
      <c r="H43" s="65"/>
      <c r="I43" s="5"/>
    </row>
    <row r="44" spans="1:9" s="2" customFormat="1" ht="24" customHeight="1">
      <c r="A44" s="587" t="s">
        <v>382</v>
      </c>
      <c r="B44" s="587"/>
      <c r="C44" s="587"/>
      <c r="D44" s="587"/>
      <c r="E44" s="587"/>
      <c r="F44" s="587"/>
      <c r="G44" s="587"/>
      <c r="H44" s="587"/>
      <c r="I44" s="1"/>
    </row>
    <row r="45" spans="1:8" s="2" customFormat="1" ht="19.5" customHeight="1" thickBot="1">
      <c r="A45" s="20" t="s">
        <v>1</v>
      </c>
      <c r="B45" s="20"/>
      <c r="C45" s="20"/>
      <c r="D45" s="20"/>
      <c r="E45" s="21"/>
      <c r="F45" s="21"/>
      <c r="G45" s="21"/>
      <c r="H45" s="22" t="s">
        <v>41</v>
      </c>
    </row>
    <row r="46" spans="1:9" s="2" customFormat="1" ht="18" customHeight="1">
      <c r="A46" s="558" t="s">
        <v>2</v>
      </c>
      <c r="B46" s="559"/>
      <c r="C46" s="559"/>
      <c r="D46" s="559"/>
      <c r="E46" s="554" t="s">
        <v>383</v>
      </c>
      <c r="F46" s="562" t="s">
        <v>38</v>
      </c>
      <c r="G46" s="550" t="s">
        <v>40</v>
      </c>
      <c r="H46" s="566" t="s">
        <v>39</v>
      </c>
      <c r="I46" s="14"/>
    </row>
    <row r="47" spans="1:9" s="2" customFormat="1" ht="18" customHeight="1">
      <c r="A47" s="560"/>
      <c r="B47" s="561"/>
      <c r="C47" s="561"/>
      <c r="D47" s="561"/>
      <c r="E47" s="555"/>
      <c r="F47" s="563"/>
      <c r="G47" s="551"/>
      <c r="H47" s="567"/>
      <c r="I47" s="14"/>
    </row>
    <row r="48" spans="1:9" s="2" customFormat="1" ht="18" customHeight="1">
      <c r="A48" s="23">
        <v>1</v>
      </c>
      <c r="B48" s="565" t="s">
        <v>64</v>
      </c>
      <c r="C48" s="565"/>
      <c r="D48" s="24"/>
      <c r="E48" s="25">
        <v>134423</v>
      </c>
      <c r="F48" s="26">
        <v>135509</v>
      </c>
      <c r="G48" s="27">
        <f>ROUND(F48/$E$48*100,1)</f>
        <v>100.8</v>
      </c>
      <c r="H48" s="125">
        <f aca="true" t="shared" si="2" ref="H48:H53">ROUND(E48/$E$56*100,1)</f>
        <v>18.2</v>
      </c>
      <c r="I48" s="15"/>
    </row>
    <row r="49" spans="1:9" s="2" customFormat="1" ht="18" customHeight="1">
      <c r="A49" s="28">
        <v>2</v>
      </c>
      <c r="B49" s="553" t="s">
        <v>45</v>
      </c>
      <c r="C49" s="553"/>
      <c r="D49" s="30"/>
      <c r="E49" s="25">
        <v>192105</v>
      </c>
      <c r="F49" s="26">
        <v>187695.702</v>
      </c>
      <c r="G49" s="27">
        <f>ROUND(F49/$E$49*100,1)</f>
        <v>97.7</v>
      </c>
      <c r="H49" s="125">
        <f t="shared" si="2"/>
        <v>26.1</v>
      </c>
      <c r="I49" s="15"/>
    </row>
    <row r="50" spans="1:9" s="2" customFormat="1" ht="18" customHeight="1">
      <c r="A50" s="31">
        <v>3</v>
      </c>
      <c r="B50" s="553" t="s">
        <v>65</v>
      </c>
      <c r="C50" s="553"/>
      <c r="D50" s="30"/>
      <c r="E50" s="25">
        <v>198008</v>
      </c>
      <c r="F50" s="26">
        <v>181352</v>
      </c>
      <c r="G50" s="27">
        <f>ROUND(F50/$E$50*100,1)</f>
        <v>91.6</v>
      </c>
      <c r="H50" s="125">
        <f t="shared" si="2"/>
        <v>26.9</v>
      </c>
      <c r="I50" s="15"/>
    </row>
    <row r="51" spans="1:9" s="2" customFormat="1" ht="18" customHeight="1">
      <c r="A51" s="23">
        <v>4</v>
      </c>
      <c r="B51" s="553" t="s">
        <v>48</v>
      </c>
      <c r="C51" s="553"/>
      <c r="D51" s="30"/>
      <c r="E51" s="25">
        <v>103985</v>
      </c>
      <c r="F51" s="26">
        <v>103981</v>
      </c>
      <c r="G51" s="27">
        <f>ROUND(F51/$E$51*100,1)</f>
        <v>100</v>
      </c>
      <c r="H51" s="125">
        <f t="shared" si="2"/>
        <v>14.1</v>
      </c>
      <c r="I51" s="15"/>
    </row>
    <row r="52" spans="1:9" s="2" customFormat="1" ht="18" customHeight="1">
      <c r="A52" s="28">
        <v>5</v>
      </c>
      <c r="B52" s="556" t="s">
        <v>50</v>
      </c>
      <c r="C52" s="556"/>
      <c r="D52" s="30"/>
      <c r="E52" s="25">
        <v>6</v>
      </c>
      <c r="F52" s="26">
        <v>4.758</v>
      </c>
      <c r="G52" s="27">
        <f>ROUND(F52/$E$52*100,1)</f>
        <v>79.3</v>
      </c>
      <c r="H52" s="125">
        <f t="shared" si="2"/>
        <v>0</v>
      </c>
      <c r="I52" s="15"/>
    </row>
    <row r="53" spans="1:9" s="2" customFormat="1" ht="18" customHeight="1">
      <c r="A53" s="31">
        <v>6</v>
      </c>
      <c r="B53" s="553" t="s">
        <v>51</v>
      </c>
      <c r="C53" s="553"/>
      <c r="D53" s="30"/>
      <c r="E53" s="25">
        <v>103171</v>
      </c>
      <c r="F53" s="26">
        <v>91383</v>
      </c>
      <c r="G53" s="27">
        <f>ROUND(F53/$E$53*100,1)</f>
        <v>88.6</v>
      </c>
      <c r="H53" s="125">
        <f t="shared" si="2"/>
        <v>14</v>
      </c>
      <c r="I53" s="15"/>
    </row>
    <row r="54" spans="1:9" s="2" customFormat="1" ht="18" customHeight="1">
      <c r="A54" s="23">
        <v>7</v>
      </c>
      <c r="B54" s="553" t="s">
        <v>52</v>
      </c>
      <c r="C54" s="553"/>
      <c r="D54" s="30"/>
      <c r="E54" s="25">
        <v>5614</v>
      </c>
      <c r="F54" s="26">
        <v>5614.441</v>
      </c>
      <c r="G54" s="27">
        <f>ROUND(F54/$E$54*100,1)</f>
        <v>100</v>
      </c>
      <c r="H54" s="125">
        <f>ROUND(E54/$E$56*100,1)-0.1</f>
        <v>0.7000000000000001</v>
      </c>
      <c r="I54" s="15"/>
    </row>
    <row r="55" spans="1:9" s="2" customFormat="1" ht="18" customHeight="1" thickBot="1">
      <c r="A55" s="28">
        <v>8</v>
      </c>
      <c r="B55" s="553" t="s">
        <v>53</v>
      </c>
      <c r="C55" s="553"/>
      <c r="D55" s="30"/>
      <c r="E55" s="25">
        <v>24</v>
      </c>
      <c r="F55" s="26">
        <v>21.9</v>
      </c>
      <c r="G55" s="54">
        <f>ROUND(F55/$E$55*100,1)</f>
        <v>91.3</v>
      </c>
      <c r="H55" s="125">
        <f>ROUND(E55/$E$56*100,1)</f>
        <v>0</v>
      </c>
      <c r="I55" s="15"/>
    </row>
    <row r="56" spans="1:9" s="2" customFormat="1" ht="18" customHeight="1" thickBot="1" thickTop="1">
      <c r="A56" s="577" t="s">
        <v>36</v>
      </c>
      <c r="B56" s="578"/>
      <c r="C56" s="578"/>
      <c r="D56" s="579"/>
      <c r="E56" s="34">
        <f>SUM(E48:E55)</f>
        <v>737336</v>
      </c>
      <c r="F56" s="35">
        <f>SUM(F48:F55)</f>
        <v>705561.8010000001</v>
      </c>
      <c r="G56" s="36">
        <f>ROUND(F56/$E$56*100,1)</f>
        <v>95.7</v>
      </c>
      <c r="H56" s="133">
        <f>SUM(H48:H55)</f>
        <v>99.99999999999999</v>
      </c>
      <c r="I56" s="16"/>
    </row>
    <row r="57" spans="1:9" s="2" customFormat="1" ht="7.5" customHeight="1">
      <c r="A57" s="37"/>
      <c r="B57" s="37"/>
      <c r="C57" s="37"/>
      <c r="D57" s="37"/>
      <c r="E57" s="37"/>
      <c r="F57" s="37"/>
      <c r="G57" s="37"/>
      <c r="H57" s="37"/>
      <c r="I57" s="4"/>
    </row>
    <row r="58" spans="1:9" s="2" customFormat="1" ht="18" customHeight="1" thickBot="1">
      <c r="A58" s="38" t="s">
        <v>3</v>
      </c>
      <c r="B58" s="38"/>
      <c r="C58" s="38"/>
      <c r="D58" s="38"/>
      <c r="E58" s="20"/>
      <c r="F58" s="20"/>
      <c r="G58" s="20"/>
      <c r="H58" s="141" t="s">
        <v>41</v>
      </c>
      <c r="I58" s="17"/>
    </row>
    <row r="59" spans="1:9" s="2" customFormat="1" ht="18" customHeight="1">
      <c r="A59" s="581" t="s">
        <v>2</v>
      </c>
      <c r="B59" s="582"/>
      <c r="C59" s="582"/>
      <c r="D59" s="582"/>
      <c r="E59" s="568" t="s">
        <v>383</v>
      </c>
      <c r="F59" s="564" t="s">
        <v>105</v>
      </c>
      <c r="G59" s="552" t="s">
        <v>40</v>
      </c>
      <c r="H59" s="569" t="s">
        <v>39</v>
      </c>
      <c r="I59" s="18"/>
    </row>
    <row r="60" spans="1:9" s="2" customFormat="1" ht="18" customHeight="1">
      <c r="A60" s="583"/>
      <c r="B60" s="584"/>
      <c r="C60" s="584"/>
      <c r="D60" s="584"/>
      <c r="E60" s="555"/>
      <c r="F60" s="563"/>
      <c r="G60" s="551"/>
      <c r="H60" s="570"/>
      <c r="I60" s="18"/>
    </row>
    <row r="61" spans="1:9" s="2" customFormat="1" ht="18" customHeight="1">
      <c r="A61" s="39">
        <v>1</v>
      </c>
      <c r="B61" s="565" t="s">
        <v>54</v>
      </c>
      <c r="C61" s="565"/>
      <c r="D61" s="40"/>
      <c r="E61" s="41">
        <v>7849</v>
      </c>
      <c r="F61" s="42">
        <v>5631</v>
      </c>
      <c r="G61" s="27">
        <f>ROUND(F61/$E$61*100,1)</f>
        <v>71.7</v>
      </c>
      <c r="H61" s="142">
        <f aca="true" t="shared" si="3" ref="H61:H67">ROUND(E61/$E$68*100,1)</f>
        <v>1.1</v>
      </c>
      <c r="I61" s="4"/>
    </row>
    <row r="62" spans="1:9" s="2" customFormat="1" ht="18" customHeight="1">
      <c r="A62" s="43">
        <v>2</v>
      </c>
      <c r="B62" s="553" t="s">
        <v>55</v>
      </c>
      <c r="C62" s="553"/>
      <c r="D62" s="44"/>
      <c r="E62" s="45">
        <v>703079</v>
      </c>
      <c r="F62" s="42">
        <v>601297</v>
      </c>
      <c r="G62" s="27">
        <f>ROUND(F62/$E$62*100,1)</f>
        <v>85.5</v>
      </c>
      <c r="H62" s="142">
        <f t="shared" si="3"/>
        <v>95.4</v>
      </c>
      <c r="I62" s="4"/>
    </row>
    <row r="63" spans="1:9" s="2" customFormat="1" ht="18" customHeight="1">
      <c r="A63" s="43">
        <v>3</v>
      </c>
      <c r="B63" s="553" t="s">
        <v>66</v>
      </c>
      <c r="C63" s="553"/>
      <c r="D63" s="44"/>
      <c r="E63" s="45">
        <v>1</v>
      </c>
      <c r="F63" s="42">
        <v>0</v>
      </c>
      <c r="G63" s="27">
        <f>ROUND(F63/$E$63*100,1)</f>
        <v>0</v>
      </c>
      <c r="H63" s="142">
        <f t="shared" si="3"/>
        <v>0</v>
      </c>
      <c r="I63" s="4"/>
    </row>
    <row r="64" spans="1:9" s="2" customFormat="1" ht="18" customHeight="1">
      <c r="A64" s="43">
        <v>4</v>
      </c>
      <c r="B64" s="553" t="s">
        <v>67</v>
      </c>
      <c r="C64" s="553"/>
      <c r="D64" s="44"/>
      <c r="E64" s="45">
        <v>14325</v>
      </c>
      <c r="F64" s="42">
        <v>11533</v>
      </c>
      <c r="G64" s="27">
        <f>ROUND(F64/$E$64*100,1)</f>
        <v>80.5</v>
      </c>
      <c r="H64" s="142">
        <f t="shared" si="3"/>
        <v>1.9</v>
      </c>
      <c r="I64" s="4"/>
    </row>
    <row r="65" spans="1:9" s="2" customFormat="1" ht="18" customHeight="1">
      <c r="A65" s="43">
        <v>5</v>
      </c>
      <c r="B65" s="553" t="s">
        <v>62</v>
      </c>
      <c r="C65" s="553"/>
      <c r="D65" s="44"/>
      <c r="E65" s="45">
        <v>6</v>
      </c>
      <c r="F65" s="42">
        <v>5</v>
      </c>
      <c r="G65" s="27">
        <f>ROUND(F65/$E$65*100,1)</f>
        <v>83.3</v>
      </c>
      <c r="H65" s="142">
        <f t="shared" si="3"/>
        <v>0</v>
      </c>
      <c r="I65" s="4"/>
    </row>
    <row r="66" spans="1:9" s="2" customFormat="1" ht="18" customHeight="1">
      <c r="A66" s="43">
        <v>6</v>
      </c>
      <c r="B66" s="553" t="s">
        <v>63</v>
      </c>
      <c r="C66" s="553"/>
      <c r="D66" s="44"/>
      <c r="E66" s="45">
        <v>11076</v>
      </c>
      <c r="F66" s="42">
        <v>10518</v>
      </c>
      <c r="G66" s="27">
        <f>ROUND(F66/$E$66*100,1)</f>
        <v>95</v>
      </c>
      <c r="H66" s="142">
        <f>ROUND(E66/$E$68*100,1)</f>
        <v>1.5</v>
      </c>
      <c r="I66" s="4"/>
    </row>
    <row r="67" spans="1:9" s="2" customFormat="1" ht="18" customHeight="1" thickBot="1">
      <c r="A67" s="55">
        <v>7</v>
      </c>
      <c r="B67" s="589" t="s">
        <v>8</v>
      </c>
      <c r="C67" s="589"/>
      <c r="D67" s="56"/>
      <c r="E67" s="57">
        <v>1000</v>
      </c>
      <c r="F67" s="58">
        <v>0</v>
      </c>
      <c r="G67" s="33">
        <f>ROUND(F67/$E$67*100,1)</f>
        <v>0</v>
      </c>
      <c r="H67" s="146">
        <f t="shared" si="3"/>
        <v>0.1</v>
      </c>
      <c r="I67" s="4"/>
    </row>
    <row r="68" spans="1:9" s="2" customFormat="1" ht="18" customHeight="1" thickBot="1" thickTop="1">
      <c r="A68" s="590" t="s">
        <v>36</v>
      </c>
      <c r="B68" s="576"/>
      <c r="C68" s="576"/>
      <c r="D68" s="576"/>
      <c r="E68" s="50">
        <f>SUM(E61:E67)</f>
        <v>737336</v>
      </c>
      <c r="F68" s="51">
        <f>SUM(F61:F67)</f>
        <v>628984</v>
      </c>
      <c r="G68" s="144">
        <f>ROUND(F68/$E$68*100,1)</f>
        <v>85.3</v>
      </c>
      <c r="H68" s="145">
        <f>SUM(H61:H67)</f>
        <v>100</v>
      </c>
      <c r="I68" s="4"/>
    </row>
    <row r="70" spans="1:9" s="2" customFormat="1" ht="24" customHeight="1">
      <c r="A70" s="587" t="s">
        <v>384</v>
      </c>
      <c r="B70" s="587"/>
      <c r="C70" s="587"/>
      <c r="D70" s="587"/>
      <c r="E70" s="587"/>
      <c r="F70" s="587"/>
      <c r="G70" s="587"/>
      <c r="H70" s="587"/>
      <c r="I70" s="1"/>
    </row>
    <row r="71" spans="1:8" s="2" customFormat="1" ht="19.5" customHeight="1" thickBot="1">
      <c r="A71" s="20" t="s">
        <v>1</v>
      </c>
      <c r="B71" s="20"/>
      <c r="C71" s="20"/>
      <c r="D71" s="20"/>
      <c r="E71" s="21"/>
      <c r="F71" s="21"/>
      <c r="G71" s="21"/>
      <c r="H71" s="22" t="s">
        <v>41</v>
      </c>
    </row>
    <row r="72" spans="1:9" s="2" customFormat="1" ht="18" customHeight="1">
      <c r="A72" s="558" t="s">
        <v>2</v>
      </c>
      <c r="B72" s="559"/>
      <c r="C72" s="559"/>
      <c r="D72" s="559"/>
      <c r="E72" s="554" t="s">
        <v>383</v>
      </c>
      <c r="F72" s="562" t="s">
        <v>38</v>
      </c>
      <c r="G72" s="550" t="s">
        <v>40</v>
      </c>
      <c r="H72" s="566" t="s">
        <v>39</v>
      </c>
      <c r="I72" s="14"/>
    </row>
    <row r="73" spans="1:9" s="2" customFormat="1" ht="18" customHeight="1">
      <c r="A73" s="560"/>
      <c r="B73" s="561"/>
      <c r="C73" s="561"/>
      <c r="D73" s="561"/>
      <c r="E73" s="555"/>
      <c r="F73" s="563"/>
      <c r="G73" s="551"/>
      <c r="H73" s="567"/>
      <c r="I73" s="14"/>
    </row>
    <row r="74" spans="1:9" s="2" customFormat="1" ht="18" customHeight="1">
      <c r="A74" s="23">
        <v>1</v>
      </c>
      <c r="B74" s="565" t="s">
        <v>68</v>
      </c>
      <c r="C74" s="565"/>
      <c r="D74" s="24"/>
      <c r="E74" s="25">
        <v>62216</v>
      </c>
      <c r="F74" s="26">
        <v>61143</v>
      </c>
      <c r="G74" s="27">
        <f>ROUND(F74/$E$74*100,1)</f>
        <v>98.3</v>
      </c>
      <c r="H74" s="125">
        <f>ROUND(E74/$E$79*100,1)</f>
        <v>65.9</v>
      </c>
      <c r="I74" s="15"/>
    </row>
    <row r="75" spans="1:9" s="2" customFormat="1" ht="18" customHeight="1">
      <c r="A75" s="28">
        <v>2</v>
      </c>
      <c r="B75" s="553" t="s">
        <v>44</v>
      </c>
      <c r="C75" s="553"/>
      <c r="D75" s="30"/>
      <c r="E75" s="25">
        <v>1</v>
      </c>
      <c r="F75" s="26">
        <v>0</v>
      </c>
      <c r="G75" s="27">
        <f>ROUND(F75/$E$75*100,1)</f>
        <v>0</v>
      </c>
      <c r="H75" s="125">
        <f>ROUND(E75/$E$79*100,1)</f>
        <v>0</v>
      </c>
      <c r="I75" s="15"/>
    </row>
    <row r="76" spans="1:9" s="2" customFormat="1" ht="18" customHeight="1">
      <c r="A76" s="31">
        <v>3</v>
      </c>
      <c r="B76" s="553" t="s">
        <v>51</v>
      </c>
      <c r="C76" s="553"/>
      <c r="D76" s="30"/>
      <c r="E76" s="25">
        <v>31439</v>
      </c>
      <c r="F76" s="26">
        <v>29548</v>
      </c>
      <c r="G76" s="27">
        <f>ROUND(F76/$E$76*100,1)</f>
        <v>94</v>
      </c>
      <c r="H76" s="125">
        <f>ROUND(E76/$E$79*100,1)+0.1</f>
        <v>33.4</v>
      </c>
      <c r="I76" s="15"/>
    </row>
    <row r="77" spans="1:9" s="2" customFormat="1" ht="18" customHeight="1">
      <c r="A77" s="23">
        <v>4</v>
      </c>
      <c r="B77" s="553" t="s">
        <v>52</v>
      </c>
      <c r="C77" s="553"/>
      <c r="D77" s="30"/>
      <c r="E77" s="25">
        <v>585</v>
      </c>
      <c r="F77" s="26">
        <v>585.777</v>
      </c>
      <c r="G77" s="27">
        <f>ROUND(F77/$E$77*100,1)</f>
        <v>100.1</v>
      </c>
      <c r="H77" s="125">
        <f>ROUND(E77/$E$79*100,1)</f>
        <v>0.6</v>
      </c>
      <c r="I77" s="15"/>
    </row>
    <row r="78" spans="1:9" s="2" customFormat="1" ht="18" customHeight="1" thickBot="1">
      <c r="A78" s="28">
        <v>5</v>
      </c>
      <c r="B78" s="556" t="s">
        <v>53</v>
      </c>
      <c r="C78" s="556"/>
      <c r="D78" s="30"/>
      <c r="E78" s="25">
        <v>119</v>
      </c>
      <c r="F78" s="49">
        <v>1.7</v>
      </c>
      <c r="G78" s="54">
        <f>ROUND(F78/$E$78*100,1)</f>
        <v>1.4</v>
      </c>
      <c r="H78" s="60">
        <f>ROUND(E78/$E$79*100,1)</f>
        <v>0.1</v>
      </c>
      <c r="I78" s="15"/>
    </row>
    <row r="79" spans="1:9" s="2" customFormat="1" ht="18" customHeight="1" thickBot="1" thickTop="1">
      <c r="A79" s="577" t="s">
        <v>36</v>
      </c>
      <c r="B79" s="578"/>
      <c r="C79" s="578"/>
      <c r="D79" s="579"/>
      <c r="E79" s="34">
        <f>SUM(E74:E78)</f>
        <v>94360</v>
      </c>
      <c r="F79" s="59">
        <f>SUM(F74:F78)</f>
        <v>91278.477</v>
      </c>
      <c r="G79" s="36">
        <f>ROUND(F79/$E$79*100,1)</f>
        <v>96.7</v>
      </c>
      <c r="H79" s="128">
        <f>SUM(H74:H78)</f>
        <v>100</v>
      </c>
      <c r="I79" s="16"/>
    </row>
    <row r="80" spans="1:9" s="2" customFormat="1" ht="7.5" customHeight="1">
      <c r="A80" s="37"/>
      <c r="B80" s="37"/>
      <c r="C80" s="37"/>
      <c r="D80" s="37"/>
      <c r="E80" s="37"/>
      <c r="F80" s="37"/>
      <c r="G80" s="37"/>
      <c r="H80" s="37"/>
      <c r="I80" s="4"/>
    </row>
    <row r="81" spans="1:9" s="2" customFormat="1" ht="18" customHeight="1" thickBot="1">
      <c r="A81" s="38" t="s">
        <v>3</v>
      </c>
      <c r="B81" s="38"/>
      <c r="C81" s="38"/>
      <c r="D81" s="38"/>
      <c r="E81" s="20"/>
      <c r="F81" s="20"/>
      <c r="G81" s="20"/>
      <c r="H81" s="141" t="s">
        <v>41</v>
      </c>
      <c r="I81" s="17"/>
    </row>
    <row r="82" spans="1:9" s="2" customFormat="1" ht="18" customHeight="1">
      <c r="A82" s="581" t="s">
        <v>2</v>
      </c>
      <c r="B82" s="582"/>
      <c r="C82" s="582"/>
      <c r="D82" s="582"/>
      <c r="E82" s="568" t="s">
        <v>383</v>
      </c>
      <c r="F82" s="564" t="s">
        <v>105</v>
      </c>
      <c r="G82" s="552" t="s">
        <v>40</v>
      </c>
      <c r="H82" s="569" t="s">
        <v>39</v>
      </c>
      <c r="I82" s="18"/>
    </row>
    <row r="83" spans="1:9" s="2" customFormat="1" ht="18" customHeight="1">
      <c r="A83" s="583"/>
      <c r="B83" s="584"/>
      <c r="C83" s="584"/>
      <c r="D83" s="584"/>
      <c r="E83" s="555"/>
      <c r="F83" s="563"/>
      <c r="G83" s="551"/>
      <c r="H83" s="570"/>
      <c r="I83" s="18"/>
    </row>
    <row r="84" spans="1:9" s="2" customFormat="1" ht="18" customHeight="1">
      <c r="A84" s="39">
        <v>1</v>
      </c>
      <c r="B84" s="565" t="s">
        <v>54</v>
      </c>
      <c r="C84" s="565"/>
      <c r="D84" s="40"/>
      <c r="E84" s="41">
        <v>1790</v>
      </c>
      <c r="F84" s="42">
        <v>1268</v>
      </c>
      <c r="G84" s="27">
        <f>ROUND(F84/$E$84*100,1)</f>
        <v>70.8</v>
      </c>
      <c r="H84" s="142">
        <f>ROUND(E84/$E$88*100,1)</f>
        <v>1.9</v>
      </c>
      <c r="I84" s="4"/>
    </row>
    <row r="85" spans="1:9" s="2" customFormat="1" ht="18" customHeight="1">
      <c r="A85" s="43">
        <v>2</v>
      </c>
      <c r="B85" s="588" t="s">
        <v>69</v>
      </c>
      <c r="C85" s="588"/>
      <c r="D85" s="44"/>
      <c r="E85" s="45">
        <v>92350</v>
      </c>
      <c r="F85" s="42">
        <v>89574</v>
      </c>
      <c r="G85" s="27">
        <f>ROUND(F85/$E$85*100,1)</f>
        <v>97</v>
      </c>
      <c r="H85" s="142">
        <f>ROUND(E85/$E$88*100,1)</f>
        <v>97.9</v>
      </c>
      <c r="I85" s="4"/>
    </row>
    <row r="86" spans="1:9" s="2" customFormat="1" ht="18" customHeight="1">
      <c r="A86" s="43">
        <v>3</v>
      </c>
      <c r="B86" s="553" t="s">
        <v>63</v>
      </c>
      <c r="C86" s="553"/>
      <c r="D86" s="44"/>
      <c r="E86" s="45">
        <v>120</v>
      </c>
      <c r="F86" s="42">
        <v>1.7</v>
      </c>
      <c r="G86" s="27">
        <f>ROUND(F86/$E$86*100,1)</f>
        <v>1.4</v>
      </c>
      <c r="H86" s="142">
        <f>ROUND(E86/$E$88*100,1)</f>
        <v>0.1</v>
      </c>
      <c r="I86" s="4"/>
    </row>
    <row r="87" spans="1:9" s="2" customFormat="1" ht="18" customHeight="1" thickBot="1">
      <c r="A87" s="55">
        <v>7</v>
      </c>
      <c r="B87" s="589" t="s">
        <v>8</v>
      </c>
      <c r="C87" s="589"/>
      <c r="D87" s="56"/>
      <c r="E87" s="57">
        <v>100</v>
      </c>
      <c r="F87" s="58">
        <v>0</v>
      </c>
      <c r="G87" s="33">
        <f>ROUND(F87/$E$87*100,1)</f>
        <v>0</v>
      </c>
      <c r="H87" s="146">
        <f>ROUND(E87/$E$88*100,1)</f>
        <v>0.1</v>
      </c>
      <c r="I87" s="4"/>
    </row>
    <row r="88" spans="1:9" s="2" customFormat="1" ht="18" customHeight="1" thickBot="1" thickTop="1">
      <c r="A88" s="590" t="s">
        <v>36</v>
      </c>
      <c r="B88" s="576"/>
      <c r="C88" s="576"/>
      <c r="D88" s="576"/>
      <c r="E88" s="50">
        <f>SUM(E84:E87)</f>
        <v>94360</v>
      </c>
      <c r="F88" s="51">
        <f>SUM(F84:F87)</f>
        <v>90843.7</v>
      </c>
      <c r="G88" s="144">
        <f>ROUND(F88/$E$88*100,1)</f>
        <v>96.3</v>
      </c>
      <c r="H88" s="145">
        <f>SUM(H84:H87)</f>
        <v>100</v>
      </c>
      <c r="I88" s="4"/>
    </row>
    <row r="90" spans="1:9" s="2" customFormat="1" ht="24" customHeight="1">
      <c r="A90" s="587" t="s">
        <v>385</v>
      </c>
      <c r="B90" s="587"/>
      <c r="C90" s="587"/>
      <c r="D90" s="587"/>
      <c r="E90" s="587"/>
      <c r="F90" s="587"/>
      <c r="G90" s="587"/>
      <c r="H90" s="587"/>
      <c r="I90" s="1"/>
    </row>
    <row r="91" spans="1:8" s="2" customFormat="1" ht="19.5" customHeight="1" thickBot="1">
      <c r="A91" s="20" t="s">
        <v>1</v>
      </c>
      <c r="B91" s="20"/>
      <c r="C91" s="20"/>
      <c r="D91" s="20"/>
      <c r="E91" s="21"/>
      <c r="F91" s="21"/>
      <c r="G91" s="21"/>
      <c r="H91" s="22" t="s">
        <v>41</v>
      </c>
    </row>
    <row r="92" spans="1:9" s="2" customFormat="1" ht="18" customHeight="1">
      <c r="A92" s="558" t="s">
        <v>2</v>
      </c>
      <c r="B92" s="559"/>
      <c r="C92" s="559"/>
      <c r="D92" s="559"/>
      <c r="E92" s="554" t="s">
        <v>383</v>
      </c>
      <c r="F92" s="562" t="s">
        <v>38</v>
      </c>
      <c r="G92" s="550" t="s">
        <v>40</v>
      </c>
      <c r="H92" s="566" t="s">
        <v>39</v>
      </c>
      <c r="I92" s="14"/>
    </row>
    <row r="93" spans="1:9" s="2" customFormat="1" ht="18" customHeight="1">
      <c r="A93" s="560"/>
      <c r="B93" s="561"/>
      <c r="C93" s="561"/>
      <c r="D93" s="561"/>
      <c r="E93" s="555"/>
      <c r="F93" s="563"/>
      <c r="G93" s="551"/>
      <c r="H93" s="567"/>
      <c r="I93" s="14"/>
    </row>
    <row r="94" spans="1:9" s="2" customFormat="1" ht="18" customHeight="1">
      <c r="A94" s="23">
        <v>1</v>
      </c>
      <c r="B94" s="565" t="s">
        <v>70</v>
      </c>
      <c r="C94" s="565"/>
      <c r="D94" s="24"/>
      <c r="E94" s="25">
        <v>13293</v>
      </c>
      <c r="F94" s="26">
        <v>13291</v>
      </c>
      <c r="G94" s="27">
        <f>ROUND(F94/$E$94*100,1)</f>
        <v>100</v>
      </c>
      <c r="H94" s="125">
        <f aca="true" t="shared" si="4" ref="H94:H99">ROUND(E94/$E$100*100,1)</f>
        <v>6</v>
      </c>
      <c r="I94" s="15"/>
    </row>
    <row r="95" spans="1:9" s="2" customFormat="1" ht="18" customHeight="1">
      <c r="A95" s="28">
        <v>2</v>
      </c>
      <c r="B95" s="553" t="s">
        <v>44</v>
      </c>
      <c r="C95" s="553"/>
      <c r="D95" s="30"/>
      <c r="E95" s="25">
        <v>112820</v>
      </c>
      <c r="F95" s="26">
        <v>96812</v>
      </c>
      <c r="G95" s="27">
        <f>ROUND(F95/$E$95*100,1)</f>
        <v>85.8</v>
      </c>
      <c r="H95" s="125">
        <f t="shared" si="4"/>
        <v>51.1</v>
      </c>
      <c r="I95" s="15"/>
    </row>
    <row r="96" spans="1:9" s="2" customFormat="1" ht="18" customHeight="1">
      <c r="A96" s="31">
        <v>3</v>
      </c>
      <c r="B96" s="553" t="s">
        <v>51</v>
      </c>
      <c r="C96" s="553"/>
      <c r="D96" s="30"/>
      <c r="E96" s="25">
        <v>66320</v>
      </c>
      <c r="F96" s="26">
        <v>66320</v>
      </c>
      <c r="G96" s="27">
        <f>ROUND(F96/$E$96*100,1)</f>
        <v>100</v>
      </c>
      <c r="H96" s="125">
        <f>ROUND(E96/$E$100*100,1)</f>
        <v>30</v>
      </c>
      <c r="I96" s="15"/>
    </row>
    <row r="97" spans="1:9" s="2" customFormat="1" ht="18" customHeight="1">
      <c r="A97" s="23">
        <v>4</v>
      </c>
      <c r="B97" s="553" t="s">
        <v>52</v>
      </c>
      <c r="C97" s="553"/>
      <c r="D97" s="30"/>
      <c r="E97" s="25">
        <v>7412</v>
      </c>
      <c r="F97" s="26">
        <v>7412</v>
      </c>
      <c r="G97" s="27">
        <f>ROUND(F97/$E$97*100,1)</f>
        <v>100</v>
      </c>
      <c r="H97" s="125">
        <f>ROUND(E97/$E$100*100,1)</f>
        <v>3.4</v>
      </c>
      <c r="I97" s="15"/>
    </row>
    <row r="98" spans="1:9" s="2" customFormat="1" ht="18" customHeight="1">
      <c r="A98" s="28">
        <v>5</v>
      </c>
      <c r="B98" s="556" t="s">
        <v>53</v>
      </c>
      <c r="C98" s="556"/>
      <c r="D98" s="30"/>
      <c r="E98" s="25">
        <v>2</v>
      </c>
      <c r="F98" s="26">
        <v>0</v>
      </c>
      <c r="G98" s="27">
        <f>ROUND(F98/$E$98*100,1)</f>
        <v>0</v>
      </c>
      <c r="H98" s="125">
        <f t="shared" si="4"/>
        <v>0</v>
      </c>
      <c r="I98" s="15"/>
    </row>
    <row r="99" spans="1:9" s="2" customFormat="1" ht="18" customHeight="1" thickBot="1">
      <c r="A99" s="31">
        <v>6</v>
      </c>
      <c r="B99" s="553" t="s">
        <v>71</v>
      </c>
      <c r="C99" s="553"/>
      <c r="D99" s="30"/>
      <c r="E99" s="25">
        <v>21000</v>
      </c>
      <c r="F99" s="26">
        <v>0</v>
      </c>
      <c r="G99" s="27">
        <f>ROUND(F99/$E$99*100,1)</f>
        <v>0</v>
      </c>
      <c r="H99" s="125">
        <f t="shared" si="4"/>
        <v>9.5</v>
      </c>
      <c r="I99" s="15"/>
    </row>
    <row r="100" spans="1:9" s="2" customFormat="1" ht="18" customHeight="1" thickBot="1" thickTop="1">
      <c r="A100" s="577" t="s">
        <v>36</v>
      </c>
      <c r="B100" s="578"/>
      <c r="C100" s="578"/>
      <c r="D100" s="579"/>
      <c r="E100" s="34">
        <f>SUM(E94:E99)</f>
        <v>220847</v>
      </c>
      <c r="F100" s="35">
        <f>SUM(F94:F99)</f>
        <v>183835</v>
      </c>
      <c r="G100" s="66">
        <f>ROUND(F100/$E$100*100,1)</f>
        <v>83.2</v>
      </c>
      <c r="H100" s="133">
        <f>SUM(H94:H99)</f>
        <v>100</v>
      </c>
      <c r="I100" s="16"/>
    </row>
    <row r="101" spans="1:9" s="2" customFormat="1" ht="7.5" customHeight="1">
      <c r="A101" s="37"/>
      <c r="B101" s="37"/>
      <c r="C101" s="37"/>
      <c r="D101" s="37"/>
      <c r="E101" s="37"/>
      <c r="F101" s="37"/>
      <c r="G101" s="37"/>
      <c r="H101" s="37"/>
      <c r="I101" s="4"/>
    </row>
    <row r="102" spans="1:9" s="2" customFormat="1" ht="18" customHeight="1" thickBot="1">
      <c r="A102" s="38" t="s">
        <v>3</v>
      </c>
      <c r="B102" s="38"/>
      <c r="C102" s="38"/>
      <c r="D102" s="38"/>
      <c r="E102" s="20"/>
      <c r="F102" s="20"/>
      <c r="G102" s="20"/>
      <c r="H102" s="141" t="s">
        <v>41</v>
      </c>
      <c r="I102" s="17"/>
    </row>
    <row r="103" spans="1:9" s="2" customFormat="1" ht="18" customHeight="1">
      <c r="A103" s="581" t="s">
        <v>2</v>
      </c>
      <c r="B103" s="582"/>
      <c r="C103" s="582"/>
      <c r="D103" s="582"/>
      <c r="E103" s="568" t="s">
        <v>383</v>
      </c>
      <c r="F103" s="564" t="s">
        <v>105</v>
      </c>
      <c r="G103" s="552" t="s">
        <v>40</v>
      </c>
      <c r="H103" s="569" t="s">
        <v>39</v>
      </c>
      <c r="I103" s="18"/>
    </row>
    <row r="104" spans="1:9" s="2" customFormat="1" ht="18" customHeight="1">
      <c r="A104" s="583"/>
      <c r="B104" s="584"/>
      <c r="C104" s="584"/>
      <c r="D104" s="584"/>
      <c r="E104" s="555"/>
      <c r="F104" s="563"/>
      <c r="G104" s="551"/>
      <c r="H104" s="570"/>
      <c r="I104" s="18"/>
    </row>
    <row r="105" spans="1:9" s="2" customFormat="1" ht="18" customHeight="1">
      <c r="A105" s="39">
        <v>1</v>
      </c>
      <c r="B105" s="565" t="s">
        <v>72</v>
      </c>
      <c r="C105" s="565"/>
      <c r="D105" s="40"/>
      <c r="E105" s="41">
        <v>135261</v>
      </c>
      <c r="F105" s="42">
        <v>119560</v>
      </c>
      <c r="G105" s="27">
        <f>ROUND(F105/$E$105*100,1)</f>
        <v>88.4</v>
      </c>
      <c r="H105" s="142">
        <f>ROUND(E105/$E$107*100,1)</f>
        <v>61.2</v>
      </c>
      <c r="I105" s="4"/>
    </row>
    <row r="106" spans="1:9" s="2" customFormat="1" ht="18" customHeight="1" thickBot="1">
      <c r="A106" s="46">
        <v>2</v>
      </c>
      <c r="B106" s="580" t="s">
        <v>7</v>
      </c>
      <c r="C106" s="580"/>
      <c r="D106" s="44"/>
      <c r="E106" s="25">
        <v>85586</v>
      </c>
      <c r="F106" s="26">
        <v>85584</v>
      </c>
      <c r="G106" s="27">
        <f>ROUND(F106/$E$106*100,1)</f>
        <v>100</v>
      </c>
      <c r="H106" s="142">
        <f>ROUND(E106/$E$107*100,1)</f>
        <v>38.8</v>
      </c>
      <c r="I106" s="4"/>
    </row>
    <row r="107" spans="1:9" s="2" customFormat="1" ht="18" customHeight="1" thickBot="1" thickTop="1">
      <c r="A107" s="585" t="s">
        <v>36</v>
      </c>
      <c r="B107" s="586"/>
      <c r="C107" s="586"/>
      <c r="D107" s="586"/>
      <c r="E107" s="67">
        <f>SUM(E105:E106)</f>
        <v>220847</v>
      </c>
      <c r="F107" s="68">
        <f>SUM(F105:F106)</f>
        <v>205144</v>
      </c>
      <c r="G107" s="147">
        <f>ROUND(F107/$E$107*100,1)</f>
        <v>92.9</v>
      </c>
      <c r="H107" s="148">
        <f>SUM(H105:H106)</f>
        <v>100</v>
      </c>
      <c r="I107" s="4"/>
    </row>
    <row r="109" spans="1:9" s="2" customFormat="1" ht="24" customHeight="1">
      <c r="A109" s="587" t="s">
        <v>386</v>
      </c>
      <c r="B109" s="587"/>
      <c r="C109" s="587"/>
      <c r="D109" s="587"/>
      <c r="E109" s="587"/>
      <c r="F109" s="587"/>
      <c r="G109" s="587"/>
      <c r="H109" s="587"/>
      <c r="I109" s="1"/>
    </row>
    <row r="110" spans="1:8" s="2" customFormat="1" ht="19.5" customHeight="1" thickBot="1">
      <c r="A110" s="20" t="s">
        <v>1</v>
      </c>
      <c r="B110" s="20"/>
      <c r="C110" s="20"/>
      <c r="D110" s="20"/>
      <c r="E110" s="21"/>
      <c r="F110" s="21"/>
      <c r="G110" s="21"/>
      <c r="H110" s="22" t="s">
        <v>41</v>
      </c>
    </row>
    <row r="111" spans="1:9" s="2" customFormat="1" ht="18" customHeight="1">
      <c r="A111" s="558" t="s">
        <v>2</v>
      </c>
      <c r="B111" s="559"/>
      <c r="C111" s="559"/>
      <c r="D111" s="559"/>
      <c r="E111" s="554" t="s">
        <v>383</v>
      </c>
      <c r="F111" s="562" t="s">
        <v>38</v>
      </c>
      <c r="G111" s="550" t="s">
        <v>40</v>
      </c>
      <c r="H111" s="566" t="s">
        <v>39</v>
      </c>
      <c r="I111" s="14"/>
    </row>
    <row r="112" spans="1:9" s="2" customFormat="1" ht="18" customHeight="1">
      <c r="A112" s="560"/>
      <c r="B112" s="561"/>
      <c r="C112" s="561"/>
      <c r="D112" s="561"/>
      <c r="E112" s="555"/>
      <c r="F112" s="563"/>
      <c r="G112" s="551"/>
      <c r="H112" s="567"/>
      <c r="I112" s="14"/>
    </row>
    <row r="113" spans="1:9" s="2" customFormat="1" ht="18" customHeight="1">
      <c r="A113" s="23">
        <v>1</v>
      </c>
      <c r="B113" s="565" t="s">
        <v>70</v>
      </c>
      <c r="C113" s="565"/>
      <c r="D113" s="24"/>
      <c r="E113" s="25">
        <v>1</v>
      </c>
      <c r="F113" s="26">
        <v>0</v>
      </c>
      <c r="G113" s="27">
        <f>ROUND(F113/$E$113*100,1)</f>
        <v>0</v>
      </c>
      <c r="H113" s="125">
        <f>ROUND(E113/$E$118*100,1)</f>
        <v>0</v>
      </c>
      <c r="I113" s="15"/>
    </row>
    <row r="114" spans="1:9" s="2" customFormat="1" ht="18" customHeight="1">
      <c r="A114" s="28">
        <v>2</v>
      </c>
      <c r="B114" s="553" t="s">
        <v>44</v>
      </c>
      <c r="C114" s="553"/>
      <c r="D114" s="30"/>
      <c r="E114" s="25">
        <v>6413</v>
      </c>
      <c r="F114" s="26">
        <v>6219</v>
      </c>
      <c r="G114" s="27">
        <f>ROUND(F114/$E$114*100,1)</f>
        <v>97</v>
      </c>
      <c r="H114" s="125">
        <f>ROUND(E114/$E$118*100,1)</f>
        <v>45</v>
      </c>
      <c r="I114" s="15"/>
    </row>
    <row r="115" spans="1:9" s="2" customFormat="1" ht="18" customHeight="1">
      <c r="A115" s="31">
        <v>3</v>
      </c>
      <c r="B115" s="553" t="s">
        <v>51</v>
      </c>
      <c r="C115" s="553"/>
      <c r="D115" s="30"/>
      <c r="E115" s="25">
        <v>7008</v>
      </c>
      <c r="F115" s="26">
        <v>7008</v>
      </c>
      <c r="G115" s="27">
        <f>ROUND(F115/$E$115*100,1)</f>
        <v>100</v>
      </c>
      <c r="H115" s="125">
        <f>ROUND(E115/$E$118*100,1)+0.1</f>
        <v>49.300000000000004</v>
      </c>
      <c r="I115" s="15"/>
    </row>
    <row r="116" spans="1:9" s="2" customFormat="1" ht="18" customHeight="1">
      <c r="A116" s="23">
        <v>4</v>
      </c>
      <c r="B116" s="553" t="s">
        <v>52</v>
      </c>
      <c r="C116" s="553"/>
      <c r="D116" s="30"/>
      <c r="E116" s="25">
        <v>818</v>
      </c>
      <c r="F116" s="26">
        <v>818</v>
      </c>
      <c r="G116" s="27">
        <f>ROUND(F116/$E$116*100,1)</f>
        <v>100</v>
      </c>
      <c r="H116" s="125">
        <f>ROUND(E116/$E$118*100,1)</f>
        <v>5.7</v>
      </c>
      <c r="I116" s="15"/>
    </row>
    <row r="117" spans="1:9" s="2" customFormat="1" ht="18" customHeight="1" thickBot="1">
      <c r="A117" s="28">
        <v>5</v>
      </c>
      <c r="B117" s="556" t="s">
        <v>53</v>
      </c>
      <c r="C117" s="556"/>
      <c r="D117" s="30"/>
      <c r="E117" s="25">
        <v>1</v>
      </c>
      <c r="F117" s="26">
        <v>0</v>
      </c>
      <c r="G117" s="27">
        <f>ROUND(F117/$E$117*100,1)</f>
        <v>0</v>
      </c>
      <c r="H117" s="125">
        <f>ROUND(E117/$E$118*100,1)</f>
        <v>0</v>
      </c>
      <c r="I117" s="15"/>
    </row>
    <row r="118" spans="1:9" s="2" customFormat="1" ht="18" customHeight="1" thickBot="1" thickTop="1">
      <c r="A118" s="577" t="s">
        <v>36</v>
      </c>
      <c r="B118" s="578"/>
      <c r="C118" s="578"/>
      <c r="D118" s="579"/>
      <c r="E118" s="34">
        <f>SUM(E113:E117)</f>
        <v>14241</v>
      </c>
      <c r="F118" s="35">
        <f>SUM(F113:F117)</f>
        <v>14045</v>
      </c>
      <c r="G118" s="66">
        <f>ROUND(F118/$E$118*100,1)</f>
        <v>98.6</v>
      </c>
      <c r="H118" s="133">
        <f>SUM(H113:H117)</f>
        <v>100.00000000000001</v>
      </c>
      <c r="I118" s="16"/>
    </row>
    <row r="119" spans="1:9" s="2" customFormat="1" ht="7.5" customHeight="1">
      <c r="A119" s="37"/>
      <c r="B119" s="37"/>
      <c r="C119" s="37"/>
      <c r="D119" s="37"/>
      <c r="E119" s="37"/>
      <c r="F119" s="37"/>
      <c r="G119" s="37"/>
      <c r="H119" s="37"/>
      <c r="I119" s="4"/>
    </row>
    <row r="120" spans="1:9" s="2" customFormat="1" ht="18" customHeight="1" thickBot="1">
      <c r="A120" s="38" t="s">
        <v>3</v>
      </c>
      <c r="B120" s="38"/>
      <c r="C120" s="38"/>
      <c r="D120" s="38"/>
      <c r="E120" s="20"/>
      <c r="F120" s="20"/>
      <c r="G120" s="20"/>
      <c r="H120" s="141" t="s">
        <v>41</v>
      </c>
      <c r="I120" s="17"/>
    </row>
    <row r="121" spans="1:9" s="2" customFormat="1" ht="18" customHeight="1">
      <c r="A121" s="581" t="s">
        <v>2</v>
      </c>
      <c r="B121" s="582"/>
      <c r="C121" s="582"/>
      <c r="D121" s="582"/>
      <c r="E121" s="568" t="s">
        <v>383</v>
      </c>
      <c r="F121" s="564" t="s">
        <v>105</v>
      </c>
      <c r="G121" s="552" t="s">
        <v>40</v>
      </c>
      <c r="H121" s="569" t="s">
        <v>39</v>
      </c>
      <c r="I121" s="18"/>
    </row>
    <row r="122" spans="1:9" s="2" customFormat="1" ht="18" customHeight="1">
      <c r="A122" s="583"/>
      <c r="B122" s="584"/>
      <c r="C122" s="584"/>
      <c r="D122" s="584"/>
      <c r="E122" s="555"/>
      <c r="F122" s="563"/>
      <c r="G122" s="551"/>
      <c r="H122" s="570"/>
      <c r="I122" s="18"/>
    </row>
    <row r="123" spans="1:9" s="2" customFormat="1" ht="18" customHeight="1">
      <c r="A123" s="39">
        <v>1</v>
      </c>
      <c r="B123" s="565" t="s">
        <v>73</v>
      </c>
      <c r="C123" s="565"/>
      <c r="D123" s="40"/>
      <c r="E123" s="41">
        <v>8757</v>
      </c>
      <c r="F123" s="42">
        <v>5399</v>
      </c>
      <c r="G123" s="27">
        <f>ROUND(F123/$E$123*100,1)</f>
        <v>61.7</v>
      </c>
      <c r="H123" s="142">
        <f>ROUND(E123/$E$125*100,1)</f>
        <v>61.5</v>
      </c>
      <c r="I123" s="4"/>
    </row>
    <row r="124" spans="1:9" s="2" customFormat="1" ht="18" customHeight="1" thickBot="1">
      <c r="A124" s="46">
        <v>2</v>
      </c>
      <c r="B124" s="580" t="s">
        <v>7</v>
      </c>
      <c r="C124" s="580"/>
      <c r="D124" s="44"/>
      <c r="E124" s="25">
        <v>5484</v>
      </c>
      <c r="F124" s="26">
        <v>5483</v>
      </c>
      <c r="G124" s="27">
        <f>ROUND(F124/$E$124*100,1)</f>
        <v>100</v>
      </c>
      <c r="H124" s="142">
        <f>ROUND(E124/$E$125*100,1)</f>
        <v>38.5</v>
      </c>
      <c r="I124" s="4"/>
    </row>
    <row r="125" spans="1:9" s="2" customFormat="1" ht="18" customHeight="1" thickBot="1" thickTop="1">
      <c r="A125" s="585" t="s">
        <v>36</v>
      </c>
      <c r="B125" s="586"/>
      <c r="C125" s="586"/>
      <c r="D125" s="586"/>
      <c r="E125" s="67">
        <f>SUM(E123:E124)</f>
        <v>14241</v>
      </c>
      <c r="F125" s="68">
        <f>SUM(F123:F124)</f>
        <v>10882</v>
      </c>
      <c r="G125" s="147">
        <f>ROUND(F125/$E$125*100,1)</f>
        <v>76.4</v>
      </c>
      <c r="H125" s="148">
        <f>SUM(H123:H124)</f>
        <v>100</v>
      </c>
      <c r="I125" s="4"/>
    </row>
  </sheetData>
  <sheetProtection/>
  <mergeCells count="127">
    <mergeCell ref="B105:C105"/>
    <mergeCell ref="E19:E20"/>
    <mergeCell ref="F103:F104"/>
    <mergeCell ref="G103:G104"/>
    <mergeCell ref="H103:H104"/>
    <mergeCell ref="H3:H4"/>
    <mergeCell ref="B5:C5"/>
    <mergeCell ref="B6:C6"/>
    <mergeCell ref="B7:C7"/>
    <mergeCell ref="B8:C8"/>
    <mergeCell ref="B25:C25"/>
    <mergeCell ref="A1:H1"/>
    <mergeCell ref="A3:D4"/>
    <mergeCell ref="E3:E4"/>
    <mergeCell ref="F3:F4"/>
    <mergeCell ref="G3:G4"/>
    <mergeCell ref="B9:C9"/>
    <mergeCell ref="B10:C10"/>
    <mergeCell ref="B11:C11"/>
    <mergeCell ref="B12:C12"/>
    <mergeCell ref="B13:C13"/>
    <mergeCell ref="B14:C14"/>
    <mergeCell ref="B15:C15"/>
    <mergeCell ref="F19:F20"/>
    <mergeCell ref="A16:D16"/>
    <mergeCell ref="A19:D20"/>
    <mergeCell ref="G19:G20"/>
    <mergeCell ref="H19:H20"/>
    <mergeCell ref="A44:H44"/>
    <mergeCell ref="A46:D47"/>
    <mergeCell ref="E46:E47"/>
    <mergeCell ref="B21:C21"/>
    <mergeCell ref="B22:C22"/>
    <mergeCell ref="B23:C23"/>
    <mergeCell ref="B24:C24"/>
    <mergeCell ref="B26:C26"/>
    <mergeCell ref="B27:C27"/>
    <mergeCell ref="B28:C28"/>
    <mergeCell ref="B29:C29"/>
    <mergeCell ref="B30:C30"/>
    <mergeCell ref="B32:C32"/>
    <mergeCell ref="A33:D33"/>
    <mergeCell ref="B31:C31"/>
    <mergeCell ref="F46:F47"/>
    <mergeCell ref="E103:E104"/>
    <mergeCell ref="G46:G47"/>
    <mergeCell ref="H46:H47"/>
    <mergeCell ref="B48:C48"/>
    <mergeCell ref="B49:C49"/>
    <mergeCell ref="B50:C50"/>
    <mergeCell ref="B51:C51"/>
    <mergeCell ref="A56:D56"/>
    <mergeCell ref="A59:D60"/>
    <mergeCell ref="B52:C52"/>
    <mergeCell ref="B53:C53"/>
    <mergeCell ref="B54:C54"/>
    <mergeCell ref="B55:C55"/>
    <mergeCell ref="B65:C65"/>
    <mergeCell ref="B74:C74"/>
    <mergeCell ref="B67:C67"/>
    <mergeCell ref="A68:D68"/>
    <mergeCell ref="A70:H70"/>
    <mergeCell ref="H59:H60"/>
    <mergeCell ref="B61:C61"/>
    <mergeCell ref="B62:C62"/>
    <mergeCell ref="B63:C63"/>
    <mergeCell ref="B64:C64"/>
    <mergeCell ref="B66:C66"/>
    <mergeCell ref="G59:G60"/>
    <mergeCell ref="E59:E60"/>
    <mergeCell ref="F59:F60"/>
    <mergeCell ref="A72:D73"/>
    <mergeCell ref="E72:E73"/>
    <mergeCell ref="F72:F73"/>
    <mergeCell ref="G72:G73"/>
    <mergeCell ref="H72:H73"/>
    <mergeCell ref="B75:C75"/>
    <mergeCell ref="B76:C76"/>
    <mergeCell ref="B77:C77"/>
    <mergeCell ref="B78:C78"/>
    <mergeCell ref="B97:C97"/>
    <mergeCell ref="A79:D79"/>
    <mergeCell ref="A82:D83"/>
    <mergeCell ref="B87:C87"/>
    <mergeCell ref="A88:D88"/>
    <mergeCell ref="A90:H90"/>
    <mergeCell ref="E82:E83"/>
    <mergeCell ref="F82:F83"/>
    <mergeCell ref="B95:C95"/>
    <mergeCell ref="B96:C96"/>
    <mergeCell ref="G82:G83"/>
    <mergeCell ref="H82:H83"/>
    <mergeCell ref="B84:C84"/>
    <mergeCell ref="B85:C85"/>
    <mergeCell ref="B86:C86"/>
    <mergeCell ref="B94:C94"/>
    <mergeCell ref="A92:D93"/>
    <mergeCell ref="E92:E93"/>
    <mergeCell ref="F92:F93"/>
    <mergeCell ref="G92:G93"/>
    <mergeCell ref="H92:H93"/>
    <mergeCell ref="A107:D107"/>
    <mergeCell ref="B99:C99"/>
    <mergeCell ref="A103:D104"/>
    <mergeCell ref="B98:C98"/>
    <mergeCell ref="B106:C106"/>
    <mergeCell ref="A100:D100"/>
    <mergeCell ref="A109:H109"/>
    <mergeCell ref="A111:D112"/>
    <mergeCell ref="E111:E112"/>
    <mergeCell ref="F111:F112"/>
    <mergeCell ref="G111:G112"/>
    <mergeCell ref="H111:H112"/>
    <mergeCell ref="F121:F122"/>
    <mergeCell ref="G121:G122"/>
    <mergeCell ref="H121:H122"/>
    <mergeCell ref="B113:C113"/>
    <mergeCell ref="B114:C114"/>
    <mergeCell ref="B115:C115"/>
    <mergeCell ref="B116:C116"/>
    <mergeCell ref="B117:C117"/>
    <mergeCell ref="B123:C123"/>
    <mergeCell ref="B124:C124"/>
    <mergeCell ref="A125:D125"/>
    <mergeCell ref="A118:D118"/>
    <mergeCell ref="A121:D122"/>
    <mergeCell ref="E121:E122"/>
  </mergeCells>
  <printOptions/>
  <pageMargins left="0.7086614173228347" right="0.7086614173228347" top="0.7480314960629921" bottom="0.7480314960629921" header="0.31496062992125984" footer="0.31496062992125984"/>
  <pageSetup horizontalDpi="600" verticalDpi="600" orientation="portrait" paperSize="9" r:id="rId1"/>
  <rowBreaks count="1" manualBreakCount="1">
    <brk id="43" max="7" man="1"/>
  </rowBreaks>
</worksheet>
</file>

<file path=xl/worksheets/sheet4.xml><?xml version="1.0" encoding="utf-8"?>
<worksheet xmlns="http://schemas.openxmlformats.org/spreadsheetml/2006/main" xmlns:r="http://schemas.openxmlformats.org/officeDocument/2006/relationships">
  <sheetPr>
    <tabColor rgb="FFFFFF00"/>
  </sheetPr>
  <dimension ref="A1:J55"/>
  <sheetViews>
    <sheetView view="pageBreakPreview" zoomScale="80" zoomScaleSheetLayoutView="80" zoomScalePageLayoutView="0" workbookViewId="0" topLeftCell="A13">
      <selection activeCell="K50" sqref="K50"/>
    </sheetView>
  </sheetViews>
  <sheetFormatPr defaultColWidth="9.00390625" defaultRowHeight="13.5"/>
  <cols>
    <col min="1" max="1" width="4.625" style="0" customWidth="1"/>
    <col min="2" max="3" width="11.625" style="0" customWidth="1"/>
    <col min="4" max="4" width="1.75390625" style="0" customWidth="1"/>
    <col min="5" max="6" width="16.625" style="0" customWidth="1"/>
    <col min="7" max="8" width="12.625" style="0" customWidth="1"/>
  </cols>
  <sheetData>
    <row r="1" spans="1:8" ht="17.25">
      <c r="A1" s="587" t="s">
        <v>387</v>
      </c>
      <c r="B1" s="587"/>
      <c r="C1" s="587"/>
      <c r="D1" s="587"/>
      <c r="E1" s="587"/>
      <c r="F1" s="587"/>
      <c r="G1" s="587"/>
      <c r="H1" s="587"/>
    </row>
    <row r="2" spans="1:8" ht="17.25">
      <c r="A2" s="53" t="s">
        <v>90</v>
      </c>
      <c r="B2" s="53"/>
      <c r="C2" s="53"/>
      <c r="D2" s="53"/>
      <c r="E2" s="53"/>
      <c r="F2" s="53"/>
      <c r="G2" s="53"/>
      <c r="H2" s="53"/>
    </row>
    <row r="3" spans="1:8" ht="15" thickBot="1">
      <c r="A3" s="20" t="s">
        <v>78</v>
      </c>
      <c r="B3" s="20"/>
      <c r="C3" s="20"/>
      <c r="D3" s="20"/>
      <c r="E3" s="21"/>
      <c r="F3" s="173"/>
      <c r="G3" s="21"/>
      <c r="H3" s="22" t="s">
        <v>41</v>
      </c>
    </row>
    <row r="4" spans="1:8" ht="18" customHeight="1">
      <c r="A4" s="558" t="s">
        <v>74</v>
      </c>
      <c r="B4" s="559"/>
      <c r="C4" s="559"/>
      <c r="D4" s="559"/>
      <c r="E4" s="554" t="s">
        <v>37</v>
      </c>
      <c r="F4" s="562" t="s">
        <v>38</v>
      </c>
      <c r="G4" s="550" t="s">
        <v>40</v>
      </c>
      <c r="H4" s="566" t="s">
        <v>81</v>
      </c>
    </row>
    <row r="5" spans="1:8" ht="18" customHeight="1">
      <c r="A5" s="599"/>
      <c r="B5" s="561"/>
      <c r="C5" s="561"/>
      <c r="D5" s="561"/>
      <c r="E5" s="555"/>
      <c r="F5" s="563"/>
      <c r="G5" s="551"/>
      <c r="H5" s="567"/>
    </row>
    <row r="6" spans="1:8" ht="18" customHeight="1">
      <c r="A6" s="593" t="s">
        <v>80</v>
      </c>
      <c r="B6" s="565" t="s">
        <v>75</v>
      </c>
      <c r="C6" s="565"/>
      <c r="D6" s="24"/>
      <c r="E6" s="25">
        <v>214985</v>
      </c>
      <c r="F6" s="26">
        <v>189576</v>
      </c>
      <c r="G6" s="27">
        <f>ROUND(F6/$E$6*100,1)</f>
        <v>88.2</v>
      </c>
      <c r="H6" s="125"/>
    </row>
    <row r="7" spans="1:8" ht="18" customHeight="1">
      <c r="A7" s="594"/>
      <c r="B7" s="553" t="s">
        <v>76</v>
      </c>
      <c r="C7" s="553"/>
      <c r="D7" s="30"/>
      <c r="E7" s="25">
        <v>79110</v>
      </c>
      <c r="F7" s="26">
        <v>76960</v>
      </c>
      <c r="G7" s="27">
        <f>ROUND(F7/$E$7*100,1)</f>
        <v>97.3</v>
      </c>
      <c r="H7" s="125"/>
    </row>
    <row r="8" spans="1:8" ht="18" customHeight="1">
      <c r="A8" s="594"/>
      <c r="B8" s="553" t="s">
        <v>77</v>
      </c>
      <c r="C8" s="553"/>
      <c r="D8" s="30"/>
      <c r="E8" s="25">
        <v>58290</v>
      </c>
      <c r="F8" s="26">
        <v>60485</v>
      </c>
      <c r="G8" s="27">
        <f>ROUND(F8/$E$8*100,1)</f>
        <v>103.8</v>
      </c>
      <c r="H8" s="125"/>
    </row>
    <row r="9" spans="1:8" ht="18" customHeight="1">
      <c r="A9" s="594"/>
      <c r="B9" s="553"/>
      <c r="C9" s="553"/>
      <c r="D9" s="30"/>
      <c r="E9" s="25"/>
      <c r="F9" s="26"/>
      <c r="G9" s="27"/>
      <c r="H9" s="125"/>
    </row>
    <row r="10" spans="1:8" ht="18" customHeight="1" thickBot="1">
      <c r="A10" s="595"/>
      <c r="B10" s="591" t="s">
        <v>79</v>
      </c>
      <c r="C10" s="591"/>
      <c r="D10" s="75"/>
      <c r="E10" s="76">
        <f>SUM(E6:E9)</f>
        <v>352385</v>
      </c>
      <c r="F10" s="77">
        <f>SUM(F6:F9)</f>
        <v>327021</v>
      </c>
      <c r="G10" s="78">
        <f>ROUND(F10/$E$10*100,1)</f>
        <v>92.8</v>
      </c>
      <c r="H10" s="126"/>
    </row>
    <row r="11" spans="1:8" ht="18" customHeight="1">
      <c r="A11" s="600" t="s">
        <v>87</v>
      </c>
      <c r="B11" s="602" t="s">
        <v>82</v>
      </c>
      <c r="C11" s="602"/>
      <c r="D11" s="80"/>
      <c r="E11" s="81">
        <v>10</v>
      </c>
      <c r="F11" s="82">
        <v>0</v>
      </c>
      <c r="G11" s="83">
        <f>ROUND(F11/$E$11*100,1)</f>
        <v>0</v>
      </c>
      <c r="H11" s="127"/>
    </row>
    <row r="12" spans="1:8" ht="18" customHeight="1">
      <c r="A12" s="594"/>
      <c r="B12" s="553" t="s">
        <v>83</v>
      </c>
      <c r="C12" s="553"/>
      <c r="D12" s="30"/>
      <c r="E12" s="25">
        <v>774</v>
      </c>
      <c r="F12" s="26">
        <v>619</v>
      </c>
      <c r="G12" s="27">
        <f>ROUND(F12/$E$12*100,1)</f>
        <v>80</v>
      </c>
      <c r="H12" s="125"/>
    </row>
    <row r="13" spans="1:8" ht="18" customHeight="1">
      <c r="A13" s="594"/>
      <c r="B13" s="553" t="s">
        <v>84</v>
      </c>
      <c r="C13" s="553"/>
      <c r="D13" s="30"/>
      <c r="E13" s="25">
        <v>50</v>
      </c>
      <c r="F13" s="26">
        <v>50</v>
      </c>
      <c r="G13" s="27">
        <f>ROUND(F13/$E$13*100,1)</f>
        <v>100</v>
      </c>
      <c r="H13" s="125"/>
    </row>
    <row r="14" spans="1:8" ht="18" customHeight="1">
      <c r="A14" s="594"/>
      <c r="B14" s="553" t="s">
        <v>85</v>
      </c>
      <c r="C14" s="553"/>
      <c r="D14" s="30"/>
      <c r="E14" s="25">
        <v>215852</v>
      </c>
      <c r="F14" s="26">
        <v>215852</v>
      </c>
      <c r="G14" s="27">
        <f>ROUND(F14/$E$14*100,1)</f>
        <v>100</v>
      </c>
      <c r="H14" s="125"/>
    </row>
    <row r="15" spans="1:8" ht="18" customHeight="1">
      <c r="A15" s="594"/>
      <c r="B15" s="553" t="s">
        <v>86</v>
      </c>
      <c r="C15" s="553"/>
      <c r="D15" s="30"/>
      <c r="E15" s="25">
        <v>1608</v>
      </c>
      <c r="F15" s="26">
        <v>2797</v>
      </c>
      <c r="G15" s="27">
        <f>ROUND(F15/$E$15*100,1)</f>
        <v>173.9</v>
      </c>
      <c r="H15" s="125"/>
    </row>
    <row r="16" spans="1:8" ht="18" customHeight="1">
      <c r="A16" s="594"/>
      <c r="B16" s="553" t="s">
        <v>306</v>
      </c>
      <c r="C16" s="553"/>
      <c r="D16" s="30"/>
      <c r="E16" s="25">
        <v>8159</v>
      </c>
      <c r="F16" s="26">
        <v>8159</v>
      </c>
      <c r="G16" s="27">
        <f>ROUND(F16/$E$15*100,1)</f>
        <v>507.4</v>
      </c>
      <c r="H16" s="125"/>
    </row>
    <row r="17" spans="1:8" ht="18" customHeight="1" thickBot="1">
      <c r="A17" s="595"/>
      <c r="B17" s="592" t="s">
        <v>79</v>
      </c>
      <c r="C17" s="592"/>
      <c r="D17" s="75"/>
      <c r="E17" s="76">
        <f>SUM(E11:E16)</f>
        <v>226453</v>
      </c>
      <c r="F17" s="77">
        <f>SUM(F11:F16)</f>
        <v>227477</v>
      </c>
      <c r="G17" s="78">
        <f>ROUND(F17/$E$17*100,1)</f>
        <v>100.5</v>
      </c>
      <c r="H17" s="126"/>
    </row>
    <row r="18" spans="1:8" ht="18" customHeight="1" thickBot="1">
      <c r="A18" s="596" t="s">
        <v>88</v>
      </c>
      <c r="B18" s="597"/>
      <c r="C18" s="597"/>
      <c r="D18" s="598"/>
      <c r="E18" s="79">
        <f>E10+E17</f>
        <v>578838</v>
      </c>
      <c r="F18" s="59">
        <f>F10+F17</f>
        <v>554498</v>
      </c>
      <c r="G18" s="36">
        <f>ROUND(F18/$E$18*100,1)</f>
        <v>95.8</v>
      </c>
      <c r="H18" s="128"/>
    </row>
    <row r="19" spans="1:8" ht="18" customHeight="1">
      <c r="A19" s="37"/>
      <c r="B19" s="37"/>
      <c r="C19" s="37"/>
      <c r="D19" s="37"/>
      <c r="E19" s="37"/>
      <c r="F19" s="37"/>
      <c r="G19" s="37"/>
      <c r="H19" s="37"/>
    </row>
    <row r="20" spans="1:8" ht="18" customHeight="1" thickBot="1">
      <c r="A20" s="38" t="s">
        <v>89</v>
      </c>
      <c r="B20" s="38"/>
      <c r="C20" s="38"/>
      <c r="D20" s="38"/>
      <c r="E20" s="20"/>
      <c r="F20" s="174"/>
      <c r="G20" s="20"/>
      <c r="H20" s="22" t="s">
        <v>41</v>
      </c>
    </row>
    <row r="21" spans="1:8" ht="18" customHeight="1">
      <c r="A21" s="558" t="s">
        <v>74</v>
      </c>
      <c r="B21" s="559"/>
      <c r="C21" s="559"/>
      <c r="D21" s="559"/>
      <c r="E21" s="554" t="s">
        <v>388</v>
      </c>
      <c r="F21" s="562" t="s">
        <v>105</v>
      </c>
      <c r="G21" s="550" t="s">
        <v>40</v>
      </c>
      <c r="H21" s="566" t="s">
        <v>81</v>
      </c>
    </row>
    <row r="22" spans="1:8" ht="18" customHeight="1">
      <c r="A22" s="599"/>
      <c r="B22" s="561"/>
      <c r="C22" s="561"/>
      <c r="D22" s="561"/>
      <c r="E22" s="555"/>
      <c r="F22" s="563"/>
      <c r="G22" s="551"/>
      <c r="H22" s="567"/>
    </row>
    <row r="23" spans="1:8" ht="18" customHeight="1">
      <c r="A23" s="593" t="s">
        <v>97</v>
      </c>
      <c r="B23" s="565" t="s">
        <v>91</v>
      </c>
      <c r="C23" s="565"/>
      <c r="D23" s="71"/>
      <c r="E23" s="41">
        <v>325099</v>
      </c>
      <c r="F23" s="42">
        <v>310820</v>
      </c>
      <c r="G23" s="27">
        <f>ROUND(F23/$E$23*100,1)</f>
        <v>95.6</v>
      </c>
      <c r="H23" s="125"/>
    </row>
    <row r="24" spans="1:8" ht="18" customHeight="1">
      <c r="A24" s="594"/>
      <c r="B24" s="565" t="s">
        <v>92</v>
      </c>
      <c r="C24" s="565"/>
      <c r="D24" s="71"/>
      <c r="E24" s="41">
        <v>34690</v>
      </c>
      <c r="F24" s="42">
        <v>30740</v>
      </c>
      <c r="G24" s="27">
        <f>ROUND(F24/$E$24*100,1)</f>
        <v>88.6</v>
      </c>
      <c r="H24" s="125"/>
    </row>
    <row r="25" spans="1:8" ht="18" customHeight="1">
      <c r="A25" s="594"/>
      <c r="B25" s="565" t="s">
        <v>93</v>
      </c>
      <c r="C25" s="565"/>
      <c r="D25" s="71"/>
      <c r="E25" s="41">
        <v>181809</v>
      </c>
      <c r="F25" s="42">
        <v>162169</v>
      </c>
      <c r="G25" s="27">
        <f>ROUND(F25/$E$25*100,1)</f>
        <v>89.2</v>
      </c>
      <c r="H25" s="125"/>
    </row>
    <row r="26" spans="1:8" ht="18" customHeight="1">
      <c r="A26" s="594"/>
      <c r="B26" s="565" t="s">
        <v>94</v>
      </c>
      <c r="C26" s="565"/>
      <c r="D26" s="71"/>
      <c r="E26" s="41">
        <v>45970</v>
      </c>
      <c r="F26" s="42">
        <v>45965</v>
      </c>
      <c r="G26" s="27">
        <f>ROUND(F26/$E$26*100,1)</f>
        <v>100</v>
      </c>
      <c r="H26" s="125"/>
    </row>
    <row r="27" spans="1:8" ht="18" customHeight="1">
      <c r="A27" s="594"/>
      <c r="B27" s="565" t="s">
        <v>95</v>
      </c>
      <c r="C27" s="565"/>
      <c r="D27" s="71"/>
      <c r="E27" s="41">
        <v>3591</v>
      </c>
      <c r="F27" s="42">
        <v>3528</v>
      </c>
      <c r="G27" s="27">
        <f>ROUND(F27/$E$27*100,1)</f>
        <v>98.2</v>
      </c>
      <c r="H27" s="125"/>
    </row>
    <row r="28" spans="1:8" ht="18" customHeight="1">
      <c r="A28" s="594"/>
      <c r="B28" s="565" t="s">
        <v>96</v>
      </c>
      <c r="C28" s="565"/>
      <c r="D28" s="71"/>
      <c r="E28" s="41">
        <v>1050</v>
      </c>
      <c r="F28" s="42">
        <v>385</v>
      </c>
      <c r="G28" s="27">
        <f>ROUND(F28/$E$28*100,1)</f>
        <v>36.7</v>
      </c>
      <c r="H28" s="125"/>
    </row>
    <row r="29" spans="1:8" ht="18" customHeight="1">
      <c r="A29" s="594"/>
      <c r="B29" s="565"/>
      <c r="C29" s="565"/>
      <c r="D29" s="72"/>
      <c r="E29" s="41"/>
      <c r="F29" s="42"/>
      <c r="G29" s="27"/>
      <c r="H29" s="125"/>
    </row>
    <row r="30" spans="1:8" ht="18" customHeight="1" thickBot="1">
      <c r="A30" s="595"/>
      <c r="B30" s="606" t="s">
        <v>79</v>
      </c>
      <c r="C30" s="606"/>
      <c r="D30" s="88"/>
      <c r="E30" s="89">
        <f>SUM(E23:E29)</f>
        <v>592209</v>
      </c>
      <c r="F30" s="77">
        <f>SUM(F23:F29)</f>
        <v>553607</v>
      </c>
      <c r="G30" s="78">
        <f>ROUND(F30/$E$30*100,1)</f>
        <v>93.5</v>
      </c>
      <c r="H30" s="126"/>
    </row>
    <row r="31" spans="1:8" ht="18" customHeight="1">
      <c r="A31" s="594" t="s">
        <v>101</v>
      </c>
      <c r="B31" s="605" t="s">
        <v>98</v>
      </c>
      <c r="C31" s="605"/>
      <c r="D31" s="84"/>
      <c r="E31" s="85">
        <v>175</v>
      </c>
      <c r="F31" s="86">
        <v>75</v>
      </c>
      <c r="G31" s="87">
        <f>ROUND(F31/$E$31*100,1)</f>
        <v>42.9</v>
      </c>
      <c r="H31" s="129"/>
    </row>
    <row r="32" spans="1:8" ht="18" customHeight="1">
      <c r="A32" s="594"/>
      <c r="B32" s="553" t="s">
        <v>99</v>
      </c>
      <c r="C32" s="553"/>
      <c r="D32" s="71"/>
      <c r="E32" s="41">
        <v>754</v>
      </c>
      <c r="F32" s="42">
        <v>729</v>
      </c>
      <c r="G32" s="73">
        <f>ROUND(F32/$E$32*100,1)</f>
        <v>96.7</v>
      </c>
      <c r="H32" s="130"/>
    </row>
    <row r="33" spans="1:8" ht="18" customHeight="1">
      <c r="A33" s="594"/>
      <c r="B33" s="553" t="s">
        <v>100</v>
      </c>
      <c r="C33" s="553"/>
      <c r="D33" s="71"/>
      <c r="E33" s="41">
        <v>1157</v>
      </c>
      <c r="F33" s="42">
        <v>983</v>
      </c>
      <c r="G33" s="73">
        <f>ROUND(F33/$E$33*100,1)</f>
        <v>85</v>
      </c>
      <c r="H33" s="130"/>
    </row>
    <row r="34" spans="1:8" ht="18" customHeight="1">
      <c r="A34" s="594"/>
      <c r="B34" s="29"/>
      <c r="C34" s="29"/>
      <c r="D34" s="71"/>
      <c r="E34" s="41"/>
      <c r="F34" s="42"/>
      <c r="G34" s="73"/>
      <c r="H34" s="130"/>
    </row>
    <row r="35" spans="1:8" ht="18" customHeight="1">
      <c r="A35" s="601"/>
      <c r="B35" s="565" t="s">
        <v>79</v>
      </c>
      <c r="C35" s="565"/>
      <c r="D35" s="71"/>
      <c r="E35" s="516">
        <f>SUM(E31:E34)</f>
        <v>2086</v>
      </c>
      <c r="F35" s="515">
        <f>SUM(F31:F34)</f>
        <v>1787</v>
      </c>
      <c r="G35" s="73">
        <f>ROUND(F35/$E$35*100,1)</f>
        <v>85.7</v>
      </c>
      <c r="H35" s="130"/>
    </row>
    <row r="36" spans="1:8" ht="18" customHeight="1">
      <c r="A36" s="131"/>
      <c r="B36" s="580" t="s">
        <v>102</v>
      </c>
      <c r="C36" s="580"/>
      <c r="D36" s="74"/>
      <c r="E36" s="70">
        <v>3069</v>
      </c>
      <c r="F36" s="26">
        <v>3067</v>
      </c>
      <c r="G36" s="73">
        <f>ROUND(F36/$E$36*100,1)</f>
        <v>99.9</v>
      </c>
      <c r="H36" s="125"/>
    </row>
    <row r="37" spans="1:8" ht="18" customHeight="1" thickBot="1">
      <c r="A37" s="132"/>
      <c r="B37" s="592" t="s">
        <v>103</v>
      </c>
      <c r="C37" s="592"/>
      <c r="D37" s="90"/>
      <c r="E37" s="76">
        <v>100</v>
      </c>
      <c r="F37" s="77">
        <v>0</v>
      </c>
      <c r="G37" s="78">
        <f>ROUND(F37/$E$37*100,1)</f>
        <v>0</v>
      </c>
      <c r="H37" s="126"/>
    </row>
    <row r="38" spans="1:8" ht="18" customHeight="1" thickBot="1">
      <c r="A38" s="122"/>
      <c r="B38" s="607" t="s">
        <v>104</v>
      </c>
      <c r="C38" s="607"/>
      <c r="D38" s="123"/>
      <c r="E38" s="79">
        <f>E30+E35+E36+E37</f>
        <v>597464</v>
      </c>
      <c r="F38" s="59">
        <f>F30+F35+F36+F37</f>
        <v>558461</v>
      </c>
      <c r="G38" s="36">
        <f>ROUND(F38/$E$38*100,1)</f>
        <v>93.5</v>
      </c>
      <c r="H38" s="128"/>
    </row>
    <row r="40" ht="17.25">
      <c r="A40" s="53" t="s">
        <v>195</v>
      </c>
    </row>
    <row r="41" spans="1:8" s="2" customFormat="1" ht="19.5" customHeight="1" thickBot="1">
      <c r="A41" s="20" t="s">
        <v>78</v>
      </c>
      <c r="B41" s="20"/>
      <c r="C41" s="20"/>
      <c r="D41" s="20"/>
      <c r="E41" s="21"/>
      <c r="F41" s="173"/>
      <c r="G41" s="21"/>
      <c r="H41" s="22" t="s">
        <v>41</v>
      </c>
    </row>
    <row r="42" spans="1:9" s="2" customFormat="1" ht="18" customHeight="1">
      <c r="A42" s="558" t="s">
        <v>74</v>
      </c>
      <c r="B42" s="559"/>
      <c r="C42" s="559"/>
      <c r="D42" s="559"/>
      <c r="E42" s="554" t="s">
        <v>383</v>
      </c>
      <c r="F42" s="562" t="s">
        <v>38</v>
      </c>
      <c r="G42" s="550" t="s">
        <v>40</v>
      </c>
      <c r="H42" s="566" t="s">
        <v>81</v>
      </c>
      <c r="I42" s="14"/>
    </row>
    <row r="43" spans="1:9" s="2" customFormat="1" ht="18" customHeight="1">
      <c r="A43" s="603"/>
      <c r="B43" s="604"/>
      <c r="C43" s="604"/>
      <c r="D43" s="604"/>
      <c r="E43" s="555"/>
      <c r="F43" s="563"/>
      <c r="G43" s="551"/>
      <c r="H43" s="567"/>
      <c r="I43" s="14"/>
    </row>
    <row r="44" spans="1:10" s="2" customFormat="1" ht="18" customHeight="1">
      <c r="A44" s="23">
        <v>1</v>
      </c>
      <c r="B44" s="565" t="s">
        <v>106</v>
      </c>
      <c r="C44" s="565"/>
      <c r="D44" s="24"/>
      <c r="E44" s="25">
        <v>9581</v>
      </c>
      <c r="F44" s="26">
        <v>9581</v>
      </c>
      <c r="G44" s="27">
        <f>ROUND(F44/$E$44*100,1)</f>
        <v>100</v>
      </c>
      <c r="H44" s="125"/>
      <c r="I44" s="15"/>
      <c r="J44"/>
    </row>
    <row r="45" spans="1:9" s="2" customFormat="1" ht="18" customHeight="1">
      <c r="A45" s="23">
        <v>2</v>
      </c>
      <c r="B45" s="565" t="s">
        <v>51</v>
      </c>
      <c r="C45" s="565"/>
      <c r="D45" s="139"/>
      <c r="E45" s="25">
        <v>4741</v>
      </c>
      <c r="F45" s="26">
        <v>4740</v>
      </c>
      <c r="G45" s="27">
        <f>ROUND(F45/$E$45*100,1)</f>
        <v>100</v>
      </c>
      <c r="H45" s="125"/>
      <c r="I45" s="15"/>
    </row>
    <row r="46" spans="1:9" s="2" customFormat="1" ht="18" customHeight="1">
      <c r="A46" s="23">
        <v>3</v>
      </c>
      <c r="B46" s="565" t="s">
        <v>196</v>
      </c>
      <c r="C46" s="565"/>
      <c r="D46" s="24"/>
      <c r="E46" s="25">
        <v>57700</v>
      </c>
      <c r="F46" s="26">
        <v>57700</v>
      </c>
      <c r="G46" s="27">
        <f>ROUND(F46/$E$46*100,1)</f>
        <v>100</v>
      </c>
      <c r="H46" s="125"/>
      <c r="I46" s="15"/>
    </row>
    <row r="47" spans="1:9" s="2" customFormat="1" ht="18" customHeight="1" thickBot="1">
      <c r="A47" s="32">
        <v>4</v>
      </c>
      <c r="B47" s="580" t="s">
        <v>197</v>
      </c>
      <c r="C47" s="580"/>
      <c r="D47" s="30"/>
      <c r="E47" s="25">
        <v>0</v>
      </c>
      <c r="F47" s="26">
        <v>0</v>
      </c>
      <c r="G47" s="27">
        <v>0</v>
      </c>
      <c r="H47" s="125"/>
      <c r="I47" s="15"/>
    </row>
    <row r="48" spans="1:9" s="2" customFormat="1" ht="18" customHeight="1" thickBot="1" thickTop="1">
      <c r="A48" s="577" t="s">
        <v>88</v>
      </c>
      <c r="B48" s="578"/>
      <c r="C48" s="578"/>
      <c r="D48" s="579"/>
      <c r="E48" s="91">
        <f>SUM(E44:E47)</f>
        <v>72022</v>
      </c>
      <c r="F48" s="35">
        <f>SUM(F44:F47)</f>
        <v>72021</v>
      </c>
      <c r="G48" s="66">
        <f>ROUND(F48/$E$48*100,1)</f>
        <v>100</v>
      </c>
      <c r="H48" s="133"/>
      <c r="I48" s="16"/>
    </row>
    <row r="49" spans="1:9" s="2" customFormat="1" ht="7.5" customHeight="1">
      <c r="A49" s="37"/>
      <c r="B49" s="37"/>
      <c r="C49" s="37"/>
      <c r="D49" s="37"/>
      <c r="E49" s="37"/>
      <c r="F49" s="37"/>
      <c r="G49" s="37"/>
      <c r="H49" s="37"/>
      <c r="I49" s="4"/>
    </row>
    <row r="50" spans="1:9" s="2" customFormat="1" ht="18" customHeight="1" thickBot="1">
      <c r="A50" s="38" t="s">
        <v>89</v>
      </c>
      <c r="B50" s="38"/>
      <c r="C50" s="38"/>
      <c r="D50" s="38"/>
      <c r="E50" s="20"/>
      <c r="F50" s="174"/>
      <c r="G50" s="20"/>
      <c r="H50" s="22" t="s">
        <v>41</v>
      </c>
      <c r="I50" s="17"/>
    </row>
    <row r="51" spans="1:9" s="2" customFormat="1" ht="18" customHeight="1">
      <c r="A51" s="558" t="s">
        <v>74</v>
      </c>
      <c r="B51" s="559"/>
      <c r="C51" s="559"/>
      <c r="D51" s="559"/>
      <c r="E51" s="554" t="s">
        <v>389</v>
      </c>
      <c r="F51" s="562" t="s">
        <v>105</v>
      </c>
      <c r="G51" s="550" t="s">
        <v>40</v>
      </c>
      <c r="H51" s="566" t="s">
        <v>81</v>
      </c>
      <c r="I51" s="18"/>
    </row>
    <row r="52" spans="1:9" s="2" customFormat="1" ht="18" customHeight="1">
      <c r="A52" s="603"/>
      <c r="B52" s="604"/>
      <c r="C52" s="604"/>
      <c r="D52" s="604"/>
      <c r="E52" s="555"/>
      <c r="F52" s="563"/>
      <c r="G52" s="551"/>
      <c r="H52" s="567"/>
      <c r="I52" s="18"/>
    </row>
    <row r="53" spans="1:10" s="2" customFormat="1" ht="18" customHeight="1">
      <c r="A53" s="23">
        <v>1</v>
      </c>
      <c r="B53" s="565" t="s">
        <v>107</v>
      </c>
      <c r="C53" s="565"/>
      <c r="D53" s="40"/>
      <c r="E53" s="41">
        <v>63234</v>
      </c>
      <c r="F53" s="42">
        <v>63232</v>
      </c>
      <c r="G53" s="27">
        <f>ROUND(F53/$E$53*100,1)</f>
        <v>100</v>
      </c>
      <c r="H53" s="125"/>
      <c r="I53" s="4"/>
      <c r="J53"/>
    </row>
    <row r="54" spans="1:9" s="2" customFormat="1" ht="18" customHeight="1" thickBot="1">
      <c r="A54" s="32">
        <v>2</v>
      </c>
      <c r="B54" s="580" t="s">
        <v>108</v>
      </c>
      <c r="C54" s="580"/>
      <c r="D54" s="44"/>
      <c r="E54" s="25">
        <v>14371</v>
      </c>
      <c r="F54" s="26">
        <v>14371</v>
      </c>
      <c r="G54" s="27">
        <f>ROUND(F54/$E$54*100,1)</f>
        <v>100</v>
      </c>
      <c r="H54" s="125"/>
      <c r="I54" s="4"/>
    </row>
    <row r="55" spans="1:9" s="2" customFormat="1" ht="18" customHeight="1" thickBot="1" thickTop="1">
      <c r="A55" s="99"/>
      <c r="B55" s="608" t="s">
        <v>104</v>
      </c>
      <c r="C55" s="608"/>
      <c r="D55" s="100"/>
      <c r="E55" s="91">
        <f>SUM(E53:E54)</f>
        <v>77605</v>
      </c>
      <c r="F55" s="109">
        <f>SUM(F53:F54)</f>
        <v>77603</v>
      </c>
      <c r="G55" s="69">
        <f>ROUND(F55/$E$55*100,1)</f>
        <v>100</v>
      </c>
      <c r="H55" s="134"/>
      <c r="I55" s="4"/>
    </row>
  </sheetData>
  <sheetProtection/>
  <mergeCells count="61">
    <mergeCell ref="B54:C54"/>
    <mergeCell ref="B55:C55"/>
    <mergeCell ref="A48:D48"/>
    <mergeCell ref="A51:D52"/>
    <mergeCell ref="E51:E52"/>
    <mergeCell ref="H51:H52"/>
    <mergeCell ref="F51:F52"/>
    <mergeCell ref="G51:G52"/>
    <mergeCell ref="B53:C53"/>
    <mergeCell ref="B44:C44"/>
    <mergeCell ref="B47:C47"/>
    <mergeCell ref="H21:H22"/>
    <mergeCell ref="B30:C30"/>
    <mergeCell ref="G21:G22"/>
    <mergeCell ref="B36:C36"/>
    <mergeCell ref="B38:C38"/>
    <mergeCell ref="F21:F22"/>
    <mergeCell ref="B23:C23"/>
    <mergeCell ref="B45:C45"/>
    <mergeCell ref="B29:C29"/>
    <mergeCell ref="B35:C35"/>
    <mergeCell ref="H42:H43"/>
    <mergeCell ref="F42:F43"/>
    <mergeCell ref="B11:C11"/>
    <mergeCell ref="A42:D43"/>
    <mergeCell ref="E42:E43"/>
    <mergeCell ref="A23:A30"/>
    <mergeCell ref="B31:C31"/>
    <mergeCell ref="B32:C32"/>
    <mergeCell ref="B46:C46"/>
    <mergeCell ref="B33:C33"/>
    <mergeCell ref="E21:E22"/>
    <mergeCell ref="A11:A17"/>
    <mergeCell ref="G42:G43"/>
    <mergeCell ref="B37:C37"/>
    <mergeCell ref="B12:C12"/>
    <mergeCell ref="B15:C15"/>
    <mergeCell ref="B27:C27"/>
    <mergeCell ref="A31:A35"/>
    <mergeCell ref="A1:H1"/>
    <mergeCell ref="A4:D5"/>
    <mergeCell ref="E4:E5"/>
    <mergeCell ref="F4:F5"/>
    <mergeCell ref="G4:G5"/>
    <mergeCell ref="H4:H5"/>
    <mergeCell ref="A6:A10"/>
    <mergeCell ref="B28:C28"/>
    <mergeCell ref="B24:C24"/>
    <mergeCell ref="B25:C25"/>
    <mergeCell ref="B26:C26"/>
    <mergeCell ref="A18:D18"/>
    <mergeCell ref="A21:D22"/>
    <mergeCell ref="B13:C13"/>
    <mergeCell ref="B16:C16"/>
    <mergeCell ref="B14:C14"/>
    <mergeCell ref="B6:C6"/>
    <mergeCell ref="B7:C7"/>
    <mergeCell ref="B8:C8"/>
    <mergeCell ref="B9:C9"/>
    <mergeCell ref="B10:C10"/>
    <mergeCell ref="B17:C17"/>
  </mergeCells>
  <printOptions/>
  <pageMargins left="0.7" right="0.7" top="0.75" bottom="0.75" header="0.3" footer="0.3"/>
  <pageSetup horizontalDpi="600" verticalDpi="600" orientation="portrait" paperSize="9" scale="83" r:id="rId1"/>
</worksheet>
</file>

<file path=xl/worksheets/sheet5.xml><?xml version="1.0" encoding="utf-8"?>
<worksheet xmlns="http://schemas.openxmlformats.org/spreadsheetml/2006/main" xmlns:r="http://schemas.openxmlformats.org/officeDocument/2006/relationships">
  <sheetPr>
    <tabColor rgb="FFFFFF00"/>
  </sheetPr>
  <dimension ref="A1:H39"/>
  <sheetViews>
    <sheetView view="pageBreakPreview" zoomScale="80" zoomScaleSheetLayoutView="80" zoomScalePageLayoutView="0" workbookViewId="0" topLeftCell="A22">
      <selection activeCell="I15" sqref="I15"/>
    </sheetView>
  </sheetViews>
  <sheetFormatPr defaultColWidth="9.00390625" defaultRowHeight="13.5"/>
  <cols>
    <col min="1" max="1" width="4.625" style="0" customWidth="1"/>
    <col min="2" max="2" width="10.125" style="0" customWidth="1"/>
    <col min="3" max="3" width="8.75390625" style="0" customWidth="1"/>
    <col min="4" max="4" width="5.625" style="0" customWidth="1"/>
    <col min="5" max="8" width="14.625" style="0" customWidth="1"/>
  </cols>
  <sheetData>
    <row r="1" spans="1:7" ht="35.25" customHeight="1">
      <c r="A1" s="140" t="s">
        <v>390</v>
      </c>
      <c r="G1" s="120"/>
    </row>
    <row r="2" ht="13.5">
      <c r="G2" s="113"/>
    </row>
    <row r="3" ht="17.25">
      <c r="A3" s="53" t="s">
        <v>344</v>
      </c>
    </row>
    <row r="4" ht="14.25" thickBot="1"/>
    <row r="5" spans="1:8" ht="18" customHeight="1">
      <c r="A5" s="558" t="s">
        <v>114</v>
      </c>
      <c r="B5" s="559"/>
      <c r="C5" s="559"/>
      <c r="D5" s="559"/>
      <c r="E5" s="609" t="s">
        <v>109</v>
      </c>
      <c r="F5" s="610"/>
      <c r="G5" s="611" t="s">
        <v>110</v>
      </c>
      <c r="H5" s="612"/>
    </row>
    <row r="6" spans="1:8" ht="18" customHeight="1">
      <c r="A6" s="603"/>
      <c r="B6" s="604"/>
      <c r="C6" s="604"/>
      <c r="D6" s="604"/>
      <c r="E6" s="135" t="s">
        <v>113</v>
      </c>
      <c r="F6" s="116" t="s">
        <v>166</v>
      </c>
      <c r="G6" s="115" t="s">
        <v>198</v>
      </c>
      <c r="H6" s="136" t="s">
        <v>199</v>
      </c>
    </row>
    <row r="7" spans="1:8" ht="18" customHeight="1">
      <c r="A7" s="23">
        <v>1</v>
      </c>
      <c r="B7" s="565" t="s">
        <v>111</v>
      </c>
      <c r="C7" s="565"/>
      <c r="D7" s="40"/>
      <c r="E7" s="41">
        <v>13062</v>
      </c>
      <c r="F7" s="92">
        <v>36.4</v>
      </c>
      <c r="G7" s="95">
        <v>189577</v>
      </c>
      <c r="H7" s="98">
        <f>ROUND(G7/E7*1000,0)</f>
        <v>14514</v>
      </c>
    </row>
    <row r="8" spans="1:8" ht="18" customHeight="1" thickBot="1">
      <c r="A8" s="32">
        <v>2</v>
      </c>
      <c r="B8" s="580" t="s">
        <v>112</v>
      </c>
      <c r="C8" s="580"/>
      <c r="D8" s="44"/>
      <c r="E8" s="25">
        <v>15566</v>
      </c>
      <c r="F8" s="93">
        <v>51.9</v>
      </c>
      <c r="G8" s="95">
        <v>76960</v>
      </c>
      <c r="H8" s="98">
        <f>ROUND(G8/E8*1000,)</f>
        <v>4944</v>
      </c>
    </row>
    <row r="9" spans="1:8" ht="18" customHeight="1" thickBot="1" thickTop="1">
      <c r="A9" s="99"/>
      <c r="B9" s="608" t="s">
        <v>79</v>
      </c>
      <c r="C9" s="608"/>
      <c r="D9" s="100"/>
      <c r="E9" s="91">
        <f>SUM(E7:E8)</f>
        <v>28628</v>
      </c>
      <c r="F9" s="101">
        <f>SUM(F7:F8)</f>
        <v>88.3</v>
      </c>
      <c r="G9" s="94">
        <f>SUM(G7:G8)</f>
        <v>266537</v>
      </c>
      <c r="H9" s="102">
        <f>SUM(H7:H8)</f>
        <v>19458</v>
      </c>
    </row>
    <row r="10" spans="1:8" ht="18" customHeight="1">
      <c r="A10" s="164"/>
      <c r="B10" s="163"/>
      <c r="C10" s="163"/>
      <c r="D10" s="164"/>
      <c r="E10" s="62"/>
      <c r="F10" s="150"/>
      <c r="G10" s="165"/>
      <c r="H10" s="166"/>
    </row>
    <row r="12" ht="17.25">
      <c r="A12" s="53" t="s">
        <v>345</v>
      </c>
    </row>
    <row r="13" ht="14.25" thickBot="1"/>
    <row r="14" spans="1:7" ht="18" customHeight="1">
      <c r="A14" s="614" t="s">
        <v>114</v>
      </c>
      <c r="B14" s="615"/>
      <c r="C14" s="615"/>
      <c r="D14" s="615"/>
      <c r="E14" s="96" t="s">
        <v>115</v>
      </c>
      <c r="F14" s="97" t="s">
        <v>116</v>
      </c>
      <c r="G14" s="167" t="s">
        <v>79</v>
      </c>
    </row>
    <row r="15" spans="1:7" ht="18" customHeight="1">
      <c r="A15" s="23">
        <v>1</v>
      </c>
      <c r="B15" s="613" t="s">
        <v>117</v>
      </c>
      <c r="C15" s="613"/>
      <c r="D15" s="72" t="s">
        <v>121</v>
      </c>
      <c r="E15" s="41">
        <v>9490</v>
      </c>
      <c r="F15" s="42">
        <v>19710</v>
      </c>
      <c r="G15" s="168">
        <f>SUM(E15:F15)</f>
        <v>29200</v>
      </c>
    </row>
    <row r="16" spans="1:7" ht="18" customHeight="1">
      <c r="A16" s="23">
        <v>2</v>
      </c>
      <c r="B16" s="613" t="s">
        <v>118</v>
      </c>
      <c r="C16" s="613"/>
      <c r="D16" s="72" t="s">
        <v>122</v>
      </c>
      <c r="E16" s="41">
        <v>5302</v>
      </c>
      <c r="F16" s="26">
        <v>7760</v>
      </c>
      <c r="G16" s="168">
        <f>SUM(E16:F16)</f>
        <v>13062</v>
      </c>
    </row>
    <row r="17" spans="1:7" ht="18" customHeight="1">
      <c r="A17" s="103">
        <v>3</v>
      </c>
      <c r="B17" s="613" t="s">
        <v>119</v>
      </c>
      <c r="C17" s="613"/>
      <c r="D17" s="72" t="s">
        <v>122</v>
      </c>
      <c r="E17" s="108">
        <v>14.5</v>
      </c>
      <c r="F17" s="93">
        <v>21.3</v>
      </c>
      <c r="G17" s="169">
        <f>SUM(E17:F17)</f>
        <v>35.8</v>
      </c>
    </row>
    <row r="18" spans="1:7" ht="18" customHeight="1" thickBot="1">
      <c r="A18" s="104">
        <v>4</v>
      </c>
      <c r="B18" s="616" t="s">
        <v>120</v>
      </c>
      <c r="C18" s="616"/>
      <c r="D18" s="105" t="s">
        <v>391</v>
      </c>
      <c r="E18" s="107">
        <v>55.9</v>
      </c>
      <c r="F18" s="106">
        <v>39.4</v>
      </c>
      <c r="G18" s="170">
        <v>44.7</v>
      </c>
    </row>
    <row r="19" spans="1:7" ht="18" customHeight="1">
      <c r="A19" s="61"/>
      <c r="B19" s="163"/>
      <c r="C19" s="163"/>
      <c r="D19" s="164"/>
      <c r="E19" s="150"/>
      <c r="F19" s="150"/>
      <c r="G19" s="63"/>
    </row>
    <row r="21" ht="17.25">
      <c r="A21" s="53" t="s">
        <v>346</v>
      </c>
    </row>
    <row r="22" ht="14.25" thickBot="1"/>
    <row r="23" spans="1:8" ht="18" customHeight="1">
      <c r="A23" s="558" t="s">
        <v>114</v>
      </c>
      <c r="B23" s="559"/>
      <c r="C23" s="559"/>
      <c r="D23" s="559"/>
      <c r="E23" s="609" t="s">
        <v>123</v>
      </c>
      <c r="F23" s="610"/>
      <c r="G23" s="611" t="s">
        <v>124</v>
      </c>
      <c r="H23" s="612"/>
    </row>
    <row r="24" spans="1:8" ht="18" customHeight="1">
      <c r="A24" s="603"/>
      <c r="B24" s="604"/>
      <c r="C24" s="604"/>
      <c r="D24" s="604"/>
      <c r="E24" s="114" t="s">
        <v>128</v>
      </c>
      <c r="F24" s="116" t="s">
        <v>200</v>
      </c>
      <c r="G24" s="115" t="s">
        <v>128</v>
      </c>
      <c r="H24" s="137" t="s">
        <v>200</v>
      </c>
    </row>
    <row r="25" spans="1:8" ht="18" customHeight="1">
      <c r="A25" s="23">
        <v>1</v>
      </c>
      <c r="B25" s="565" t="s">
        <v>111</v>
      </c>
      <c r="C25" s="565"/>
      <c r="D25" s="40"/>
      <c r="E25" s="41">
        <v>13062</v>
      </c>
      <c r="F25" s="42">
        <v>189577</v>
      </c>
      <c r="G25" s="95">
        <v>0</v>
      </c>
      <c r="H25" s="98">
        <v>0</v>
      </c>
    </row>
    <row r="26" spans="1:8" ht="18" customHeight="1" thickBot="1">
      <c r="A26" s="32">
        <v>2</v>
      </c>
      <c r="B26" s="580" t="s">
        <v>112</v>
      </c>
      <c r="C26" s="580"/>
      <c r="D26" s="44"/>
      <c r="E26" s="25">
        <v>14157</v>
      </c>
      <c r="F26" s="26">
        <v>71609</v>
      </c>
      <c r="G26" s="95">
        <v>254</v>
      </c>
      <c r="H26" s="98">
        <v>1080</v>
      </c>
    </row>
    <row r="27" spans="1:8" ht="18" customHeight="1" thickBot="1" thickTop="1">
      <c r="A27" s="99"/>
      <c r="B27" s="608" t="s">
        <v>79</v>
      </c>
      <c r="C27" s="608"/>
      <c r="D27" s="100"/>
      <c r="E27" s="91">
        <f>SUM(E25:E26)</f>
        <v>27219</v>
      </c>
      <c r="F27" s="109">
        <f>SUM(F25:F26)</f>
        <v>261186</v>
      </c>
      <c r="G27" s="94">
        <f>SUM(G25:G26)</f>
        <v>254</v>
      </c>
      <c r="H27" s="102">
        <f>SUM(H25:H26)</f>
        <v>1080</v>
      </c>
    </row>
    <row r="28" ht="14.25" thickBot="1"/>
    <row r="29" spans="1:8" ht="18" customHeight="1">
      <c r="A29" s="558" t="s">
        <v>114</v>
      </c>
      <c r="B29" s="559"/>
      <c r="C29" s="559"/>
      <c r="D29" s="559"/>
      <c r="E29" s="609" t="s">
        <v>125</v>
      </c>
      <c r="F29" s="610"/>
      <c r="G29" s="611" t="s">
        <v>126</v>
      </c>
      <c r="H29" s="612"/>
    </row>
    <row r="30" spans="1:8" ht="18" customHeight="1">
      <c r="A30" s="603"/>
      <c r="B30" s="604"/>
      <c r="C30" s="604"/>
      <c r="D30" s="604"/>
      <c r="E30" s="114" t="s">
        <v>128</v>
      </c>
      <c r="F30" s="116" t="s">
        <v>200</v>
      </c>
      <c r="G30" s="115" t="s">
        <v>128</v>
      </c>
      <c r="H30" s="137" t="s">
        <v>200</v>
      </c>
    </row>
    <row r="31" spans="1:8" ht="18" customHeight="1">
      <c r="A31" s="23">
        <v>1</v>
      </c>
      <c r="B31" s="565" t="s">
        <v>111</v>
      </c>
      <c r="C31" s="565"/>
      <c r="D31" s="40"/>
      <c r="E31" s="41">
        <v>0</v>
      </c>
      <c r="F31" s="42">
        <v>0</v>
      </c>
      <c r="G31" s="95">
        <v>0</v>
      </c>
      <c r="H31" s="98">
        <v>0</v>
      </c>
    </row>
    <row r="32" spans="1:8" ht="18" customHeight="1" thickBot="1">
      <c r="A32" s="32">
        <v>2</v>
      </c>
      <c r="B32" s="580" t="s">
        <v>112</v>
      </c>
      <c r="C32" s="580"/>
      <c r="D32" s="44"/>
      <c r="E32" s="25">
        <v>0</v>
      </c>
      <c r="F32" s="26">
        <v>0</v>
      </c>
      <c r="G32" s="95">
        <v>1155</v>
      </c>
      <c r="H32" s="98">
        <v>4271</v>
      </c>
    </row>
    <row r="33" spans="1:8" ht="18" customHeight="1" thickBot="1" thickTop="1">
      <c r="A33" s="99"/>
      <c r="B33" s="608" t="s">
        <v>79</v>
      </c>
      <c r="C33" s="608"/>
      <c r="D33" s="100"/>
      <c r="E33" s="91">
        <f>SUM(E31:E32)</f>
        <v>0</v>
      </c>
      <c r="F33" s="109">
        <f>SUM(F31:F32)</f>
        <v>0</v>
      </c>
      <c r="G33" s="94">
        <f>SUM(G31:G32)</f>
        <v>1155</v>
      </c>
      <c r="H33" s="102">
        <f>SUM(H31:H32)</f>
        <v>4271</v>
      </c>
    </row>
    <row r="34" ht="14.25" thickBot="1"/>
    <row r="35" spans="1:6" ht="18" customHeight="1">
      <c r="A35" s="558" t="s">
        <v>114</v>
      </c>
      <c r="B35" s="559"/>
      <c r="C35" s="559"/>
      <c r="D35" s="559"/>
      <c r="E35" s="609" t="s">
        <v>127</v>
      </c>
      <c r="F35" s="612"/>
    </row>
    <row r="36" spans="1:6" ht="18" customHeight="1">
      <c r="A36" s="603"/>
      <c r="B36" s="604"/>
      <c r="C36" s="604"/>
      <c r="D36" s="604"/>
      <c r="E36" s="114" t="s">
        <v>128</v>
      </c>
      <c r="F36" s="138" t="s">
        <v>200</v>
      </c>
    </row>
    <row r="37" spans="1:6" ht="18" customHeight="1">
      <c r="A37" s="23">
        <v>1</v>
      </c>
      <c r="B37" s="565" t="s">
        <v>111</v>
      </c>
      <c r="C37" s="565"/>
      <c r="D37" s="40"/>
      <c r="E37" s="41">
        <f>E25+G25+E31+G31</f>
        <v>13062</v>
      </c>
      <c r="F37" s="110">
        <f>F25+H25+F31+H31</f>
        <v>189577</v>
      </c>
    </row>
    <row r="38" spans="1:6" ht="18" customHeight="1" thickBot="1">
      <c r="A38" s="32">
        <v>2</v>
      </c>
      <c r="B38" s="580" t="s">
        <v>112</v>
      </c>
      <c r="C38" s="580"/>
      <c r="D38" s="44"/>
      <c r="E38" s="25">
        <f>E26+G26+E32+G32</f>
        <v>15566</v>
      </c>
      <c r="F38" s="112">
        <f>F26+H26+F32+H32</f>
        <v>76960</v>
      </c>
    </row>
    <row r="39" spans="1:6" ht="18" customHeight="1" thickBot="1" thickTop="1">
      <c r="A39" s="99"/>
      <c r="B39" s="608" t="s">
        <v>79</v>
      </c>
      <c r="C39" s="608"/>
      <c r="D39" s="100"/>
      <c r="E39" s="91">
        <f>SUM(E37:E38)</f>
        <v>28628</v>
      </c>
      <c r="F39" s="111">
        <f>SUM(F37:F38)</f>
        <v>266537</v>
      </c>
    </row>
  </sheetData>
  <sheetProtection/>
  <mergeCells count="28">
    <mergeCell ref="E29:F29"/>
    <mergeCell ref="B37:C37"/>
    <mergeCell ref="B38:C38"/>
    <mergeCell ref="B39:C39"/>
    <mergeCell ref="B31:C31"/>
    <mergeCell ref="B32:C32"/>
    <mergeCell ref="B33:C33"/>
    <mergeCell ref="A35:D36"/>
    <mergeCell ref="E23:F23"/>
    <mergeCell ref="G23:H23"/>
    <mergeCell ref="A14:D14"/>
    <mergeCell ref="B15:C15"/>
    <mergeCell ref="B18:C18"/>
    <mergeCell ref="E35:F35"/>
    <mergeCell ref="B25:C25"/>
    <mergeCell ref="B26:C26"/>
    <mergeCell ref="B27:C27"/>
    <mergeCell ref="A29:D30"/>
    <mergeCell ref="A5:D6"/>
    <mergeCell ref="E5:F5"/>
    <mergeCell ref="B7:C7"/>
    <mergeCell ref="B8:C8"/>
    <mergeCell ref="B9:C9"/>
    <mergeCell ref="G29:H29"/>
    <mergeCell ref="G5:H5"/>
    <mergeCell ref="B16:C16"/>
    <mergeCell ref="B17:C17"/>
    <mergeCell ref="A23:D24"/>
  </mergeCells>
  <printOptions/>
  <pageMargins left="0.7086614173228347" right="0.31496062992125984" top="0.7480314960629921" bottom="0.7480314960629921"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FFFF00"/>
  </sheetPr>
  <dimension ref="A1:I46"/>
  <sheetViews>
    <sheetView view="pageBreakPreview" zoomScale="90" zoomScaleNormal="90" zoomScaleSheetLayoutView="90" zoomScalePageLayoutView="0" workbookViewId="0" topLeftCell="A43">
      <selection activeCell="K8" sqref="K8"/>
    </sheetView>
  </sheetViews>
  <sheetFormatPr defaultColWidth="9.00390625" defaultRowHeight="13.5"/>
  <cols>
    <col min="1" max="1" width="3.625" style="0" customWidth="1"/>
    <col min="2" max="3" width="11.625" style="0" customWidth="1"/>
    <col min="4" max="4" width="3.625" style="0" customWidth="1"/>
    <col min="5" max="5" width="18.625" style="0" customWidth="1"/>
    <col min="6" max="9" width="9.625" style="0" customWidth="1"/>
  </cols>
  <sheetData>
    <row r="1" ht="17.25">
      <c r="A1" s="53" t="s">
        <v>392</v>
      </c>
    </row>
    <row r="2" ht="18" thickBot="1">
      <c r="A2" s="53"/>
    </row>
    <row r="3" spans="1:9" ht="17.25">
      <c r="A3" s="53"/>
      <c r="E3" s="117"/>
      <c r="F3" s="117"/>
      <c r="G3" s="118" t="s">
        <v>131</v>
      </c>
      <c r="H3" s="532">
        <v>7737</v>
      </c>
      <c r="I3" s="533" t="s">
        <v>133</v>
      </c>
    </row>
    <row r="4" spans="5:9" ht="18" customHeight="1" thickBot="1">
      <c r="E4" s="117"/>
      <c r="F4" s="117"/>
      <c r="G4" s="119" t="s">
        <v>132</v>
      </c>
      <c r="H4" s="534">
        <v>3421</v>
      </c>
      <c r="I4" s="535" t="s">
        <v>134</v>
      </c>
    </row>
    <row r="5" s="120" customFormat="1" ht="18" customHeight="1">
      <c r="A5" s="120" t="s">
        <v>135</v>
      </c>
    </row>
    <row r="6" ht="17.25">
      <c r="A6" s="53"/>
    </row>
    <row r="7" ht="18.75" customHeight="1" thickBot="1">
      <c r="A7" t="s">
        <v>136</v>
      </c>
    </row>
    <row r="8" spans="1:9" ht="18" customHeight="1">
      <c r="A8" s="558" t="s">
        <v>114</v>
      </c>
      <c r="B8" s="559"/>
      <c r="C8" s="559"/>
      <c r="D8" s="632"/>
      <c r="E8" s="641" t="s">
        <v>129</v>
      </c>
      <c r="F8" s="643" t="s">
        <v>153</v>
      </c>
      <c r="G8" s="644"/>
      <c r="H8" s="647" t="s">
        <v>130</v>
      </c>
      <c r="I8" s="648"/>
    </row>
    <row r="9" spans="1:9" ht="18" customHeight="1">
      <c r="A9" s="603"/>
      <c r="B9" s="604"/>
      <c r="C9" s="604"/>
      <c r="D9" s="640"/>
      <c r="E9" s="642"/>
      <c r="F9" s="645"/>
      <c r="G9" s="646"/>
      <c r="H9" s="649"/>
      <c r="I9" s="650"/>
    </row>
    <row r="10" spans="1:9" ht="18" customHeight="1">
      <c r="A10" s="23"/>
      <c r="B10" s="565" t="s">
        <v>137</v>
      </c>
      <c r="C10" s="565"/>
      <c r="D10" s="72"/>
      <c r="E10" s="41">
        <v>328707</v>
      </c>
      <c r="F10" s="656">
        <f>(E10/H3)*1000</f>
        <v>42485.07173322994</v>
      </c>
      <c r="G10" s="657"/>
      <c r="H10" s="654">
        <f>(E10/H4)*1000</f>
        <v>96085.06284712073</v>
      </c>
      <c r="I10" s="655"/>
    </row>
    <row r="11" spans="1:9" ht="18" customHeight="1">
      <c r="A11" s="23"/>
      <c r="B11" s="565" t="s">
        <v>138</v>
      </c>
      <c r="C11" s="565"/>
      <c r="D11" s="72"/>
      <c r="E11" s="41">
        <v>313875</v>
      </c>
      <c r="F11" s="662">
        <f>(E11/H3)*1000</f>
        <v>40568.04963164017</v>
      </c>
      <c r="G11" s="663"/>
      <c r="H11" s="654">
        <f>(E11/H4)*1000</f>
        <v>91749.48845366851</v>
      </c>
      <c r="I11" s="655"/>
    </row>
    <row r="12" spans="1:9" ht="18" customHeight="1" thickBot="1">
      <c r="A12" s="23"/>
      <c r="B12" s="565" t="s">
        <v>139</v>
      </c>
      <c r="C12" s="565"/>
      <c r="D12" s="72"/>
      <c r="E12" s="41">
        <v>23150</v>
      </c>
      <c r="F12" s="664">
        <f>(E12/H3)*1000</f>
        <v>2992.115807160398</v>
      </c>
      <c r="G12" s="665"/>
      <c r="H12" s="654">
        <f>(E12/H4)*1000</f>
        <v>6767.027185033616</v>
      </c>
      <c r="I12" s="655"/>
    </row>
    <row r="13" spans="1:9" ht="18" customHeight="1" thickBot="1" thickTop="1">
      <c r="A13" s="99"/>
      <c r="B13" s="608" t="s">
        <v>154</v>
      </c>
      <c r="C13" s="608"/>
      <c r="D13" s="100"/>
      <c r="E13" s="124">
        <f>SUM(E10:E12)</f>
        <v>665732</v>
      </c>
      <c r="F13" s="668">
        <f>SUM(F10:G12)</f>
        <v>86045.23717203051</v>
      </c>
      <c r="G13" s="639"/>
      <c r="H13" s="630">
        <f>SUM(H10:I12)</f>
        <v>194601.57848582286</v>
      </c>
      <c r="I13" s="631"/>
    </row>
    <row r="15" ht="18.75" customHeight="1" thickBot="1">
      <c r="A15" t="s">
        <v>140</v>
      </c>
    </row>
    <row r="16" spans="1:9" ht="18" customHeight="1">
      <c r="A16" s="558" t="s">
        <v>114</v>
      </c>
      <c r="B16" s="559"/>
      <c r="C16" s="559"/>
      <c r="D16" s="632"/>
      <c r="E16" s="660" t="s">
        <v>141</v>
      </c>
      <c r="F16" s="658" t="s">
        <v>153</v>
      </c>
      <c r="G16" s="644"/>
      <c r="H16" s="647" t="s">
        <v>130</v>
      </c>
      <c r="I16" s="648"/>
    </row>
    <row r="17" spans="1:9" ht="18" customHeight="1">
      <c r="A17" s="603"/>
      <c r="B17" s="604"/>
      <c r="C17" s="604"/>
      <c r="D17" s="640"/>
      <c r="E17" s="661"/>
      <c r="F17" s="659"/>
      <c r="G17" s="646"/>
      <c r="H17" s="649"/>
      <c r="I17" s="650"/>
    </row>
    <row r="18" spans="1:9" ht="18" customHeight="1">
      <c r="A18" s="23"/>
      <c r="B18" s="565" t="s">
        <v>142</v>
      </c>
      <c r="C18" s="565"/>
      <c r="D18" s="72"/>
      <c r="E18" s="41">
        <v>240111</v>
      </c>
      <c r="F18" s="669">
        <f>(E18/H3)*1000</f>
        <v>31034.12175261729</v>
      </c>
      <c r="G18" s="670"/>
      <c r="H18" s="654">
        <f>(E18/H4)*1000</f>
        <v>70187.37211341712</v>
      </c>
      <c r="I18" s="655"/>
    </row>
    <row r="19" spans="1:9" ht="18" customHeight="1">
      <c r="A19" s="23"/>
      <c r="B19" s="565" t="s">
        <v>143</v>
      </c>
      <c r="C19" s="565"/>
      <c r="D19" s="72"/>
      <c r="E19" s="41">
        <v>1601096</v>
      </c>
      <c r="F19" s="667">
        <f>(E19/H3)*1000</f>
        <v>206940.15768385679</v>
      </c>
      <c r="G19" s="663"/>
      <c r="H19" s="654">
        <f>(E19/H4)*1000</f>
        <v>468019.8772288804</v>
      </c>
      <c r="I19" s="655"/>
    </row>
    <row r="20" spans="1:9" ht="18" customHeight="1">
      <c r="A20" s="23"/>
      <c r="B20" s="565" t="s">
        <v>144</v>
      </c>
      <c r="C20" s="565"/>
      <c r="D20" s="72"/>
      <c r="E20" s="41">
        <v>90632</v>
      </c>
      <c r="F20" s="667">
        <f>(E20/H3)*1000</f>
        <v>11714.101072767222</v>
      </c>
      <c r="G20" s="663"/>
      <c r="H20" s="654">
        <f>(E20/H4)*1000</f>
        <v>26492.83835135925</v>
      </c>
      <c r="I20" s="655"/>
    </row>
    <row r="21" spans="1:9" ht="18" customHeight="1">
      <c r="A21" s="23"/>
      <c r="B21" s="565" t="s">
        <v>145</v>
      </c>
      <c r="C21" s="565"/>
      <c r="D21" s="72"/>
      <c r="E21" s="41">
        <v>158714</v>
      </c>
      <c r="F21" s="667">
        <f>(E21/H3)*1000</f>
        <v>20513.635776140625</v>
      </c>
      <c r="G21" s="663"/>
      <c r="H21" s="654">
        <f>(E21/H4)*1000</f>
        <v>46394.03683133587</v>
      </c>
      <c r="I21" s="655"/>
    </row>
    <row r="22" spans="1:9" ht="18" customHeight="1">
      <c r="A22" s="23"/>
      <c r="B22" s="565" t="s">
        <v>146</v>
      </c>
      <c r="C22" s="565"/>
      <c r="D22" s="72"/>
      <c r="E22" s="41">
        <v>65208</v>
      </c>
      <c r="F22" s="667">
        <f>(E22/H3)*1000</f>
        <v>8428.0728964715</v>
      </c>
      <c r="G22" s="663"/>
      <c r="H22" s="654">
        <f>(E22/H4)*1000</f>
        <v>19061.093247588426</v>
      </c>
      <c r="I22" s="655"/>
    </row>
    <row r="23" spans="1:9" ht="18" customHeight="1">
      <c r="A23" s="23"/>
      <c r="B23" s="565" t="s">
        <v>147</v>
      </c>
      <c r="C23" s="565"/>
      <c r="D23" s="72"/>
      <c r="E23" s="41">
        <v>4245</v>
      </c>
      <c r="F23" s="667">
        <f>(E23/H3)*1000</f>
        <v>548.6622721985266</v>
      </c>
      <c r="G23" s="663"/>
      <c r="H23" s="654">
        <f>(E23/H4)*1000</f>
        <v>1240.8652440806782</v>
      </c>
      <c r="I23" s="655"/>
    </row>
    <row r="24" spans="1:9" ht="18" customHeight="1">
      <c r="A24" s="23"/>
      <c r="B24" s="565" t="s">
        <v>148</v>
      </c>
      <c r="C24" s="565"/>
      <c r="D24" s="72"/>
      <c r="E24" s="41">
        <v>268845</v>
      </c>
      <c r="F24" s="667">
        <f>(E24/H3)*1000</f>
        <v>34747.964327258625</v>
      </c>
      <c r="G24" s="663"/>
      <c r="H24" s="654">
        <f>(E24/H4)*1000</f>
        <v>78586.67056416253</v>
      </c>
      <c r="I24" s="655"/>
    </row>
    <row r="25" spans="1:9" ht="18" customHeight="1">
      <c r="A25" s="23"/>
      <c r="B25" s="565" t="s">
        <v>149</v>
      </c>
      <c r="C25" s="565"/>
      <c r="D25" s="72"/>
      <c r="E25" s="41">
        <v>249</v>
      </c>
      <c r="F25" s="667">
        <f>(E25/H3)*1000</f>
        <v>32.18301667312912</v>
      </c>
      <c r="G25" s="663"/>
      <c r="H25" s="654">
        <f>(E25/H4)*1000</f>
        <v>72.7857351651564</v>
      </c>
      <c r="I25" s="655"/>
    </row>
    <row r="26" spans="1:9" ht="18" customHeight="1">
      <c r="A26" s="23"/>
      <c r="B26" s="565" t="s">
        <v>150</v>
      </c>
      <c r="C26" s="565"/>
      <c r="D26" s="72"/>
      <c r="E26" s="41">
        <v>3069</v>
      </c>
      <c r="F26" s="667">
        <f>(E26/H3)*1000</f>
        <v>396.6653741760372</v>
      </c>
      <c r="G26" s="663"/>
      <c r="H26" s="654">
        <f>(E26/H4)*1000</f>
        <v>897.1061093247589</v>
      </c>
      <c r="I26" s="655"/>
    </row>
    <row r="27" spans="1:9" ht="18" customHeight="1">
      <c r="A27" s="23"/>
      <c r="B27" s="565" t="s">
        <v>151</v>
      </c>
      <c r="C27" s="565"/>
      <c r="D27" s="72"/>
      <c r="E27" s="41">
        <v>33387</v>
      </c>
      <c r="F27" s="667">
        <f>(E27/H3)*1000</f>
        <v>4315.238464521132</v>
      </c>
      <c r="G27" s="663"/>
      <c r="H27" s="654">
        <f>(E27/H4)*1000</f>
        <v>9759.42706810874</v>
      </c>
      <c r="I27" s="655"/>
    </row>
    <row r="28" spans="1:9" ht="18" customHeight="1">
      <c r="A28" s="23"/>
      <c r="B28" s="565" t="s">
        <v>152</v>
      </c>
      <c r="C28" s="565"/>
      <c r="D28" s="72"/>
      <c r="E28" s="41">
        <v>2221680</v>
      </c>
      <c r="F28" s="617">
        <f>(E28/H3)*1000</f>
        <v>287150.0581620783</v>
      </c>
      <c r="G28" s="618"/>
      <c r="H28" s="654">
        <f>(E28/H4)*1000</f>
        <v>649424.1449868459</v>
      </c>
      <c r="I28" s="655"/>
    </row>
    <row r="29" spans="1:9" ht="18" customHeight="1">
      <c r="A29" s="103"/>
      <c r="B29" s="651" t="s">
        <v>201</v>
      </c>
      <c r="C29" s="651"/>
      <c r="D29" s="172"/>
      <c r="E29" s="70">
        <v>1100577</v>
      </c>
      <c r="F29" s="617">
        <f>(E29/H3)*1000</f>
        <v>142248.5459480419</v>
      </c>
      <c r="G29" s="618"/>
      <c r="H29" s="652">
        <f>(E29/H4)*1000</f>
        <v>321712.07249342295</v>
      </c>
      <c r="I29" s="653"/>
    </row>
    <row r="30" spans="1:9" ht="18" customHeight="1" thickBot="1">
      <c r="A30" s="536"/>
      <c r="B30" s="666" t="s">
        <v>393</v>
      </c>
      <c r="C30" s="666"/>
      <c r="D30" s="537"/>
      <c r="E30" s="57">
        <v>255300</v>
      </c>
      <c r="F30" s="673">
        <f>(E30/H3)*1000</f>
        <v>32997.28576967817</v>
      </c>
      <c r="G30" s="665"/>
      <c r="H30" s="652">
        <f>(E30/H4)*1000</f>
        <v>74627.30195849168</v>
      </c>
      <c r="I30" s="653"/>
    </row>
    <row r="31" spans="1:9" ht="18" customHeight="1" thickBot="1" thickTop="1">
      <c r="A31" s="99"/>
      <c r="B31" s="608" t="s">
        <v>154</v>
      </c>
      <c r="C31" s="608"/>
      <c r="D31" s="100"/>
      <c r="E31" s="124">
        <f>SUM(E18:E30)</f>
        <v>6043113</v>
      </c>
      <c r="F31" s="638">
        <f>SUM(F18:F30)</f>
        <v>781066.6925164792</v>
      </c>
      <c r="G31" s="639">
        <f>SUM(G18:G30)</f>
        <v>0</v>
      </c>
      <c r="H31" s="630">
        <f>SUM(H18:H30)</f>
        <v>1766475.5919321836</v>
      </c>
      <c r="I31" s="631">
        <f>SUM(I18:I30)</f>
        <v>0</v>
      </c>
    </row>
    <row r="32" ht="18.75" customHeight="1">
      <c r="A32" t="s">
        <v>155</v>
      </c>
    </row>
    <row r="34" ht="18.75" customHeight="1" thickBot="1">
      <c r="A34" t="s">
        <v>156</v>
      </c>
    </row>
    <row r="35" spans="1:9" ht="18" customHeight="1">
      <c r="A35" s="558" t="s">
        <v>114</v>
      </c>
      <c r="B35" s="559"/>
      <c r="C35" s="559"/>
      <c r="D35" s="632"/>
      <c r="E35" s="641" t="s">
        <v>394</v>
      </c>
      <c r="F35" s="643" t="s">
        <v>153</v>
      </c>
      <c r="G35" s="644"/>
      <c r="H35" s="647" t="s">
        <v>130</v>
      </c>
      <c r="I35" s="648"/>
    </row>
    <row r="36" spans="1:9" ht="18" customHeight="1">
      <c r="A36" s="603"/>
      <c r="B36" s="604"/>
      <c r="C36" s="604"/>
      <c r="D36" s="640"/>
      <c r="E36" s="642"/>
      <c r="F36" s="645"/>
      <c r="G36" s="646"/>
      <c r="H36" s="649"/>
      <c r="I36" s="650"/>
    </row>
    <row r="37" spans="1:9" ht="18" customHeight="1">
      <c r="A37" s="23"/>
      <c r="B37" s="565" t="s">
        <v>157</v>
      </c>
      <c r="C37" s="565"/>
      <c r="D37" s="72"/>
      <c r="E37" s="41">
        <v>1621535</v>
      </c>
      <c r="F37" s="671">
        <f>(E37/H3)*1000</f>
        <v>209581.8792813752</v>
      </c>
      <c r="G37" s="672"/>
      <c r="H37" s="654">
        <f>(E37/H4)*1000</f>
        <v>473994.44606840104</v>
      </c>
      <c r="I37" s="655"/>
    </row>
    <row r="38" spans="1:9" ht="18" customHeight="1">
      <c r="A38" s="23"/>
      <c r="B38" s="565" t="s">
        <v>158</v>
      </c>
      <c r="C38" s="565"/>
      <c r="D38" s="72"/>
      <c r="E38" s="41">
        <f>SUM(E39:E40)</f>
        <v>435119</v>
      </c>
      <c r="F38" s="677">
        <f>SUM(F39:G40)</f>
        <v>56238.723019258105</v>
      </c>
      <c r="G38" s="678"/>
      <c r="H38" s="654">
        <f>SUM(H39:I40)</f>
        <v>127190.58754750073</v>
      </c>
      <c r="I38" s="655"/>
    </row>
    <row r="39" spans="1:9" ht="18" customHeight="1">
      <c r="A39" s="23"/>
      <c r="B39" s="674" t="s">
        <v>159</v>
      </c>
      <c r="C39" s="674"/>
      <c r="D39" s="72"/>
      <c r="E39" s="41">
        <v>75553</v>
      </c>
      <c r="F39" s="677">
        <f>(E39/H3)*1000</f>
        <v>9765.154452630219</v>
      </c>
      <c r="G39" s="678"/>
      <c r="H39" s="654">
        <f>(E39/H4)*1000</f>
        <v>22085.062847120724</v>
      </c>
      <c r="I39" s="655"/>
    </row>
    <row r="40" spans="1:9" ht="18" customHeight="1" thickBot="1">
      <c r="A40" s="23"/>
      <c r="B40" s="674" t="s">
        <v>160</v>
      </c>
      <c r="C40" s="674"/>
      <c r="D40" s="72"/>
      <c r="E40" s="41">
        <v>359566</v>
      </c>
      <c r="F40" s="675">
        <f>(E40/H3)*1000</f>
        <v>46473.56856662789</v>
      </c>
      <c r="G40" s="676"/>
      <c r="H40" s="654">
        <f>(E40/H4)*1000</f>
        <v>105105.52470038</v>
      </c>
      <c r="I40" s="655"/>
    </row>
    <row r="41" spans="1:9" ht="18" customHeight="1" thickBot="1" thickTop="1">
      <c r="A41" s="99"/>
      <c r="B41" s="608" t="s">
        <v>154</v>
      </c>
      <c r="C41" s="608"/>
      <c r="D41" s="100"/>
      <c r="E41" s="124">
        <f>SUM(E37:E38)</f>
        <v>2056654</v>
      </c>
      <c r="F41" s="628">
        <f>SUM(F37:G38)</f>
        <v>265820.6023006333</v>
      </c>
      <c r="G41" s="629"/>
      <c r="H41" s="630">
        <f>SUM(H37:I38)</f>
        <v>601185.0336159018</v>
      </c>
      <c r="I41" s="631"/>
    </row>
    <row r="43" ht="18.75" customHeight="1" thickBot="1">
      <c r="A43" t="s">
        <v>161</v>
      </c>
    </row>
    <row r="44" spans="1:9" ht="18" customHeight="1">
      <c r="A44" s="558" t="s">
        <v>114</v>
      </c>
      <c r="B44" s="559"/>
      <c r="C44" s="559"/>
      <c r="D44" s="632"/>
      <c r="E44" s="633" t="s">
        <v>162</v>
      </c>
      <c r="F44" s="634"/>
      <c r="G44" s="635" t="s">
        <v>164</v>
      </c>
      <c r="H44" s="636"/>
      <c r="I44" s="637"/>
    </row>
    <row r="45" spans="1:9" ht="18" customHeight="1">
      <c r="A45" s="103"/>
      <c r="B45" s="580" t="s">
        <v>163</v>
      </c>
      <c r="C45" s="580"/>
      <c r="D45" s="121"/>
      <c r="E45" s="619">
        <v>2000000</v>
      </c>
      <c r="F45" s="620"/>
      <c r="G45" s="617">
        <v>0</v>
      </c>
      <c r="H45" s="623"/>
      <c r="I45" s="624"/>
    </row>
    <row r="46" spans="1:9" ht="18" customHeight="1" thickBot="1">
      <c r="A46" s="122"/>
      <c r="B46" s="607"/>
      <c r="C46" s="607"/>
      <c r="D46" s="123"/>
      <c r="E46" s="621"/>
      <c r="F46" s="622"/>
      <c r="G46" s="625"/>
      <c r="H46" s="626"/>
      <c r="I46" s="627"/>
    </row>
  </sheetData>
  <sheetProtection/>
  <mergeCells count="87">
    <mergeCell ref="B37:C37"/>
    <mergeCell ref="H37:I37"/>
    <mergeCell ref="B39:C39"/>
    <mergeCell ref="B40:C40"/>
    <mergeCell ref="H40:I40"/>
    <mergeCell ref="F40:G40"/>
    <mergeCell ref="F39:G39"/>
    <mergeCell ref="B38:C38"/>
    <mergeCell ref="H38:I38"/>
    <mergeCell ref="F38:G38"/>
    <mergeCell ref="F23:G23"/>
    <mergeCell ref="F24:G24"/>
    <mergeCell ref="F25:G25"/>
    <mergeCell ref="F26:G26"/>
    <mergeCell ref="F27:G27"/>
    <mergeCell ref="H39:I39"/>
    <mergeCell ref="F37:G37"/>
    <mergeCell ref="H25:I25"/>
    <mergeCell ref="H26:I26"/>
    <mergeCell ref="F30:G30"/>
    <mergeCell ref="F13:G13"/>
    <mergeCell ref="B23:C23"/>
    <mergeCell ref="H20:I20"/>
    <mergeCell ref="H21:I21"/>
    <mergeCell ref="H22:I22"/>
    <mergeCell ref="H23:I23"/>
    <mergeCell ref="F22:G22"/>
    <mergeCell ref="F18:G18"/>
    <mergeCell ref="F19:G19"/>
    <mergeCell ref="F20:G20"/>
    <mergeCell ref="B28:C28"/>
    <mergeCell ref="H28:I28"/>
    <mergeCell ref="B30:C30"/>
    <mergeCell ref="H30:I30"/>
    <mergeCell ref="B19:C19"/>
    <mergeCell ref="B20:C20"/>
    <mergeCell ref="B21:C21"/>
    <mergeCell ref="B22:C22"/>
    <mergeCell ref="H24:I24"/>
    <mergeCell ref="F21:G21"/>
    <mergeCell ref="F16:G17"/>
    <mergeCell ref="A8:D9"/>
    <mergeCell ref="B12:C12"/>
    <mergeCell ref="H12:I12"/>
    <mergeCell ref="H13:I13"/>
    <mergeCell ref="A16:D17"/>
    <mergeCell ref="E16:E17"/>
    <mergeCell ref="H16:I17"/>
    <mergeCell ref="F11:G11"/>
    <mergeCell ref="F12:G12"/>
    <mergeCell ref="B25:C25"/>
    <mergeCell ref="H19:I19"/>
    <mergeCell ref="H11:I11"/>
    <mergeCell ref="E8:E9"/>
    <mergeCell ref="H8:I9"/>
    <mergeCell ref="H10:I10"/>
    <mergeCell ref="B18:C18"/>
    <mergeCell ref="H18:I18"/>
    <mergeCell ref="F8:G9"/>
    <mergeCell ref="F10:G10"/>
    <mergeCell ref="B29:C29"/>
    <mergeCell ref="F29:G29"/>
    <mergeCell ref="H29:I29"/>
    <mergeCell ref="B10:C10"/>
    <mergeCell ref="B13:C13"/>
    <mergeCell ref="B11:C11"/>
    <mergeCell ref="B27:C27"/>
    <mergeCell ref="H27:I27"/>
    <mergeCell ref="B26:C26"/>
    <mergeCell ref="B24:C24"/>
    <mergeCell ref="B31:C31"/>
    <mergeCell ref="F31:G31"/>
    <mergeCell ref="H31:I31"/>
    <mergeCell ref="A35:D36"/>
    <mergeCell ref="E35:E36"/>
    <mergeCell ref="F35:G36"/>
    <mergeCell ref="H35:I36"/>
    <mergeCell ref="F28:G28"/>
    <mergeCell ref="B45:C46"/>
    <mergeCell ref="E45:F46"/>
    <mergeCell ref="G45:I46"/>
    <mergeCell ref="B41:C41"/>
    <mergeCell ref="F41:G41"/>
    <mergeCell ref="H41:I41"/>
    <mergeCell ref="A44:D44"/>
    <mergeCell ref="E44:F44"/>
    <mergeCell ref="G44:I44"/>
  </mergeCells>
  <printOptions/>
  <pageMargins left="0.7086614173228347" right="0.7086614173228347" top="0.7480314960629921" bottom="0.7480314960629921" header="0.31496062992125984" footer="0.31496062992125984"/>
  <pageSetup horizontalDpi="600" verticalDpi="600" orientation="portrait" paperSize="9" scale="98" r:id="rId1"/>
</worksheet>
</file>

<file path=xl/worksheets/sheet7.xml><?xml version="1.0" encoding="utf-8"?>
<worksheet xmlns="http://schemas.openxmlformats.org/spreadsheetml/2006/main" xmlns:r="http://schemas.openxmlformats.org/officeDocument/2006/relationships">
  <sheetPr>
    <tabColor rgb="FFFFFF00"/>
    <pageSetUpPr fitToPage="1"/>
  </sheetPr>
  <dimension ref="A1:Q114"/>
  <sheetViews>
    <sheetView view="pageBreakPreview" zoomScale="80" zoomScaleSheetLayoutView="80" workbookViewId="0" topLeftCell="A62">
      <selection activeCell="M74" sqref="M74"/>
    </sheetView>
  </sheetViews>
  <sheetFormatPr defaultColWidth="9.00390625" defaultRowHeight="13.5"/>
  <cols>
    <col min="1" max="1" width="4.625" style="0" customWidth="1"/>
    <col min="2" max="3" width="0.875" style="0" customWidth="1"/>
    <col min="4" max="4" width="22.625" style="0" customWidth="1"/>
    <col min="5" max="5" width="0.875" style="0" customWidth="1"/>
    <col min="6" max="6" width="11.125" style="0" customWidth="1"/>
    <col min="7" max="7" width="12.25390625" style="0" customWidth="1"/>
    <col min="8" max="8" width="12.375" style="0" customWidth="1"/>
    <col min="9" max="12" width="11.125" style="0" customWidth="1"/>
    <col min="13" max="13" width="12.50390625" style="0" bestFit="1" customWidth="1"/>
    <col min="14" max="15" width="11.125" style="0" customWidth="1"/>
    <col min="16" max="16" width="12.50390625" style="0" bestFit="1" customWidth="1"/>
    <col min="17" max="17" width="11.125" style="0" customWidth="1"/>
  </cols>
  <sheetData>
    <row r="1" spans="1:17" ht="21.75" thickBot="1">
      <c r="A1" s="725" t="s">
        <v>202</v>
      </c>
      <c r="B1" s="725"/>
      <c r="C1" s="725"/>
      <c r="D1" s="725"/>
      <c r="E1" s="725"/>
      <c r="F1" s="189"/>
      <c r="G1" s="176"/>
      <c r="H1" s="176"/>
      <c r="I1" s="189"/>
      <c r="J1" s="176"/>
      <c r="K1" s="176"/>
      <c r="L1" s="189"/>
      <c r="M1" s="176"/>
      <c r="N1" s="176"/>
      <c r="O1" s="176"/>
      <c r="P1" s="731" t="s">
        <v>203</v>
      </c>
      <c r="Q1" s="731"/>
    </row>
    <row r="2" spans="1:17" s="392" customFormat="1" ht="18" customHeight="1">
      <c r="A2" s="713" t="s">
        <v>204</v>
      </c>
      <c r="B2" s="714"/>
      <c r="C2" s="714"/>
      <c r="D2" s="714"/>
      <c r="E2" s="715"/>
      <c r="F2" s="726" t="s">
        <v>205</v>
      </c>
      <c r="G2" s="714"/>
      <c r="H2" s="715"/>
      <c r="I2" s="726" t="s">
        <v>175</v>
      </c>
      <c r="J2" s="714"/>
      <c r="K2" s="714"/>
      <c r="L2" s="714"/>
      <c r="M2" s="714"/>
      <c r="N2" s="714"/>
      <c r="O2" s="714"/>
      <c r="P2" s="714"/>
      <c r="Q2" s="728"/>
    </row>
    <row r="3" spans="1:17" s="392" customFormat="1" ht="18" customHeight="1">
      <c r="A3" s="716"/>
      <c r="B3" s="717"/>
      <c r="C3" s="717"/>
      <c r="D3" s="717"/>
      <c r="E3" s="718"/>
      <c r="F3" s="727"/>
      <c r="G3" s="720"/>
      <c r="H3" s="721"/>
      <c r="I3" s="703" t="s">
        <v>206</v>
      </c>
      <c r="J3" s="704"/>
      <c r="K3" s="729"/>
      <c r="L3" s="703" t="s">
        <v>176</v>
      </c>
      <c r="M3" s="704"/>
      <c r="N3" s="729"/>
      <c r="O3" s="703" t="s">
        <v>207</v>
      </c>
      <c r="P3" s="704"/>
      <c r="Q3" s="705"/>
    </row>
    <row r="4" spans="1:17" s="392" customFormat="1" ht="45.75" customHeight="1">
      <c r="A4" s="719"/>
      <c r="B4" s="720"/>
      <c r="C4" s="720"/>
      <c r="D4" s="720"/>
      <c r="E4" s="721"/>
      <c r="F4" s="393" t="s">
        <v>208</v>
      </c>
      <c r="G4" s="394" t="s">
        <v>347</v>
      </c>
      <c r="H4" s="395" t="s">
        <v>348</v>
      </c>
      <c r="I4" s="393" t="s">
        <v>208</v>
      </c>
      <c r="J4" s="394" t="s">
        <v>347</v>
      </c>
      <c r="K4" s="395" t="s">
        <v>348</v>
      </c>
      <c r="L4" s="393" t="s">
        <v>208</v>
      </c>
      <c r="M4" s="394" t="s">
        <v>347</v>
      </c>
      <c r="N4" s="395" t="s">
        <v>348</v>
      </c>
      <c r="O4" s="393" t="s">
        <v>208</v>
      </c>
      <c r="P4" s="394" t="s">
        <v>347</v>
      </c>
      <c r="Q4" s="396" t="s">
        <v>348</v>
      </c>
    </row>
    <row r="5" spans="1:17" s="392" customFormat="1" ht="28.5" customHeight="1">
      <c r="A5" s="710" t="s">
        <v>209</v>
      </c>
      <c r="B5" s="397"/>
      <c r="C5" s="701" t="s">
        <v>167</v>
      </c>
      <c r="D5" s="702"/>
      <c r="E5" s="278"/>
      <c r="F5" s="730">
        <v>13929</v>
      </c>
      <c r="G5" s="708"/>
      <c r="H5" s="700">
        <f>SUM(F5:G8)</f>
        <v>13929</v>
      </c>
      <c r="I5" s="400"/>
      <c r="J5" s="401"/>
      <c r="K5" s="387"/>
      <c r="L5" s="400">
        <v>3001.72</v>
      </c>
      <c r="M5" s="401"/>
      <c r="N5" s="387">
        <f>SUM(L5:M5)</f>
        <v>3001.72</v>
      </c>
      <c r="O5" s="402">
        <f>I5+L5</f>
        <v>3001.72</v>
      </c>
      <c r="P5" s="401"/>
      <c r="Q5" s="403">
        <f>SUM(O5:P5)</f>
        <v>3001.72</v>
      </c>
    </row>
    <row r="6" spans="1:17" s="392" customFormat="1" ht="28.5" customHeight="1">
      <c r="A6" s="711"/>
      <c r="B6" s="286"/>
      <c r="C6" s="397"/>
      <c r="D6" s="285" t="s">
        <v>178</v>
      </c>
      <c r="E6" s="283"/>
      <c r="F6" s="694"/>
      <c r="G6" s="708"/>
      <c r="H6" s="700"/>
      <c r="I6" s="404"/>
      <c r="J6" s="405"/>
      <c r="K6" s="388"/>
      <c r="L6" s="404">
        <v>439.19</v>
      </c>
      <c r="M6" s="405"/>
      <c r="N6" s="388">
        <f>SUM(L6:M6)</f>
        <v>439.19</v>
      </c>
      <c r="O6" s="406">
        <f>I6+L6</f>
        <v>439.19</v>
      </c>
      <c r="P6" s="405"/>
      <c r="Q6" s="407">
        <f>SUM(O6:P6)</f>
        <v>439.19</v>
      </c>
    </row>
    <row r="7" spans="1:17" s="392" customFormat="1" ht="28.5" customHeight="1">
      <c r="A7" s="711"/>
      <c r="B7" s="286"/>
      <c r="C7" s="397"/>
      <c r="D7" s="285" t="s">
        <v>177</v>
      </c>
      <c r="E7" s="283"/>
      <c r="F7" s="694"/>
      <c r="G7" s="708"/>
      <c r="H7" s="700"/>
      <c r="I7" s="404">
        <v>38.88</v>
      </c>
      <c r="J7" s="405"/>
      <c r="K7" s="388">
        <f>SUM(I7:J7)</f>
        <v>38.88</v>
      </c>
      <c r="L7" s="404"/>
      <c r="M7" s="405"/>
      <c r="N7" s="388"/>
      <c r="O7" s="406">
        <f aca="true" t="shared" si="0" ref="O7:O14">I7+L7</f>
        <v>38.88</v>
      </c>
      <c r="P7" s="405"/>
      <c r="Q7" s="407">
        <f aca="true" t="shared" si="1" ref="Q7:Q14">SUM(O7:P7)</f>
        <v>38.88</v>
      </c>
    </row>
    <row r="8" spans="1:17" s="392" customFormat="1" ht="28.5" customHeight="1">
      <c r="A8" s="711"/>
      <c r="B8" s="287"/>
      <c r="C8" s="408"/>
      <c r="D8" s="285" t="s">
        <v>210</v>
      </c>
      <c r="E8" s="283"/>
      <c r="F8" s="695"/>
      <c r="G8" s="709"/>
      <c r="H8" s="699"/>
      <c r="I8" s="404">
        <v>55.37</v>
      </c>
      <c r="J8" s="405"/>
      <c r="K8" s="388">
        <f>SUM(I8:J8)</f>
        <v>55.37</v>
      </c>
      <c r="L8" s="404">
        <v>15.83</v>
      </c>
      <c r="M8" s="405"/>
      <c r="N8" s="388">
        <f aca="true" t="shared" si="2" ref="N8:N14">SUM(L8:M8)</f>
        <v>15.83</v>
      </c>
      <c r="O8" s="406">
        <f t="shared" si="0"/>
        <v>71.2</v>
      </c>
      <c r="P8" s="405"/>
      <c r="Q8" s="407">
        <f t="shared" si="1"/>
        <v>71.2</v>
      </c>
    </row>
    <row r="9" spans="1:17" s="392" customFormat="1" ht="28.5" customHeight="1">
      <c r="A9" s="711"/>
      <c r="B9" s="409"/>
      <c r="C9" s="681" t="s">
        <v>211</v>
      </c>
      <c r="D9" s="681"/>
      <c r="E9" s="283"/>
      <c r="F9" s="404">
        <v>3180</v>
      </c>
      <c r="G9" s="405"/>
      <c r="H9" s="388">
        <f>SUM(F9:G9)</f>
        <v>3180</v>
      </c>
      <c r="I9" s="404"/>
      <c r="J9" s="405"/>
      <c r="K9" s="388"/>
      <c r="L9" s="404"/>
      <c r="M9" s="405"/>
      <c r="N9" s="388"/>
      <c r="O9" s="406"/>
      <c r="P9" s="405"/>
      <c r="Q9" s="407"/>
    </row>
    <row r="10" spans="1:17" s="392" customFormat="1" ht="28.5" customHeight="1">
      <c r="A10" s="711"/>
      <c r="B10" s="410"/>
      <c r="C10" s="690" t="s">
        <v>181</v>
      </c>
      <c r="D10" s="681"/>
      <c r="E10" s="411"/>
      <c r="F10" s="693">
        <v>12517.97</v>
      </c>
      <c r="G10" s="707"/>
      <c r="H10" s="698">
        <f>SUM(F10:G12)</f>
        <v>12517.97</v>
      </c>
      <c r="I10" s="412"/>
      <c r="J10" s="413"/>
      <c r="K10" s="388"/>
      <c r="L10" s="412">
        <v>319.49</v>
      </c>
      <c r="M10" s="413"/>
      <c r="N10" s="388">
        <f t="shared" si="2"/>
        <v>319.49</v>
      </c>
      <c r="O10" s="406">
        <f t="shared" si="0"/>
        <v>319.49</v>
      </c>
      <c r="P10" s="405"/>
      <c r="Q10" s="407">
        <f t="shared" si="1"/>
        <v>319.49</v>
      </c>
    </row>
    <row r="11" spans="1:17" s="392" customFormat="1" ht="28.5" customHeight="1">
      <c r="A11" s="711"/>
      <c r="B11" s="286"/>
      <c r="C11" s="414"/>
      <c r="D11" s="285" t="s">
        <v>179</v>
      </c>
      <c r="E11" s="411"/>
      <c r="F11" s="694"/>
      <c r="G11" s="708"/>
      <c r="H11" s="700"/>
      <c r="I11" s="412"/>
      <c r="J11" s="413"/>
      <c r="K11" s="388"/>
      <c r="L11" s="412">
        <v>822.68</v>
      </c>
      <c r="M11" s="413"/>
      <c r="N11" s="388">
        <f t="shared" si="2"/>
        <v>822.68</v>
      </c>
      <c r="O11" s="406">
        <f t="shared" si="0"/>
        <v>822.68</v>
      </c>
      <c r="P11" s="405"/>
      <c r="Q11" s="407">
        <f t="shared" si="1"/>
        <v>822.68</v>
      </c>
    </row>
    <row r="12" spans="1:17" s="392" customFormat="1" ht="28.5" customHeight="1">
      <c r="A12" s="711"/>
      <c r="B12" s="287"/>
      <c r="C12" s="415"/>
      <c r="D12" s="285" t="s">
        <v>180</v>
      </c>
      <c r="E12" s="411"/>
      <c r="F12" s="695"/>
      <c r="G12" s="709"/>
      <c r="H12" s="699"/>
      <c r="I12" s="412"/>
      <c r="J12" s="413"/>
      <c r="K12" s="388"/>
      <c r="L12" s="412">
        <v>475.55</v>
      </c>
      <c r="M12" s="413"/>
      <c r="N12" s="388">
        <f t="shared" si="2"/>
        <v>475.55</v>
      </c>
      <c r="O12" s="406">
        <f t="shared" si="0"/>
        <v>475.55</v>
      </c>
      <c r="P12" s="405"/>
      <c r="Q12" s="407">
        <f t="shared" si="1"/>
        <v>475.55</v>
      </c>
    </row>
    <row r="13" spans="1:17" s="392" customFormat="1" ht="28.5" customHeight="1">
      <c r="A13" s="711"/>
      <c r="B13" s="410"/>
      <c r="C13" s="681" t="s">
        <v>212</v>
      </c>
      <c r="D13" s="681"/>
      <c r="E13" s="411"/>
      <c r="F13" s="412">
        <v>62</v>
      </c>
      <c r="G13" s="413"/>
      <c r="H13" s="389">
        <f>SUM(F13:G13)</f>
        <v>62</v>
      </c>
      <c r="I13" s="412"/>
      <c r="J13" s="413"/>
      <c r="K13" s="388"/>
      <c r="L13" s="412"/>
      <c r="M13" s="413"/>
      <c r="N13" s="388"/>
      <c r="O13" s="406"/>
      <c r="P13" s="405"/>
      <c r="Q13" s="407"/>
    </row>
    <row r="14" spans="1:17" s="392" customFormat="1" ht="28.5" customHeight="1">
      <c r="A14" s="711"/>
      <c r="B14" s="410"/>
      <c r="C14" s="681" t="s">
        <v>213</v>
      </c>
      <c r="D14" s="681"/>
      <c r="E14" s="411"/>
      <c r="F14" s="412">
        <v>2366</v>
      </c>
      <c r="G14" s="413"/>
      <c r="H14" s="389">
        <f>SUM(F14:G14)</f>
        <v>2366</v>
      </c>
      <c r="I14" s="412"/>
      <c r="J14" s="413"/>
      <c r="K14" s="388"/>
      <c r="L14" s="412">
        <v>696.14</v>
      </c>
      <c r="M14" s="413"/>
      <c r="N14" s="388">
        <f t="shared" si="2"/>
        <v>696.14</v>
      </c>
      <c r="O14" s="406">
        <f t="shared" si="0"/>
        <v>696.14</v>
      </c>
      <c r="P14" s="405"/>
      <c r="Q14" s="407">
        <f t="shared" si="1"/>
        <v>696.14</v>
      </c>
    </row>
    <row r="15" spans="1:17" s="392" customFormat="1" ht="28.5" customHeight="1">
      <c r="A15" s="712"/>
      <c r="B15" s="416"/>
      <c r="C15" s="416"/>
      <c r="D15" s="417" t="s">
        <v>0</v>
      </c>
      <c r="E15" s="418"/>
      <c r="F15" s="419">
        <f>SUM(F5:F14)</f>
        <v>32054.97</v>
      </c>
      <c r="G15" s="420"/>
      <c r="H15" s="390">
        <f>SUM(H5:H14)</f>
        <v>32054.97</v>
      </c>
      <c r="I15" s="419">
        <f>SUM(I5:I14)</f>
        <v>94.25</v>
      </c>
      <c r="J15" s="420"/>
      <c r="K15" s="390">
        <f>SUM(K5:K14)</f>
        <v>94.25</v>
      </c>
      <c r="L15" s="419">
        <f>SUM(L5:L14)</f>
        <v>5770.6</v>
      </c>
      <c r="M15" s="420"/>
      <c r="N15" s="390">
        <f>SUM(N5:N14)</f>
        <v>5770.6</v>
      </c>
      <c r="O15" s="419">
        <f>SUM(O5:O14)</f>
        <v>5864.85</v>
      </c>
      <c r="P15" s="420"/>
      <c r="Q15" s="421">
        <f>SUM(Q5:Q14)</f>
        <v>5864.85</v>
      </c>
    </row>
    <row r="16" spans="1:17" s="392" customFormat="1" ht="28.5" customHeight="1">
      <c r="A16" s="722" t="s">
        <v>214</v>
      </c>
      <c r="B16" s="422"/>
      <c r="C16" s="692" t="s">
        <v>168</v>
      </c>
      <c r="D16" s="692"/>
      <c r="E16" s="196"/>
      <c r="F16" s="423">
        <v>93973.88</v>
      </c>
      <c r="G16" s="424"/>
      <c r="H16" s="391">
        <v>93973.88</v>
      </c>
      <c r="I16" s="425"/>
      <c r="J16" s="426"/>
      <c r="K16" s="427"/>
      <c r="L16" s="425">
        <v>13071</v>
      </c>
      <c r="M16" s="426"/>
      <c r="N16" s="427">
        <v>13071</v>
      </c>
      <c r="O16" s="428">
        <v>13071</v>
      </c>
      <c r="P16" s="426"/>
      <c r="Q16" s="403">
        <v>13071</v>
      </c>
    </row>
    <row r="17" spans="1:17" s="392" customFormat="1" ht="28.5" customHeight="1">
      <c r="A17" s="723"/>
      <c r="B17" s="408"/>
      <c r="C17" s="680" t="s">
        <v>326</v>
      </c>
      <c r="D17" s="680"/>
      <c r="E17" s="177"/>
      <c r="F17" s="429">
        <v>31679.21</v>
      </c>
      <c r="G17" s="431"/>
      <c r="H17" s="388">
        <v>31679.21</v>
      </c>
      <c r="I17" s="400"/>
      <c r="J17" s="401"/>
      <c r="K17" s="387"/>
      <c r="L17" s="400">
        <v>4790.3</v>
      </c>
      <c r="M17" s="401"/>
      <c r="N17" s="388">
        <v>4790.3</v>
      </c>
      <c r="O17" s="400">
        <v>4790.3</v>
      </c>
      <c r="P17" s="276"/>
      <c r="Q17" s="407">
        <v>4790.3</v>
      </c>
    </row>
    <row r="18" spans="1:17" s="392" customFormat="1" ht="28.5" customHeight="1">
      <c r="A18" s="723"/>
      <c r="B18" s="408"/>
      <c r="C18" s="681" t="s">
        <v>327</v>
      </c>
      <c r="D18" s="681"/>
      <c r="E18" s="377"/>
      <c r="F18" s="378">
        <v>1443.24</v>
      </c>
      <c r="G18" s="379"/>
      <c r="H18" s="380">
        <v>1443.24</v>
      </c>
      <c r="I18" s="281"/>
      <c r="J18" s="276"/>
      <c r="K18" s="282"/>
      <c r="L18" s="281">
        <v>757.16</v>
      </c>
      <c r="M18" s="276"/>
      <c r="N18" s="282">
        <v>757.16</v>
      </c>
      <c r="O18" s="281">
        <v>757.16</v>
      </c>
      <c r="P18" s="276"/>
      <c r="Q18" s="381">
        <v>757.16</v>
      </c>
    </row>
    <row r="19" spans="1:17" s="392" customFormat="1" ht="28.5" customHeight="1">
      <c r="A19" s="723"/>
      <c r="B19" s="409"/>
      <c r="C19" s="680" t="s">
        <v>215</v>
      </c>
      <c r="D19" s="680"/>
      <c r="E19" s="180"/>
      <c r="F19" s="404">
        <v>6902</v>
      </c>
      <c r="G19" s="405"/>
      <c r="H19" s="388">
        <v>6902</v>
      </c>
      <c r="I19" s="404"/>
      <c r="J19" s="405"/>
      <c r="K19" s="388"/>
      <c r="L19" s="404"/>
      <c r="M19" s="405"/>
      <c r="N19" s="388"/>
      <c r="O19" s="402"/>
      <c r="P19" s="401"/>
      <c r="Q19" s="407"/>
    </row>
    <row r="20" spans="1:17" s="392" customFormat="1" ht="28.5" customHeight="1">
      <c r="A20" s="723"/>
      <c r="B20" s="409"/>
      <c r="C20" s="680" t="s">
        <v>216</v>
      </c>
      <c r="D20" s="680"/>
      <c r="E20" s="180"/>
      <c r="F20" s="404">
        <v>10316.31</v>
      </c>
      <c r="G20" s="405"/>
      <c r="H20" s="388">
        <v>10316.31</v>
      </c>
      <c r="I20" s="404"/>
      <c r="J20" s="405"/>
      <c r="K20" s="388"/>
      <c r="L20" s="404"/>
      <c r="M20" s="405"/>
      <c r="N20" s="388"/>
      <c r="O20" s="402"/>
      <c r="P20" s="401"/>
      <c r="Q20" s="407"/>
    </row>
    <row r="21" spans="1:17" s="392" customFormat="1" ht="28.5" customHeight="1">
      <c r="A21" s="723"/>
      <c r="B21" s="409"/>
      <c r="C21" s="680" t="s">
        <v>217</v>
      </c>
      <c r="D21" s="680"/>
      <c r="E21" s="180"/>
      <c r="F21" s="404">
        <v>4760</v>
      </c>
      <c r="G21" s="405"/>
      <c r="H21" s="388">
        <v>4760</v>
      </c>
      <c r="I21" s="404"/>
      <c r="J21" s="405"/>
      <c r="K21" s="388"/>
      <c r="L21" s="404"/>
      <c r="M21" s="405"/>
      <c r="N21" s="388"/>
      <c r="O21" s="402"/>
      <c r="P21" s="401"/>
      <c r="Q21" s="407"/>
    </row>
    <row r="22" spans="1:17" s="392" customFormat="1" ht="28.5" customHeight="1">
      <c r="A22" s="723"/>
      <c r="B22" s="410"/>
      <c r="C22" s="706" t="s">
        <v>218</v>
      </c>
      <c r="D22" s="680"/>
      <c r="E22" s="180"/>
      <c r="F22" s="693">
        <v>17796.42</v>
      </c>
      <c r="G22" s="467"/>
      <c r="H22" s="698">
        <v>17796.42</v>
      </c>
      <c r="I22" s="404"/>
      <c r="J22" s="405"/>
      <c r="K22" s="388"/>
      <c r="L22" s="404">
        <v>5110.38</v>
      </c>
      <c r="M22" s="450"/>
      <c r="N22" s="388">
        <v>5110.38</v>
      </c>
      <c r="O22" s="402">
        <v>5110.38</v>
      </c>
      <c r="P22" s="401"/>
      <c r="Q22" s="407">
        <v>5110.38</v>
      </c>
    </row>
    <row r="23" spans="1:17" s="392" customFormat="1" ht="28.5" customHeight="1">
      <c r="A23" s="723"/>
      <c r="B23" s="286"/>
      <c r="C23" s="193"/>
      <c r="D23" s="384" t="s">
        <v>185</v>
      </c>
      <c r="E23" s="183"/>
      <c r="F23" s="694"/>
      <c r="G23" s="469"/>
      <c r="H23" s="700"/>
      <c r="I23" s="412"/>
      <c r="J23" s="413"/>
      <c r="K23" s="389"/>
      <c r="L23" s="412">
        <v>56.25</v>
      </c>
      <c r="M23" s="413"/>
      <c r="N23" s="389">
        <v>56.25</v>
      </c>
      <c r="O23" s="433">
        <v>56.25</v>
      </c>
      <c r="P23" s="399"/>
      <c r="Q23" s="452">
        <v>56.25</v>
      </c>
    </row>
    <row r="24" spans="1:17" ht="28.5" customHeight="1">
      <c r="A24" s="723"/>
      <c r="B24" s="185"/>
      <c r="C24" s="681" t="s">
        <v>219</v>
      </c>
      <c r="D24" s="681"/>
      <c r="E24" s="283"/>
      <c r="F24" s="468">
        <v>2997.22</v>
      </c>
      <c r="G24" s="477"/>
      <c r="H24" s="478">
        <v>2997.22</v>
      </c>
      <c r="I24" s="468"/>
      <c r="J24" s="469"/>
      <c r="K24" s="388"/>
      <c r="L24" s="468">
        <v>2159.46</v>
      </c>
      <c r="M24" s="469"/>
      <c r="N24" s="388">
        <f>SUM(L24:M24)</f>
        <v>2159.46</v>
      </c>
      <c r="O24" s="406">
        <f>I24+L24</f>
        <v>2159.46</v>
      </c>
      <c r="P24" s="405"/>
      <c r="Q24" s="407">
        <f>SUM(O24:P24)</f>
        <v>2159.46</v>
      </c>
    </row>
    <row r="25" spans="1:17" ht="28.5" customHeight="1">
      <c r="A25" s="723"/>
      <c r="B25" s="185"/>
      <c r="C25" s="702" t="s">
        <v>220</v>
      </c>
      <c r="D25" s="702"/>
      <c r="E25" s="278"/>
      <c r="F25" s="433">
        <v>10742.86</v>
      </c>
      <c r="G25" s="434"/>
      <c r="H25" s="435">
        <f aca="true" t="shared" si="3" ref="H25:H35">SUM(F25:G25)</f>
        <v>10742.86</v>
      </c>
      <c r="I25" s="436"/>
      <c r="J25" s="519"/>
      <c r="K25" s="435"/>
      <c r="L25" s="437">
        <v>843.38</v>
      </c>
      <c r="M25" s="519"/>
      <c r="N25" s="435">
        <f>SUM(L25:M25)</f>
        <v>843.38</v>
      </c>
      <c r="O25" s="438">
        <f>I25+L25</f>
        <v>843.38</v>
      </c>
      <c r="P25" s="519"/>
      <c r="Q25" s="439">
        <f>SUM(O25:P25)</f>
        <v>843.38</v>
      </c>
    </row>
    <row r="26" spans="1:17" ht="28.5" customHeight="1">
      <c r="A26" s="723"/>
      <c r="B26" s="190"/>
      <c r="C26" s="690" t="s">
        <v>186</v>
      </c>
      <c r="D26" s="690"/>
      <c r="E26" s="411"/>
      <c r="F26" s="412">
        <v>763.68</v>
      </c>
      <c r="G26" s="413"/>
      <c r="H26" s="389">
        <f t="shared" si="3"/>
        <v>763.68</v>
      </c>
      <c r="I26" s="412"/>
      <c r="J26" s="413"/>
      <c r="K26" s="389"/>
      <c r="L26" s="412">
        <v>336</v>
      </c>
      <c r="M26" s="413"/>
      <c r="N26" s="389">
        <f>SUM(L26:M26)</f>
        <v>336</v>
      </c>
      <c r="O26" s="451">
        <f>I26+L26</f>
        <v>336</v>
      </c>
      <c r="P26" s="413"/>
      <c r="Q26" s="452">
        <f aca="true" t="shared" si="4" ref="Q26:Q48">SUM(O26:P26)</f>
        <v>336</v>
      </c>
    </row>
    <row r="27" spans="1:17" ht="28.5" customHeight="1">
      <c r="A27" s="723"/>
      <c r="B27" s="185"/>
      <c r="C27" s="681" t="s">
        <v>221</v>
      </c>
      <c r="D27" s="681"/>
      <c r="E27" s="283"/>
      <c r="F27" s="404">
        <v>508.2</v>
      </c>
      <c r="G27" s="405"/>
      <c r="H27" s="388">
        <f t="shared" si="3"/>
        <v>508.2</v>
      </c>
      <c r="I27" s="404"/>
      <c r="J27" s="405"/>
      <c r="K27" s="388"/>
      <c r="L27" s="404">
        <v>216.14</v>
      </c>
      <c r="M27" s="405"/>
      <c r="N27" s="388">
        <f>SUM(L27:M27)</f>
        <v>216.14</v>
      </c>
      <c r="O27" s="406">
        <f aca="true" t="shared" si="5" ref="O27:O48">I27+L27</f>
        <v>216.14</v>
      </c>
      <c r="P27" s="405"/>
      <c r="Q27" s="407">
        <f t="shared" si="4"/>
        <v>216.14</v>
      </c>
    </row>
    <row r="28" spans="1:17" ht="28.5" customHeight="1">
      <c r="A28" s="723"/>
      <c r="B28" s="185"/>
      <c r="C28" s="681" t="s">
        <v>222</v>
      </c>
      <c r="D28" s="681"/>
      <c r="E28" s="283"/>
      <c r="F28" s="404">
        <v>1395.72</v>
      </c>
      <c r="G28" s="405"/>
      <c r="H28" s="388">
        <f t="shared" si="3"/>
        <v>1395.72</v>
      </c>
      <c r="I28" s="404">
        <v>315.9</v>
      </c>
      <c r="J28" s="405"/>
      <c r="K28" s="388">
        <f>SUM(I28:J28)</f>
        <v>315.9</v>
      </c>
      <c r="L28" s="404"/>
      <c r="M28" s="405"/>
      <c r="N28" s="388"/>
      <c r="O28" s="406">
        <f t="shared" si="5"/>
        <v>315.9</v>
      </c>
      <c r="P28" s="405"/>
      <c r="Q28" s="407">
        <f t="shared" si="4"/>
        <v>315.9</v>
      </c>
    </row>
    <row r="29" spans="1:17" ht="28.5" customHeight="1">
      <c r="A29" s="723"/>
      <c r="B29" s="188"/>
      <c r="C29" s="681" t="s">
        <v>223</v>
      </c>
      <c r="D29" s="681"/>
      <c r="E29" s="283"/>
      <c r="F29" s="404">
        <v>1134.98</v>
      </c>
      <c r="G29" s="405"/>
      <c r="H29" s="388">
        <f t="shared" si="3"/>
        <v>1134.98</v>
      </c>
      <c r="I29" s="404">
        <v>303.75</v>
      </c>
      <c r="J29" s="405"/>
      <c r="K29" s="388">
        <f>SUM(I29:J29)</f>
        <v>303.75</v>
      </c>
      <c r="L29" s="404"/>
      <c r="M29" s="405"/>
      <c r="N29" s="388"/>
      <c r="O29" s="406">
        <f t="shared" si="5"/>
        <v>303.75</v>
      </c>
      <c r="P29" s="405"/>
      <c r="Q29" s="407">
        <f t="shared" si="4"/>
        <v>303.75</v>
      </c>
    </row>
    <row r="30" spans="1:17" ht="28.5" customHeight="1">
      <c r="A30" s="723"/>
      <c r="B30" s="185"/>
      <c r="C30" s="681" t="s">
        <v>224</v>
      </c>
      <c r="D30" s="681"/>
      <c r="E30" s="411"/>
      <c r="F30" s="404">
        <v>1494.02</v>
      </c>
      <c r="G30" s="405"/>
      <c r="H30" s="388">
        <f t="shared" si="3"/>
        <v>1494.02</v>
      </c>
      <c r="I30" s="412">
        <v>317.52</v>
      </c>
      <c r="J30" s="413"/>
      <c r="K30" s="388">
        <f>SUM(I30:J30)</f>
        <v>317.52</v>
      </c>
      <c r="L30" s="412"/>
      <c r="M30" s="413"/>
      <c r="N30" s="388"/>
      <c r="O30" s="406">
        <f t="shared" si="5"/>
        <v>317.52</v>
      </c>
      <c r="P30" s="405"/>
      <c r="Q30" s="407">
        <f t="shared" si="4"/>
        <v>317.52</v>
      </c>
    </row>
    <row r="31" spans="1:17" ht="28.5" customHeight="1">
      <c r="A31" s="723"/>
      <c r="B31" s="185"/>
      <c r="C31" s="681" t="s">
        <v>225</v>
      </c>
      <c r="D31" s="681"/>
      <c r="E31" s="411"/>
      <c r="F31" s="404">
        <v>971.66</v>
      </c>
      <c r="G31" s="405"/>
      <c r="H31" s="388">
        <f t="shared" si="3"/>
        <v>971.66</v>
      </c>
      <c r="I31" s="412">
        <v>317.52</v>
      </c>
      <c r="J31" s="413"/>
      <c r="K31" s="388">
        <f>SUM(I31:J31)</f>
        <v>317.52</v>
      </c>
      <c r="L31" s="412"/>
      <c r="M31" s="413"/>
      <c r="N31" s="388"/>
      <c r="O31" s="406">
        <f t="shared" si="5"/>
        <v>317.52</v>
      </c>
      <c r="P31" s="405"/>
      <c r="Q31" s="407">
        <f t="shared" si="4"/>
        <v>317.52</v>
      </c>
    </row>
    <row r="32" spans="1:17" ht="28.5" customHeight="1">
      <c r="A32" s="723"/>
      <c r="B32" s="185"/>
      <c r="C32" s="690" t="s">
        <v>226</v>
      </c>
      <c r="D32" s="690"/>
      <c r="E32" s="411"/>
      <c r="F32" s="404">
        <v>5274.52</v>
      </c>
      <c r="G32" s="430">
        <v>-5274.52</v>
      </c>
      <c r="H32" s="388">
        <f t="shared" si="3"/>
        <v>0</v>
      </c>
      <c r="I32" s="404"/>
      <c r="J32" s="405"/>
      <c r="K32" s="388"/>
      <c r="L32" s="404">
        <v>1208.61</v>
      </c>
      <c r="M32" s="441">
        <v>-1208.61</v>
      </c>
      <c r="N32" s="388">
        <f>SUM(L32:M32)</f>
        <v>0</v>
      </c>
      <c r="O32" s="406">
        <f>I32+L32</f>
        <v>1208.61</v>
      </c>
      <c r="P32" s="430">
        <v>-1208.61</v>
      </c>
      <c r="Q32" s="407">
        <f>SUM(O32:P32)</f>
        <v>0</v>
      </c>
    </row>
    <row r="33" spans="1:17" ht="28.5" customHeight="1">
      <c r="A33" s="723"/>
      <c r="B33" s="187"/>
      <c r="C33" s="681" t="s">
        <v>227</v>
      </c>
      <c r="D33" s="681"/>
      <c r="E33" s="283"/>
      <c r="F33" s="429">
        <v>24029</v>
      </c>
      <c r="G33" s="519"/>
      <c r="H33" s="387">
        <f t="shared" si="3"/>
        <v>24029</v>
      </c>
      <c r="I33" s="400"/>
      <c r="J33" s="401"/>
      <c r="K33" s="387"/>
      <c r="L33" s="400">
        <v>11414</v>
      </c>
      <c r="M33" s="401"/>
      <c r="N33" s="387">
        <f>SUM(L33:M33)</f>
        <v>11414</v>
      </c>
      <c r="O33" s="402">
        <f aca="true" t="shared" si="6" ref="O33:O41">I33+L33</f>
        <v>11414</v>
      </c>
      <c r="P33" s="401"/>
      <c r="Q33" s="440">
        <f aca="true" t="shared" si="7" ref="Q33:Q41">SUM(O33:P33)</f>
        <v>11414</v>
      </c>
    </row>
    <row r="34" spans="1:17" ht="28.5" customHeight="1">
      <c r="A34" s="723"/>
      <c r="B34" s="188"/>
      <c r="C34" s="681" t="s">
        <v>228</v>
      </c>
      <c r="D34" s="681"/>
      <c r="E34" s="283"/>
      <c r="F34" s="404">
        <v>1435.65</v>
      </c>
      <c r="G34" s="405"/>
      <c r="H34" s="388">
        <f t="shared" si="3"/>
        <v>1435.65</v>
      </c>
      <c r="I34" s="404"/>
      <c r="J34" s="405"/>
      <c r="K34" s="388"/>
      <c r="L34" s="404">
        <v>428.75</v>
      </c>
      <c r="M34" s="405"/>
      <c r="N34" s="388">
        <f>SUM(L34:M34)</f>
        <v>428.75</v>
      </c>
      <c r="O34" s="406">
        <f t="shared" si="6"/>
        <v>428.75</v>
      </c>
      <c r="P34" s="405"/>
      <c r="Q34" s="407">
        <f t="shared" si="7"/>
        <v>428.75</v>
      </c>
    </row>
    <row r="35" spans="1:17" ht="28.5" customHeight="1" thickBot="1">
      <c r="A35" s="772"/>
      <c r="B35" s="773"/>
      <c r="C35" s="774" t="s">
        <v>229</v>
      </c>
      <c r="D35" s="774"/>
      <c r="E35" s="775"/>
      <c r="F35" s="776">
        <v>1896090.76</v>
      </c>
      <c r="G35" s="777">
        <v>-21903</v>
      </c>
      <c r="H35" s="778">
        <f t="shared" si="3"/>
        <v>1874187.76</v>
      </c>
      <c r="I35" s="779"/>
      <c r="J35" s="780"/>
      <c r="K35" s="781"/>
      <c r="L35" s="779"/>
      <c r="M35" s="780"/>
      <c r="N35" s="781"/>
      <c r="O35" s="782"/>
      <c r="P35" s="780"/>
      <c r="Q35" s="783"/>
    </row>
    <row r="36" spans="1:17" ht="28.5" customHeight="1">
      <c r="A36" s="784" t="s">
        <v>214</v>
      </c>
      <c r="B36" s="785"/>
      <c r="C36" s="786" t="s">
        <v>182</v>
      </c>
      <c r="D36" s="787"/>
      <c r="E36" s="788"/>
      <c r="F36" s="789"/>
      <c r="G36" s="790"/>
      <c r="H36" s="791"/>
      <c r="I36" s="789">
        <v>164.44</v>
      </c>
      <c r="J36" s="790"/>
      <c r="K36" s="791">
        <f>SUM(I36:J36)</f>
        <v>164.44</v>
      </c>
      <c r="L36" s="789">
        <v>72.26</v>
      </c>
      <c r="M36" s="790"/>
      <c r="N36" s="791">
        <f>SUM(L36:M36)</f>
        <v>72.26</v>
      </c>
      <c r="O36" s="792">
        <f t="shared" si="6"/>
        <v>236.7</v>
      </c>
      <c r="P36" s="790"/>
      <c r="Q36" s="793">
        <f t="shared" si="7"/>
        <v>236.7</v>
      </c>
    </row>
    <row r="37" spans="1:17" ht="28.5" customHeight="1">
      <c r="A37" s="723"/>
      <c r="B37" s="191"/>
      <c r="C37" s="690" t="s">
        <v>230</v>
      </c>
      <c r="D37" s="681"/>
      <c r="E37" s="283"/>
      <c r="F37" s="404">
        <v>3386.81</v>
      </c>
      <c r="G37" s="405"/>
      <c r="H37" s="388">
        <f aca="true" t="shared" si="8" ref="H37:H52">SUM(F37:G37)</f>
        <v>3386.81</v>
      </c>
      <c r="I37" s="404"/>
      <c r="J37" s="405"/>
      <c r="K37" s="388"/>
      <c r="L37" s="404"/>
      <c r="M37" s="405"/>
      <c r="N37" s="388"/>
      <c r="O37" s="406"/>
      <c r="P37" s="405"/>
      <c r="Q37" s="407"/>
    </row>
    <row r="38" spans="1:17" ht="28.5" customHeight="1">
      <c r="A38" s="723"/>
      <c r="B38" s="192"/>
      <c r="C38" s="681" t="s">
        <v>231</v>
      </c>
      <c r="D38" s="681"/>
      <c r="E38" s="411"/>
      <c r="F38" s="404">
        <v>594613.74</v>
      </c>
      <c r="G38" s="441">
        <v>-508</v>
      </c>
      <c r="H38" s="388">
        <f t="shared" si="8"/>
        <v>594105.74</v>
      </c>
      <c r="I38" s="519"/>
      <c r="J38" s="442"/>
      <c r="K38" s="389"/>
      <c r="L38" s="443"/>
      <c r="M38" s="519"/>
      <c r="N38" s="388"/>
      <c r="O38" s="406"/>
      <c r="P38" s="405"/>
      <c r="Q38" s="407"/>
    </row>
    <row r="39" spans="1:17" ht="28.5" customHeight="1">
      <c r="A39" s="723"/>
      <c r="B39" s="192"/>
      <c r="C39" s="681" t="s">
        <v>232</v>
      </c>
      <c r="D39" s="681"/>
      <c r="E39" s="411"/>
      <c r="F39" s="404">
        <v>850553</v>
      </c>
      <c r="G39" s="405"/>
      <c r="H39" s="388">
        <f t="shared" si="8"/>
        <v>850553</v>
      </c>
      <c r="I39" s="444"/>
      <c r="J39" s="445"/>
      <c r="K39" s="388"/>
      <c r="L39" s="446"/>
      <c r="M39" s="446"/>
      <c r="N39" s="388"/>
      <c r="O39" s="406"/>
      <c r="P39" s="405"/>
      <c r="Q39" s="407"/>
    </row>
    <row r="40" spans="1:17" ht="28.5" customHeight="1">
      <c r="A40" s="723"/>
      <c r="B40" s="185"/>
      <c r="C40" s="690" t="s">
        <v>402</v>
      </c>
      <c r="D40" s="690"/>
      <c r="E40" s="411"/>
      <c r="F40" s="400">
        <v>10783.01</v>
      </c>
      <c r="G40" s="430">
        <v>-10783.01</v>
      </c>
      <c r="H40" s="387">
        <f t="shared" si="8"/>
        <v>0</v>
      </c>
      <c r="I40" s="794"/>
      <c r="J40" s="448"/>
      <c r="K40" s="387"/>
      <c r="L40" s="449"/>
      <c r="M40" s="447"/>
      <c r="N40" s="388"/>
      <c r="O40" s="406"/>
      <c r="P40" s="276"/>
      <c r="Q40" s="407"/>
    </row>
    <row r="41" spans="1:17" ht="28.5" customHeight="1">
      <c r="A41" s="723"/>
      <c r="B41" s="191"/>
      <c r="C41" s="681" t="s">
        <v>233</v>
      </c>
      <c r="D41" s="681"/>
      <c r="E41" s="283"/>
      <c r="F41" s="400">
        <v>2480</v>
      </c>
      <c r="G41" s="430">
        <v>-2480</v>
      </c>
      <c r="H41" s="388">
        <f t="shared" si="8"/>
        <v>0</v>
      </c>
      <c r="I41" s="519"/>
      <c r="J41" s="448"/>
      <c r="K41" s="387"/>
      <c r="L41" s="449">
        <v>1600</v>
      </c>
      <c r="M41" s="430">
        <v>-1600</v>
      </c>
      <c r="N41" s="388">
        <f>SUM(L41:M41)</f>
        <v>0</v>
      </c>
      <c r="O41" s="406">
        <f t="shared" si="6"/>
        <v>1600</v>
      </c>
      <c r="P41" s="430">
        <v>-1600</v>
      </c>
      <c r="Q41" s="407">
        <f t="shared" si="7"/>
        <v>0</v>
      </c>
    </row>
    <row r="42" spans="1:17" ht="28.5" customHeight="1">
      <c r="A42" s="723"/>
      <c r="B42" s="181"/>
      <c r="C42" s="701" t="s">
        <v>234</v>
      </c>
      <c r="D42" s="701"/>
      <c r="E42" s="450"/>
      <c r="F42" s="412">
        <v>8566.36</v>
      </c>
      <c r="G42" s="413"/>
      <c r="H42" s="389">
        <f t="shared" si="8"/>
        <v>8566.36</v>
      </c>
      <c r="I42" s="412"/>
      <c r="J42" s="413"/>
      <c r="K42" s="389"/>
      <c r="L42" s="412">
        <v>2033.13</v>
      </c>
      <c r="M42" s="413"/>
      <c r="N42" s="389">
        <f>SUM(L42:M42)</f>
        <v>2033.13</v>
      </c>
      <c r="O42" s="451">
        <f t="shared" si="5"/>
        <v>2033.13</v>
      </c>
      <c r="P42" s="413"/>
      <c r="Q42" s="452">
        <f t="shared" si="4"/>
        <v>2033.13</v>
      </c>
    </row>
    <row r="43" spans="1:17" ht="28.5" customHeight="1">
      <c r="A43" s="723"/>
      <c r="B43" s="178"/>
      <c r="C43" s="681" t="s">
        <v>169</v>
      </c>
      <c r="D43" s="681"/>
      <c r="E43" s="283"/>
      <c r="F43" s="404">
        <v>9288</v>
      </c>
      <c r="G43" s="405"/>
      <c r="H43" s="388">
        <f t="shared" si="8"/>
        <v>9288</v>
      </c>
      <c r="I43" s="404"/>
      <c r="J43" s="405"/>
      <c r="K43" s="388"/>
      <c r="L43" s="404">
        <v>402</v>
      </c>
      <c r="M43" s="405"/>
      <c r="N43" s="388">
        <f>SUM(L43:M43)</f>
        <v>402</v>
      </c>
      <c r="O43" s="406">
        <f t="shared" si="5"/>
        <v>402</v>
      </c>
      <c r="P43" s="405"/>
      <c r="Q43" s="407">
        <f t="shared" si="4"/>
        <v>402</v>
      </c>
    </row>
    <row r="44" spans="1:17" ht="28.5" customHeight="1">
      <c r="A44" s="723"/>
      <c r="B44" s="181"/>
      <c r="C44" s="702" t="s">
        <v>183</v>
      </c>
      <c r="D44" s="702"/>
      <c r="E44" s="278"/>
      <c r="F44" s="400">
        <v>6974</v>
      </c>
      <c r="G44" s="401"/>
      <c r="H44" s="387">
        <f t="shared" si="8"/>
        <v>6974</v>
      </c>
      <c r="I44" s="400"/>
      <c r="J44" s="401"/>
      <c r="K44" s="387"/>
      <c r="L44" s="400">
        <v>1537.43</v>
      </c>
      <c r="M44" s="401"/>
      <c r="N44" s="387">
        <f>SUM(L44:M44)</f>
        <v>1537.43</v>
      </c>
      <c r="O44" s="402">
        <f t="shared" si="5"/>
        <v>1537.43</v>
      </c>
      <c r="P44" s="401"/>
      <c r="Q44" s="440">
        <f t="shared" si="4"/>
        <v>1537.43</v>
      </c>
    </row>
    <row r="45" spans="1:17" ht="28.5" customHeight="1">
      <c r="A45" s="723"/>
      <c r="B45" s="181"/>
      <c r="C45" s="681" t="s">
        <v>235</v>
      </c>
      <c r="D45" s="681"/>
      <c r="E45" s="283"/>
      <c r="F45" s="404">
        <v>2857</v>
      </c>
      <c r="G45" s="405"/>
      <c r="H45" s="388">
        <f t="shared" si="8"/>
        <v>2857</v>
      </c>
      <c r="I45" s="404">
        <v>499.17</v>
      </c>
      <c r="J45" s="405"/>
      <c r="K45" s="388">
        <f>SUM(I45:J45)</f>
        <v>499.17</v>
      </c>
      <c r="L45" s="404"/>
      <c r="M45" s="405"/>
      <c r="N45" s="388"/>
      <c r="O45" s="406">
        <f t="shared" si="5"/>
        <v>499.17</v>
      </c>
      <c r="P45" s="405"/>
      <c r="Q45" s="407">
        <f t="shared" si="4"/>
        <v>499.17</v>
      </c>
    </row>
    <row r="46" spans="1:17" ht="28.5" customHeight="1">
      <c r="A46" s="723"/>
      <c r="B46" s="180"/>
      <c r="C46" s="681" t="s">
        <v>236</v>
      </c>
      <c r="D46" s="681"/>
      <c r="E46" s="283"/>
      <c r="F46" s="404">
        <v>3500.59</v>
      </c>
      <c r="G46" s="405"/>
      <c r="H46" s="388">
        <f t="shared" si="8"/>
        <v>3500.59</v>
      </c>
      <c r="I46" s="404">
        <v>52.99</v>
      </c>
      <c r="J46" s="405"/>
      <c r="K46" s="388">
        <f>SUM(I46:J46)</f>
        <v>52.99</v>
      </c>
      <c r="L46" s="404"/>
      <c r="M46" s="405"/>
      <c r="N46" s="388"/>
      <c r="O46" s="406">
        <f t="shared" si="5"/>
        <v>52.99</v>
      </c>
      <c r="P46" s="405"/>
      <c r="Q46" s="407">
        <f t="shared" si="4"/>
        <v>52.99</v>
      </c>
    </row>
    <row r="47" spans="1:17" ht="28.5" customHeight="1">
      <c r="A47" s="723"/>
      <c r="B47" s="200"/>
      <c r="C47" s="681" t="s">
        <v>237</v>
      </c>
      <c r="D47" s="681"/>
      <c r="E47" s="411"/>
      <c r="F47" s="404">
        <v>4537</v>
      </c>
      <c r="G47" s="405"/>
      <c r="H47" s="388">
        <f t="shared" si="8"/>
        <v>4537</v>
      </c>
      <c r="I47" s="404">
        <v>298.11</v>
      </c>
      <c r="J47" s="405"/>
      <c r="K47" s="388">
        <f>SUM(I47:J47)</f>
        <v>298.11</v>
      </c>
      <c r="L47" s="404"/>
      <c r="M47" s="405"/>
      <c r="N47" s="388"/>
      <c r="O47" s="406">
        <f t="shared" si="5"/>
        <v>298.11</v>
      </c>
      <c r="P47" s="405"/>
      <c r="Q47" s="407">
        <f t="shared" si="4"/>
        <v>298.11</v>
      </c>
    </row>
    <row r="48" spans="1:17" ht="28.5" customHeight="1">
      <c r="A48" s="723"/>
      <c r="B48" s="178"/>
      <c r="C48" s="681" t="s">
        <v>238</v>
      </c>
      <c r="D48" s="681"/>
      <c r="E48" s="411"/>
      <c r="F48" s="400">
        <v>12681.3</v>
      </c>
      <c r="G48" s="401"/>
      <c r="H48" s="387">
        <f t="shared" si="8"/>
        <v>12681.3</v>
      </c>
      <c r="I48" s="398">
        <v>266.65</v>
      </c>
      <c r="J48" s="399"/>
      <c r="K48" s="387">
        <f>SUM(I48:J48)</f>
        <v>266.65</v>
      </c>
      <c r="L48" s="398"/>
      <c r="M48" s="399"/>
      <c r="N48" s="387"/>
      <c r="O48" s="402">
        <f t="shared" si="5"/>
        <v>266.65</v>
      </c>
      <c r="P48" s="401"/>
      <c r="Q48" s="440">
        <f t="shared" si="4"/>
        <v>266.65</v>
      </c>
    </row>
    <row r="49" spans="1:17" ht="28.5" customHeight="1">
      <c r="A49" s="723"/>
      <c r="B49" s="181"/>
      <c r="C49" s="681" t="s">
        <v>239</v>
      </c>
      <c r="D49" s="681"/>
      <c r="E49" s="411"/>
      <c r="F49" s="404">
        <v>2951.1</v>
      </c>
      <c r="G49" s="405"/>
      <c r="H49" s="388">
        <f t="shared" si="8"/>
        <v>2951.1</v>
      </c>
      <c r="I49" s="412"/>
      <c r="J49" s="413"/>
      <c r="K49" s="388"/>
      <c r="L49" s="412"/>
      <c r="M49" s="413"/>
      <c r="N49" s="388"/>
      <c r="O49" s="406"/>
      <c r="P49" s="405"/>
      <c r="Q49" s="407"/>
    </row>
    <row r="50" spans="1:17" ht="28.5" customHeight="1">
      <c r="A50" s="723"/>
      <c r="B50" s="183"/>
      <c r="C50" s="696" t="s">
        <v>240</v>
      </c>
      <c r="D50" s="681"/>
      <c r="E50" s="411"/>
      <c r="F50" s="404">
        <v>4799</v>
      </c>
      <c r="G50" s="405"/>
      <c r="H50" s="388">
        <f t="shared" si="8"/>
        <v>4799</v>
      </c>
      <c r="I50" s="412"/>
      <c r="J50" s="413"/>
      <c r="K50" s="388"/>
      <c r="L50" s="412"/>
      <c r="M50" s="413"/>
      <c r="N50" s="388"/>
      <c r="O50" s="406"/>
      <c r="P50" s="405"/>
      <c r="Q50" s="407"/>
    </row>
    <row r="51" spans="1:17" ht="28.5" customHeight="1">
      <c r="A51" s="723"/>
      <c r="B51" s="183"/>
      <c r="C51" s="697" t="s">
        <v>241</v>
      </c>
      <c r="D51" s="690"/>
      <c r="E51" s="411"/>
      <c r="F51" s="404">
        <v>11113</v>
      </c>
      <c r="G51" s="405"/>
      <c r="H51" s="388">
        <f t="shared" si="8"/>
        <v>11113</v>
      </c>
      <c r="I51" s="404"/>
      <c r="J51" s="405"/>
      <c r="K51" s="388"/>
      <c r="L51" s="404"/>
      <c r="M51" s="405"/>
      <c r="N51" s="388"/>
      <c r="O51" s="406"/>
      <c r="P51" s="405"/>
      <c r="Q51" s="407"/>
    </row>
    <row r="52" spans="1:17" ht="28.5" customHeight="1">
      <c r="A52" s="723"/>
      <c r="B52" s="181"/>
      <c r="C52" s="681" t="s">
        <v>242</v>
      </c>
      <c r="D52" s="681"/>
      <c r="E52" s="453"/>
      <c r="F52" s="454">
        <v>276346</v>
      </c>
      <c r="G52" s="519"/>
      <c r="H52" s="388">
        <f t="shared" si="8"/>
        <v>276346</v>
      </c>
      <c r="I52" s="400"/>
      <c r="J52" s="401"/>
      <c r="K52" s="388"/>
      <c r="L52" s="400"/>
      <c r="M52" s="401"/>
      <c r="N52" s="388"/>
      <c r="O52" s="406"/>
      <c r="P52" s="405"/>
      <c r="Q52" s="407"/>
    </row>
    <row r="53" spans="1:17" ht="28.5" customHeight="1">
      <c r="A53" s="723"/>
      <c r="B53" s="183"/>
      <c r="C53" s="690" t="s">
        <v>243</v>
      </c>
      <c r="D53" s="690"/>
      <c r="E53" s="283"/>
      <c r="F53" s="693">
        <v>55000</v>
      </c>
      <c r="G53" s="413"/>
      <c r="H53" s="698">
        <f>SUM(F53:G54)</f>
        <v>55000</v>
      </c>
      <c r="I53" s="404"/>
      <c r="J53" s="405"/>
      <c r="K53" s="388"/>
      <c r="L53" s="404"/>
      <c r="M53" s="405"/>
      <c r="N53" s="388"/>
      <c r="O53" s="406"/>
      <c r="P53" s="405"/>
      <c r="Q53" s="407"/>
    </row>
    <row r="54" spans="1:17" ht="28.5" customHeight="1">
      <c r="A54" s="723"/>
      <c r="B54" s="178"/>
      <c r="C54" s="415"/>
      <c r="D54" s="455" t="s">
        <v>187</v>
      </c>
      <c r="E54" s="283"/>
      <c r="F54" s="695"/>
      <c r="G54" s="405"/>
      <c r="H54" s="699"/>
      <c r="I54" s="404">
        <v>496.17</v>
      </c>
      <c r="J54" s="405"/>
      <c r="K54" s="388">
        <f>SUM(I54:J54)</f>
        <v>496.17</v>
      </c>
      <c r="L54" s="404"/>
      <c r="M54" s="405"/>
      <c r="N54" s="388"/>
      <c r="O54" s="406">
        <f>I54+L54</f>
        <v>496.17</v>
      </c>
      <c r="P54" s="405"/>
      <c r="Q54" s="407">
        <f>SUM(O54:P54)</f>
        <v>496.17</v>
      </c>
    </row>
    <row r="55" spans="1:17" ht="28.5" customHeight="1">
      <c r="A55" s="723"/>
      <c r="B55" s="183"/>
      <c r="C55" s="690" t="s">
        <v>244</v>
      </c>
      <c r="D55" s="690"/>
      <c r="E55" s="411"/>
      <c r="F55" s="412">
        <v>11200</v>
      </c>
      <c r="G55" s="413"/>
      <c r="H55" s="389">
        <f aca="true" t="shared" si="9" ref="H55:H61">SUM(F55:G55)</f>
        <v>11200</v>
      </c>
      <c r="I55" s="412"/>
      <c r="J55" s="413"/>
      <c r="K55" s="389"/>
      <c r="L55" s="412"/>
      <c r="M55" s="413"/>
      <c r="N55" s="389"/>
      <c r="O55" s="451"/>
      <c r="P55" s="413"/>
      <c r="Q55" s="452"/>
    </row>
    <row r="56" spans="1:17" ht="28.5" customHeight="1">
      <c r="A56" s="722" t="s">
        <v>214</v>
      </c>
      <c r="B56" s="843"/>
      <c r="C56" s="689" t="s">
        <v>245</v>
      </c>
      <c r="D56" s="689"/>
      <c r="E56" s="432"/>
      <c r="F56" s="425">
        <v>4131</v>
      </c>
      <c r="G56" s="426"/>
      <c r="H56" s="427">
        <f t="shared" si="9"/>
        <v>4131</v>
      </c>
      <c r="I56" s="425"/>
      <c r="J56" s="426"/>
      <c r="K56" s="427"/>
      <c r="L56" s="425"/>
      <c r="M56" s="426"/>
      <c r="N56" s="427"/>
      <c r="O56" s="428"/>
      <c r="P56" s="426"/>
      <c r="Q56" s="403"/>
    </row>
    <row r="57" spans="1:17" ht="28.5" customHeight="1">
      <c r="A57" s="723"/>
      <c r="B57" s="183"/>
      <c r="C57" s="681" t="s">
        <v>246</v>
      </c>
      <c r="D57" s="681"/>
      <c r="E57" s="411"/>
      <c r="F57" s="404">
        <v>12102</v>
      </c>
      <c r="G57" s="405"/>
      <c r="H57" s="388">
        <f t="shared" si="9"/>
        <v>12102</v>
      </c>
      <c r="I57" s="444"/>
      <c r="J57" s="445"/>
      <c r="K57" s="388"/>
      <c r="L57" s="456"/>
      <c r="M57" s="456"/>
      <c r="N57" s="388"/>
      <c r="O57" s="406"/>
      <c r="P57" s="405"/>
      <c r="Q57" s="407"/>
    </row>
    <row r="58" spans="1:17" ht="28.5" customHeight="1">
      <c r="A58" s="723"/>
      <c r="B58" s="181"/>
      <c r="C58" s="681" t="s">
        <v>403</v>
      </c>
      <c r="D58" s="681"/>
      <c r="E58" s="411"/>
      <c r="F58" s="404">
        <v>28677</v>
      </c>
      <c r="G58" s="405"/>
      <c r="H58" s="388">
        <f t="shared" si="9"/>
        <v>28677</v>
      </c>
      <c r="I58" s="444"/>
      <c r="J58" s="445"/>
      <c r="K58" s="388"/>
      <c r="L58" s="456"/>
      <c r="M58" s="456"/>
      <c r="N58" s="388"/>
      <c r="O58" s="406"/>
      <c r="P58" s="405"/>
      <c r="Q58" s="407"/>
    </row>
    <row r="59" spans="1:17" ht="28.5" customHeight="1">
      <c r="A59" s="723"/>
      <c r="B59" s="178"/>
      <c r="C59" s="690" t="s">
        <v>349</v>
      </c>
      <c r="D59" s="690"/>
      <c r="E59" s="411"/>
      <c r="F59" s="400">
        <v>2156.98</v>
      </c>
      <c r="G59" s="401"/>
      <c r="H59" s="388">
        <f t="shared" si="9"/>
        <v>2156.98</v>
      </c>
      <c r="I59" s="444"/>
      <c r="J59" s="445"/>
      <c r="K59" s="388"/>
      <c r="L59" s="456"/>
      <c r="M59" s="456"/>
      <c r="N59" s="388"/>
      <c r="O59" s="406"/>
      <c r="P59" s="405"/>
      <c r="Q59" s="407"/>
    </row>
    <row r="60" spans="1:17" ht="28.5" customHeight="1">
      <c r="A60" s="723"/>
      <c r="B60" s="191"/>
      <c r="C60" s="690" t="s">
        <v>247</v>
      </c>
      <c r="D60" s="690"/>
      <c r="E60" s="411"/>
      <c r="F60" s="398">
        <v>3300</v>
      </c>
      <c r="G60" s="457"/>
      <c r="H60" s="389">
        <f t="shared" si="9"/>
        <v>3300</v>
      </c>
      <c r="I60" s="398"/>
      <c r="J60" s="399"/>
      <c r="K60" s="386"/>
      <c r="L60" s="398"/>
      <c r="M60" s="399"/>
      <c r="N60" s="389"/>
      <c r="O60" s="451"/>
      <c r="P60" s="413"/>
      <c r="Q60" s="452"/>
    </row>
    <row r="61" spans="1:17" ht="28.5" customHeight="1">
      <c r="A61" s="723"/>
      <c r="B61" s="185"/>
      <c r="C61" s="701" t="s">
        <v>248</v>
      </c>
      <c r="D61" s="702"/>
      <c r="E61" s="278"/>
      <c r="F61" s="404">
        <v>74041</v>
      </c>
      <c r="G61" s="405"/>
      <c r="H61" s="388">
        <f t="shared" si="9"/>
        <v>74041</v>
      </c>
      <c r="I61" s="404"/>
      <c r="J61" s="405"/>
      <c r="K61" s="388"/>
      <c r="L61" s="404"/>
      <c r="M61" s="405"/>
      <c r="N61" s="388"/>
      <c r="O61" s="406"/>
      <c r="P61" s="405"/>
      <c r="Q61" s="407"/>
    </row>
    <row r="62" spans="1:17" ht="28.5" customHeight="1">
      <c r="A62" s="723"/>
      <c r="B62" s="289"/>
      <c r="C62" s="458"/>
      <c r="D62" s="285" t="s">
        <v>307</v>
      </c>
      <c r="E62" s="283"/>
      <c r="F62" s="281"/>
      <c r="G62" s="276"/>
      <c r="H62" s="282"/>
      <c r="I62" s="281">
        <v>105.3</v>
      </c>
      <c r="J62" s="276"/>
      <c r="K62" s="388">
        <f>SUM(I62:J62)</f>
        <v>105.3</v>
      </c>
      <c r="L62" s="281"/>
      <c r="M62" s="276"/>
      <c r="N62" s="388"/>
      <c r="O62" s="406">
        <f>I62+L62</f>
        <v>105.3</v>
      </c>
      <c r="P62" s="276"/>
      <c r="Q62" s="407">
        <f>SUM(O62:P62)</f>
        <v>105.3</v>
      </c>
    </row>
    <row r="63" spans="1:17" ht="28.5" customHeight="1">
      <c r="A63" s="723"/>
      <c r="B63" s="286"/>
      <c r="C63" s="284"/>
      <c r="D63" s="288" t="s">
        <v>404</v>
      </c>
      <c r="E63" s="459"/>
      <c r="F63" s="460"/>
      <c r="G63" s="277"/>
      <c r="H63" s="461"/>
      <c r="I63" s="280">
        <v>69.88</v>
      </c>
      <c r="J63" s="277"/>
      <c r="K63" s="387">
        <f>SUM(I63:J63)</f>
        <v>69.88</v>
      </c>
      <c r="L63" s="280"/>
      <c r="M63" s="277"/>
      <c r="N63" s="387"/>
      <c r="O63" s="402">
        <f>I63+L63</f>
        <v>69.88</v>
      </c>
      <c r="P63" s="277"/>
      <c r="Q63" s="440">
        <f>SUM(O63:P63)</f>
        <v>69.88</v>
      </c>
    </row>
    <row r="64" spans="1:17" ht="28.5" customHeight="1">
      <c r="A64" s="723"/>
      <c r="B64" s="287"/>
      <c r="C64" s="284"/>
      <c r="D64" s="288" t="s">
        <v>405</v>
      </c>
      <c r="E64" s="459"/>
      <c r="F64" s="280"/>
      <c r="G64" s="277"/>
      <c r="H64" s="279"/>
      <c r="I64" s="280"/>
      <c r="J64" s="277"/>
      <c r="K64" s="279"/>
      <c r="L64" s="280">
        <v>76.47</v>
      </c>
      <c r="M64" s="277"/>
      <c r="N64" s="387">
        <f>SUM(L64:M64)</f>
        <v>76.47</v>
      </c>
      <c r="O64" s="402">
        <f>I64+L64</f>
        <v>76.47</v>
      </c>
      <c r="P64" s="277"/>
      <c r="Q64" s="440">
        <f>SUM(O64:P64)</f>
        <v>76.47</v>
      </c>
    </row>
    <row r="65" spans="1:17" ht="28.5" customHeight="1">
      <c r="A65" s="723"/>
      <c r="B65" s="190"/>
      <c r="C65" s="690" t="s">
        <v>249</v>
      </c>
      <c r="D65" s="690"/>
      <c r="E65" s="453"/>
      <c r="F65" s="693">
        <v>219712</v>
      </c>
      <c r="G65" s="517"/>
      <c r="H65" s="700">
        <f>SUM(F65:G67)</f>
        <v>219712</v>
      </c>
      <c r="I65" s="400"/>
      <c r="J65" s="401"/>
      <c r="K65" s="387"/>
      <c r="L65" s="400"/>
      <c r="M65" s="401"/>
      <c r="N65" s="387"/>
      <c r="O65" s="402"/>
      <c r="P65" s="401"/>
      <c r="Q65" s="440"/>
    </row>
    <row r="66" spans="1:17" ht="28.5" customHeight="1">
      <c r="A66" s="723"/>
      <c r="B66" s="179"/>
      <c r="C66" s="414"/>
      <c r="D66" s="385" t="s">
        <v>188</v>
      </c>
      <c r="E66" s="453"/>
      <c r="F66" s="694"/>
      <c r="G66" s="469"/>
      <c r="H66" s="700"/>
      <c r="I66" s="404"/>
      <c r="J66" s="405"/>
      <c r="K66" s="387"/>
      <c r="L66" s="404">
        <v>72.85</v>
      </c>
      <c r="M66" s="405"/>
      <c r="N66" s="387">
        <f>SUM(L66:M66)</f>
        <v>72.85</v>
      </c>
      <c r="O66" s="406">
        <f>I66+L66</f>
        <v>72.85</v>
      </c>
      <c r="P66" s="405"/>
      <c r="Q66" s="407">
        <f>SUM(O66:P66)</f>
        <v>72.85</v>
      </c>
    </row>
    <row r="67" spans="1:17" ht="28.5" customHeight="1">
      <c r="A67" s="723"/>
      <c r="B67" s="191"/>
      <c r="C67" s="415"/>
      <c r="D67" s="385" t="s">
        <v>189</v>
      </c>
      <c r="E67" s="453"/>
      <c r="F67" s="695"/>
      <c r="G67" s="518"/>
      <c r="H67" s="699"/>
      <c r="I67" s="404">
        <v>176.49</v>
      </c>
      <c r="J67" s="405"/>
      <c r="K67" s="387">
        <f>SUM(I67:J67)</f>
        <v>176.49</v>
      </c>
      <c r="L67" s="404"/>
      <c r="M67" s="405"/>
      <c r="N67" s="387"/>
      <c r="O67" s="406">
        <f aca="true" t="shared" si="10" ref="O67:O92">I67+L67</f>
        <v>176.49</v>
      </c>
      <c r="P67" s="405"/>
      <c r="Q67" s="407">
        <f aca="true" t="shared" si="11" ref="Q67:Q92">SUM(O67:P67)</f>
        <v>176.49</v>
      </c>
    </row>
    <row r="68" spans="1:17" ht="28.5" customHeight="1">
      <c r="A68" s="723"/>
      <c r="B68" s="186"/>
      <c r="C68" s="690" t="s">
        <v>250</v>
      </c>
      <c r="D68" s="690"/>
      <c r="E68" s="462"/>
      <c r="F68" s="412">
        <v>10754</v>
      </c>
      <c r="G68" s="413"/>
      <c r="H68" s="389">
        <f>SUM(F68:G68)</f>
        <v>10754</v>
      </c>
      <c r="I68" s="412"/>
      <c r="J68" s="413"/>
      <c r="K68" s="389"/>
      <c r="L68" s="412"/>
      <c r="M68" s="413"/>
      <c r="N68" s="389"/>
      <c r="O68" s="451"/>
      <c r="P68" s="413"/>
      <c r="Q68" s="452"/>
    </row>
    <row r="69" spans="1:17" ht="28.5" customHeight="1">
      <c r="A69" s="723"/>
      <c r="B69" s="796"/>
      <c r="C69" s="797" t="s">
        <v>172</v>
      </c>
      <c r="D69" s="797"/>
      <c r="E69" s="798"/>
      <c r="F69" s="799">
        <v>10245</v>
      </c>
      <c r="G69" s="441"/>
      <c r="H69" s="800">
        <f>SUM(F69:G69)</f>
        <v>10245</v>
      </c>
      <c r="I69" s="801"/>
      <c r="J69" s="802"/>
      <c r="K69" s="803"/>
      <c r="L69" s="801"/>
      <c r="M69" s="802"/>
      <c r="N69" s="803"/>
      <c r="O69" s="804"/>
      <c r="P69" s="802"/>
      <c r="Q69" s="805"/>
    </row>
    <row r="70" spans="1:17" ht="28.5" customHeight="1">
      <c r="A70" s="723"/>
      <c r="B70" s="186"/>
      <c r="C70" s="690" t="s">
        <v>251</v>
      </c>
      <c r="D70" s="690"/>
      <c r="E70" s="462"/>
      <c r="F70" s="693">
        <v>25136</v>
      </c>
      <c r="G70" s="413"/>
      <c r="H70" s="698">
        <f>SUM(F70:G72)</f>
        <v>25136</v>
      </c>
      <c r="I70" s="412"/>
      <c r="J70" s="413"/>
      <c r="K70" s="387"/>
      <c r="L70" s="412">
        <v>4679.33</v>
      </c>
      <c r="M70" s="413"/>
      <c r="N70" s="387">
        <f aca="true" t="shared" si="12" ref="N70:N80">SUM(L70:M70)</f>
        <v>4679.33</v>
      </c>
      <c r="O70" s="406">
        <f t="shared" si="10"/>
        <v>4679.33</v>
      </c>
      <c r="P70" s="405"/>
      <c r="Q70" s="407">
        <f t="shared" si="11"/>
        <v>4679.33</v>
      </c>
    </row>
    <row r="71" spans="1:17" ht="28.5" customHeight="1">
      <c r="A71" s="723"/>
      <c r="B71" s="179"/>
      <c r="C71" s="414"/>
      <c r="D71" s="385" t="s">
        <v>252</v>
      </c>
      <c r="E71" s="462"/>
      <c r="F71" s="694"/>
      <c r="G71" s="405"/>
      <c r="H71" s="700"/>
      <c r="I71" s="412">
        <v>46.60000000000001</v>
      </c>
      <c r="J71" s="463"/>
      <c r="K71" s="387">
        <v>46.60000000000001</v>
      </c>
      <c r="L71" s="412"/>
      <c r="M71" s="413"/>
      <c r="N71" s="387"/>
      <c r="O71" s="406">
        <f t="shared" si="10"/>
        <v>46.60000000000001</v>
      </c>
      <c r="P71" s="276"/>
      <c r="Q71" s="407">
        <f t="shared" si="11"/>
        <v>46.60000000000001</v>
      </c>
    </row>
    <row r="72" spans="1:17" ht="28.5" customHeight="1">
      <c r="A72" s="723"/>
      <c r="B72" s="178"/>
      <c r="C72" s="415"/>
      <c r="D72" s="385" t="s">
        <v>253</v>
      </c>
      <c r="E72" s="462"/>
      <c r="F72" s="695"/>
      <c r="G72" s="401"/>
      <c r="H72" s="699"/>
      <c r="I72" s="412"/>
      <c r="J72" s="413"/>
      <c r="K72" s="387"/>
      <c r="L72" s="412">
        <v>65.7</v>
      </c>
      <c r="M72" s="413"/>
      <c r="N72" s="387">
        <f t="shared" si="12"/>
        <v>65.7</v>
      </c>
      <c r="O72" s="406">
        <f t="shared" si="10"/>
        <v>65.7</v>
      </c>
      <c r="P72" s="405"/>
      <c r="Q72" s="407">
        <f t="shared" si="11"/>
        <v>65.7</v>
      </c>
    </row>
    <row r="73" spans="1:17" ht="28.5" customHeight="1">
      <c r="A73" s="723"/>
      <c r="B73" s="185"/>
      <c r="C73" s="681" t="s">
        <v>184</v>
      </c>
      <c r="D73" s="681"/>
      <c r="E73" s="462"/>
      <c r="F73" s="404">
        <v>1404.78</v>
      </c>
      <c r="G73" s="405"/>
      <c r="H73" s="387">
        <f aca="true" t="shared" si="13" ref="H73:H82">SUM(F73:G73)</f>
        <v>1404.78</v>
      </c>
      <c r="I73" s="404"/>
      <c r="J73" s="405"/>
      <c r="K73" s="387"/>
      <c r="L73" s="404">
        <v>241.5</v>
      </c>
      <c r="M73" s="405"/>
      <c r="N73" s="387">
        <f t="shared" si="12"/>
        <v>241.5</v>
      </c>
      <c r="O73" s="406">
        <f t="shared" si="10"/>
        <v>241.5</v>
      </c>
      <c r="P73" s="405"/>
      <c r="Q73" s="407">
        <f t="shared" si="11"/>
        <v>241.5</v>
      </c>
    </row>
    <row r="74" spans="1:17" ht="28.5" customHeight="1">
      <c r="A74" s="723"/>
      <c r="B74" s="187"/>
      <c r="C74" s="681" t="s">
        <v>254</v>
      </c>
      <c r="D74" s="681"/>
      <c r="E74" s="453"/>
      <c r="F74" s="464">
        <v>11320.37</v>
      </c>
      <c r="G74" s="465"/>
      <c r="H74" s="387">
        <f t="shared" si="13"/>
        <v>11320.37</v>
      </c>
      <c r="I74" s="400">
        <v>103.68</v>
      </c>
      <c r="J74" s="401"/>
      <c r="K74" s="387">
        <f>SUM(I74:J74)</f>
        <v>103.68</v>
      </c>
      <c r="L74" s="400"/>
      <c r="M74" s="401"/>
      <c r="N74" s="387"/>
      <c r="O74" s="406">
        <f t="shared" si="10"/>
        <v>103.68</v>
      </c>
      <c r="P74" s="405"/>
      <c r="Q74" s="407">
        <f t="shared" si="11"/>
        <v>103.68</v>
      </c>
    </row>
    <row r="75" spans="1:17" ht="28.5" customHeight="1">
      <c r="A75" s="723"/>
      <c r="B75" s="192"/>
      <c r="C75" s="690" t="s">
        <v>171</v>
      </c>
      <c r="D75" s="690"/>
      <c r="E75" s="462"/>
      <c r="F75" s="412">
        <v>1526.61</v>
      </c>
      <c r="G75" s="413"/>
      <c r="H75" s="386">
        <f t="shared" si="13"/>
        <v>1526.61</v>
      </c>
      <c r="I75" s="412">
        <v>120.49</v>
      </c>
      <c r="J75" s="413"/>
      <c r="K75" s="386">
        <f>SUM(I75:J75)</f>
        <v>120.49</v>
      </c>
      <c r="L75" s="412"/>
      <c r="M75" s="413"/>
      <c r="N75" s="386"/>
      <c r="O75" s="451">
        <f t="shared" si="10"/>
        <v>120.49</v>
      </c>
      <c r="P75" s="413"/>
      <c r="Q75" s="452">
        <f t="shared" si="11"/>
        <v>120.49</v>
      </c>
    </row>
    <row r="76" spans="1:17" ht="28.5" customHeight="1">
      <c r="A76" s="722" t="s">
        <v>406</v>
      </c>
      <c r="B76" s="844"/>
      <c r="C76" s="689" t="s">
        <v>255</v>
      </c>
      <c r="D76" s="689"/>
      <c r="E76" s="472"/>
      <c r="F76" s="423">
        <v>1747.06</v>
      </c>
      <c r="G76" s="424"/>
      <c r="H76" s="427">
        <f t="shared" si="13"/>
        <v>1747.06</v>
      </c>
      <c r="I76" s="425">
        <v>115.63</v>
      </c>
      <c r="J76" s="426"/>
      <c r="K76" s="427">
        <f>SUM(I76:J76)</f>
        <v>115.63</v>
      </c>
      <c r="L76" s="425"/>
      <c r="M76" s="426"/>
      <c r="N76" s="427"/>
      <c r="O76" s="428">
        <f t="shared" si="10"/>
        <v>115.63</v>
      </c>
      <c r="P76" s="426"/>
      <c r="Q76" s="403">
        <f t="shared" si="11"/>
        <v>115.63</v>
      </c>
    </row>
    <row r="77" spans="1:17" ht="28.5" customHeight="1">
      <c r="A77" s="723"/>
      <c r="B77" s="185"/>
      <c r="C77" s="697" t="s">
        <v>256</v>
      </c>
      <c r="D77" s="697"/>
      <c r="E77" s="453"/>
      <c r="F77" s="404">
        <v>1819</v>
      </c>
      <c r="G77" s="405"/>
      <c r="H77" s="387">
        <f t="shared" si="13"/>
        <v>1819</v>
      </c>
      <c r="I77" s="404"/>
      <c r="J77" s="405"/>
      <c r="K77" s="387"/>
      <c r="L77" s="404">
        <v>261.24</v>
      </c>
      <c r="M77" s="405"/>
      <c r="N77" s="387">
        <f t="shared" si="12"/>
        <v>261.24</v>
      </c>
      <c r="O77" s="406">
        <f t="shared" si="10"/>
        <v>261.24</v>
      </c>
      <c r="P77" s="405"/>
      <c r="Q77" s="407">
        <f t="shared" si="11"/>
        <v>261.24</v>
      </c>
    </row>
    <row r="78" spans="1:17" ht="28.5" customHeight="1">
      <c r="A78" s="723"/>
      <c r="B78" s="289"/>
      <c r="C78" s="690" t="s">
        <v>407</v>
      </c>
      <c r="D78" s="681"/>
      <c r="E78" s="462"/>
      <c r="F78" s="806">
        <v>17033</v>
      </c>
      <c r="G78" s="807">
        <v>13263.01</v>
      </c>
      <c r="H78" s="808">
        <f t="shared" si="13"/>
        <v>30296.010000000002</v>
      </c>
      <c r="I78" s="466"/>
      <c r="J78" s="467"/>
      <c r="K78" s="387"/>
      <c r="L78" s="466">
        <v>3658.34</v>
      </c>
      <c r="M78" s="467"/>
      <c r="N78" s="387">
        <f t="shared" si="12"/>
        <v>3658.34</v>
      </c>
      <c r="O78" s="406">
        <f t="shared" si="10"/>
        <v>3658.34</v>
      </c>
      <c r="P78" s="405"/>
      <c r="Q78" s="407">
        <f t="shared" si="11"/>
        <v>3658.34</v>
      </c>
    </row>
    <row r="79" spans="1:17" ht="28.5" customHeight="1">
      <c r="A79" s="723"/>
      <c r="B79" s="287"/>
      <c r="C79" s="809"/>
      <c r="D79" s="810" t="s">
        <v>408</v>
      </c>
      <c r="E79" s="453"/>
      <c r="F79" s="811"/>
      <c r="G79" s="812"/>
      <c r="H79" s="813"/>
      <c r="I79" s="468">
        <v>0</v>
      </c>
      <c r="J79" s="469">
        <v>978.78</v>
      </c>
      <c r="K79" s="387">
        <f>SUM(I79:J79)</f>
        <v>978.78</v>
      </c>
      <c r="L79" s="468">
        <v>0</v>
      </c>
      <c r="M79" s="469">
        <v>85.95</v>
      </c>
      <c r="N79" s="387">
        <f t="shared" si="12"/>
        <v>85.95</v>
      </c>
      <c r="O79" s="406">
        <f>I79+L79</f>
        <v>0</v>
      </c>
      <c r="P79" s="405">
        <f>J79+M79</f>
        <v>1064.73</v>
      </c>
      <c r="Q79" s="407">
        <f>SUM(O79:P79)</f>
        <v>1064.73</v>
      </c>
    </row>
    <row r="80" spans="1:17" ht="28.5" customHeight="1">
      <c r="A80" s="723"/>
      <c r="B80" s="191"/>
      <c r="C80" s="814" t="s">
        <v>257</v>
      </c>
      <c r="D80" s="814"/>
      <c r="E80" s="815"/>
      <c r="F80" s="400">
        <v>1221</v>
      </c>
      <c r="G80" s="401"/>
      <c r="H80" s="387">
        <f t="shared" si="13"/>
        <v>1221</v>
      </c>
      <c r="I80" s="468"/>
      <c r="J80" s="469"/>
      <c r="K80" s="387"/>
      <c r="L80" s="468">
        <v>513.83</v>
      </c>
      <c r="M80" s="469"/>
      <c r="N80" s="387">
        <f t="shared" si="12"/>
        <v>513.83</v>
      </c>
      <c r="O80" s="406">
        <f t="shared" si="10"/>
        <v>513.83</v>
      </c>
      <c r="P80" s="405"/>
      <c r="Q80" s="407">
        <f t="shared" si="11"/>
        <v>513.83</v>
      </c>
    </row>
    <row r="81" spans="1:17" ht="28.5" customHeight="1">
      <c r="A81" s="723"/>
      <c r="B81" s="191"/>
      <c r="C81" s="680" t="s">
        <v>170</v>
      </c>
      <c r="D81" s="680"/>
      <c r="E81" s="177"/>
      <c r="F81" s="400">
        <v>10081.61</v>
      </c>
      <c r="G81" s="401"/>
      <c r="H81" s="387">
        <f t="shared" si="13"/>
        <v>10081.61</v>
      </c>
      <c r="I81" s="816"/>
      <c r="J81" s="518"/>
      <c r="K81" s="387"/>
      <c r="L81" s="816">
        <v>4152.92</v>
      </c>
      <c r="M81" s="518"/>
      <c r="N81" s="387">
        <f>SUM(L81:M81)</f>
        <v>4152.92</v>
      </c>
      <c r="O81" s="406">
        <f t="shared" si="10"/>
        <v>4152.92</v>
      </c>
      <c r="P81" s="405"/>
      <c r="Q81" s="407">
        <f t="shared" si="11"/>
        <v>4152.92</v>
      </c>
    </row>
    <row r="82" spans="1:17" ht="28.5" customHeight="1">
      <c r="A82" s="723"/>
      <c r="B82" s="178"/>
      <c r="C82" s="680" t="s">
        <v>258</v>
      </c>
      <c r="D82" s="680"/>
      <c r="E82" s="177"/>
      <c r="F82" s="400">
        <v>2968</v>
      </c>
      <c r="G82" s="817"/>
      <c r="H82" s="387">
        <f t="shared" si="13"/>
        <v>2968</v>
      </c>
      <c r="I82" s="816"/>
      <c r="J82" s="818"/>
      <c r="K82" s="387"/>
      <c r="L82" s="816">
        <v>401.89</v>
      </c>
      <c r="M82" s="818"/>
      <c r="N82" s="387">
        <f>SUM(L82:M82)</f>
        <v>401.89</v>
      </c>
      <c r="O82" s="406">
        <f t="shared" si="10"/>
        <v>401.89</v>
      </c>
      <c r="P82" s="405"/>
      <c r="Q82" s="407">
        <f t="shared" si="11"/>
        <v>401.89</v>
      </c>
    </row>
    <row r="83" spans="1:17" ht="28.5" customHeight="1">
      <c r="A83" s="723"/>
      <c r="B83" s="181"/>
      <c r="C83" s="680" t="s">
        <v>190</v>
      </c>
      <c r="D83" s="680"/>
      <c r="E83" s="177"/>
      <c r="F83" s="400"/>
      <c r="G83" s="401"/>
      <c r="H83" s="387"/>
      <c r="I83" s="400"/>
      <c r="J83" s="401"/>
      <c r="K83" s="387"/>
      <c r="L83" s="400">
        <v>1096</v>
      </c>
      <c r="M83" s="401"/>
      <c r="N83" s="387">
        <f>SUM(L83:M83)</f>
        <v>1096</v>
      </c>
      <c r="O83" s="406">
        <f t="shared" si="10"/>
        <v>1096</v>
      </c>
      <c r="P83" s="405"/>
      <c r="Q83" s="407">
        <f t="shared" si="11"/>
        <v>1096</v>
      </c>
    </row>
    <row r="84" spans="1:17" ht="28.5" customHeight="1">
      <c r="A84" s="723"/>
      <c r="B84" s="181"/>
      <c r="C84" s="680" t="s">
        <v>191</v>
      </c>
      <c r="D84" s="680"/>
      <c r="E84" s="180"/>
      <c r="F84" s="404"/>
      <c r="G84" s="405"/>
      <c r="H84" s="388"/>
      <c r="I84" s="404"/>
      <c r="J84" s="405"/>
      <c r="K84" s="388"/>
      <c r="L84" s="404">
        <v>902.8</v>
      </c>
      <c r="M84" s="405"/>
      <c r="N84" s="388">
        <f>SUM(L84:M84)</f>
        <v>902.8</v>
      </c>
      <c r="O84" s="406">
        <f t="shared" si="10"/>
        <v>902.8</v>
      </c>
      <c r="P84" s="405"/>
      <c r="Q84" s="407">
        <f t="shared" si="11"/>
        <v>902.8</v>
      </c>
    </row>
    <row r="85" spans="1:17" ht="28.5" customHeight="1">
      <c r="A85" s="723"/>
      <c r="B85" s="178"/>
      <c r="C85" s="680" t="s">
        <v>259</v>
      </c>
      <c r="D85" s="680"/>
      <c r="E85" s="177"/>
      <c r="F85" s="400">
        <v>2119.61</v>
      </c>
      <c r="G85" s="401"/>
      <c r="H85" s="387">
        <f>SUM(F85:G85)</f>
        <v>2119.61</v>
      </c>
      <c r="I85" s="400">
        <v>592.51</v>
      </c>
      <c r="J85" s="401"/>
      <c r="K85" s="387">
        <f>SUM(I85:J85)</f>
        <v>592.51</v>
      </c>
      <c r="L85" s="400"/>
      <c r="M85" s="401"/>
      <c r="N85" s="387"/>
      <c r="O85" s="402">
        <f t="shared" si="10"/>
        <v>592.51</v>
      </c>
      <c r="P85" s="401"/>
      <c r="Q85" s="440">
        <f t="shared" si="11"/>
        <v>592.51</v>
      </c>
    </row>
    <row r="86" spans="1:17" ht="28.5" customHeight="1">
      <c r="A86" s="723"/>
      <c r="B86" s="181"/>
      <c r="C86" s="680" t="s">
        <v>192</v>
      </c>
      <c r="D86" s="680"/>
      <c r="E86" s="180"/>
      <c r="F86" s="404"/>
      <c r="G86" s="405"/>
      <c r="H86" s="387"/>
      <c r="I86" s="404"/>
      <c r="J86" s="405"/>
      <c r="K86" s="388"/>
      <c r="L86" s="404">
        <v>633.81</v>
      </c>
      <c r="M86" s="405"/>
      <c r="N86" s="388">
        <f>SUM(L86:M86)</f>
        <v>633.81</v>
      </c>
      <c r="O86" s="406">
        <f t="shared" si="10"/>
        <v>633.81</v>
      </c>
      <c r="P86" s="405"/>
      <c r="Q86" s="407">
        <f t="shared" si="11"/>
        <v>633.81</v>
      </c>
    </row>
    <row r="87" spans="1:17" ht="28.5" customHeight="1">
      <c r="A87" s="723"/>
      <c r="B87" s="181"/>
      <c r="C87" s="680" t="s">
        <v>260</v>
      </c>
      <c r="D87" s="680"/>
      <c r="E87" s="180"/>
      <c r="F87" s="404"/>
      <c r="G87" s="405"/>
      <c r="H87" s="387"/>
      <c r="I87" s="404"/>
      <c r="J87" s="405"/>
      <c r="K87" s="388"/>
      <c r="L87" s="404">
        <v>1628.84</v>
      </c>
      <c r="M87" s="405"/>
      <c r="N87" s="388">
        <f>SUM(L87:M87)</f>
        <v>1628.84</v>
      </c>
      <c r="O87" s="406">
        <f t="shared" si="10"/>
        <v>1628.84</v>
      </c>
      <c r="P87" s="405"/>
      <c r="Q87" s="407">
        <f t="shared" si="11"/>
        <v>1628.84</v>
      </c>
    </row>
    <row r="88" spans="1:17" ht="28.5" customHeight="1">
      <c r="A88" s="723"/>
      <c r="B88" s="181"/>
      <c r="C88" s="680" t="s">
        <v>261</v>
      </c>
      <c r="D88" s="680"/>
      <c r="E88" s="180"/>
      <c r="F88" s="404">
        <v>2956.45</v>
      </c>
      <c r="G88" s="405"/>
      <c r="H88" s="388">
        <f>SUM(F88:G88)</f>
        <v>2956.45</v>
      </c>
      <c r="I88" s="404"/>
      <c r="J88" s="405"/>
      <c r="K88" s="388"/>
      <c r="L88" s="404">
        <v>675.24</v>
      </c>
      <c r="M88" s="405"/>
      <c r="N88" s="388">
        <f>SUM(L88:M88)</f>
        <v>675.24</v>
      </c>
      <c r="O88" s="406">
        <f t="shared" si="10"/>
        <v>675.24</v>
      </c>
      <c r="P88" s="405"/>
      <c r="Q88" s="407">
        <f t="shared" si="11"/>
        <v>675.24</v>
      </c>
    </row>
    <row r="89" spans="1:17" ht="28.5" customHeight="1">
      <c r="A89" s="723"/>
      <c r="B89" s="181"/>
      <c r="C89" s="680" t="s">
        <v>262</v>
      </c>
      <c r="D89" s="680"/>
      <c r="E89" s="183"/>
      <c r="F89" s="404"/>
      <c r="G89" s="405"/>
      <c r="H89" s="387"/>
      <c r="I89" s="412"/>
      <c r="J89" s="413"/>
      <c r="K89" s="388"/>
      <c r="L89" s="412">
        <v>1180.37</v>
      </c>
      <c r="M89" s="413"/>
      <c r="N89" s="388">
        <f>SUM(L89:M89)</f>
        <v>1180.37</v>
      </c>
      <c r="O89" s="406">
        <f t="shared" si="10"/>
        <v>1180.37</v>
      </c>
      <c r="P89" s="405"/>
      <c r="Q89" s="407">
        <f t="shared" si="11"/>
        <v>1180.37</v>
      </c>
    </row>
    <row r="90" spans="1:17" ht="28.5" customHeight="1">
      <c r="A90" s="723"/>
      <c r="B90" s="819"/>
      <c r="C90" s="706" t="s">
        <v>263</v>
      </c>
      <c r="D90" s="706"/>
      <c r="E90" s="183"/>
      <c r="F90" s="412">
        <v>7.75</v>
      </c>
      <c r="G90" s="413"/>
      <c r="H90" s="386">
        <f aca="true" t="shared" si="14" ref="H90:H96">SUM(F90:G90)</f>
        <v>7.75</v>
      </c>
      <c r="I90" s="412"/>
      <c r="J90" s="413"/>
      <c r="K90" s="389"/>
      <c r="L90" s="412">
        <v>7.75</v>
      </c>
      <c r="M90" s="413"/>
      <c r="N90" s="389">
        <f>SUM(L90:M90)</f>
        <v>7.75</v>
      </c>
      <c r="O90" s="451">
        <f t="shared" si="10"/>
        <v>7.75</v>
      </c>
      <c r="P90" s="413"/>
      <c r="Q90" s="452">
        <f t="shared" si="11"/>
        <v>7.75</v>
      </c>
    </row>
    <row r="91" spans="1:17" ht="28.5" customHeight="1">
      <c r="A91" s="723"/>
      <c r="B91" s="181"/>
      <c r="C91" s="680" t="s">
        <v>264</v>
      </c>
      <c r="D91" s="680"/>
      <c r="E91" s="180"/>
      <c r="F91" s="404">
        <v>6</v>
      </c>
      <c r="G91" s="405"/>
      <c r="H91" s="388">
        <f t="shared" si="14"/>
        <v>6</v>
      </c>
      <c r="I91" s="404">
        <v>6</v>
      </c>
      <c r="J91" s="405"/>
      <c r="K91" s="388">
        <f>SUM(I91:J91)</f>
        <v>6</v>
      </c>
      <c r="L91" s="404"/>
      <c r="M91" s="405"/>
      <c r="N91" s="388"/>
      <c r="O91" s="406">
        <f t="shared" si="10"/>
        <v>6</v>
      </c>
      <c r="P91" s="405"/>
      <c r="Q91" s="407">
        <f t="shared" si="11"/>
        <v>6</v>
      </c>
    </row>
    <row r="92" spans="1:17" ht="28.5" customHeight="1">
      <c r="A92" s="723"/>
      <c r="B92" s="181"/>
      <c r="C92" s="680" t="s">
        <v>265</v>
      </c>
      <c r="D92" s="680"/>
      <c r="E92" s="183"/>
      <c r="F92" s="404">
        <v>6</v>
      </c>
      <c r="G92" s="405"/>
      <c r="H92" s="387">
        <f t="shared" si="14"/>
        <v>6</v>
      </c>
      <c r="I92" s="404"/>
      <c r="J92" s="405"/>
      <c r="K92" s="388"/>
      <c r="L92" s="404">
        <v>6</v>
      </c>
      <c r="M92" s="405"/>
      <c r="N92" s="388">
        <f>SUM(L92:M92)</f>
        <v>6</v>
      </c>
      <c r="O92" s="406">
        <f t="shared" si="10"/>
        <v>6</v>
      </c>
      <c r="P92" s="405"/>
      <c r="Q92" s="407">
        <f t="shared" si="11"/>
        <v>6</v>
      </c>
    </row>
    <row r="93" spans="1:17" ht="28.5" customHeight="1">
      <c r="A93" s="723"/>
      <c r="B93" s="181"/>
      <c r="C93" s="683" t="s">
        <v>266</v>
      </c>
      <c r="D93" s="683"/>
      <c r="E93" s="177"/>
      <c r="F93" s="464">
        <v>15005</v>
      </c>
      <c r="G93" s="465"/>
      <c r="H93" s="387">
        <f t="shared" si="14"/>
        <v>15005</v>
      </c>
      <c r="I93" s="400"/>
      <c r="J93" s="401"/>
      <c r="K93" s="388"/>
      <c r="L93" s="400"/>
      <c r="M93" s="401"/>
      <c r="N93" s="388"/>
      <c r="O93" s="406"/>
      <c r="P93" s="405"/>
      <c r="Q93" s="407"/>
    </row>
    <row r="94" spans="1:17" ht="28.5" customHeight="1">
      <c r="A94" s="723"/>
      <c r="B94" s="181"/>
      <c r="C94" s="683" t="s">
        <v>267</v>
      </c>
      <c r="D94" s="683"/>
      <c r="E94" s="180"/>
      <c r="F94" s="404">
        <v>4272</v>
      </c>
      <c r="G94" s="405"/>
      <c r="H94" s="387">
        <f t="shared" si="14"/>
        <v>4272</v>
      </c>
      <c r="I94" s="404"/>
      <c r="J94" s="405"/>
      <c r="K94" s="388"/>
      <c r="L94" s="404"/>
      <c r="M94" s="405"/>
      <c r="N94" s="388"/>
      <c r="O94" s="406"/>
      <c r="P94" s="405"/>
      <c r="Q94" s="407"/>
    </row>
    <row r="95" spans="1:17" ht="28.5" customHeight="1" thickBot="1">
      <c r="A95" s="772"/>
      <c r="B95" s="820"/>
      <c r="C95" s="821" t="s">
        <v>268</v>
      </c>
      <c r="D95" s="821"/>
      <c r="E95" s="795"/>
      <c r="F95" s="822">
        <v>45222</v>
      </c>
      <c r="G95" s="823"/>
      <c r="H95" s="824">
        <f t="shared" si="14"/>
        <v>45222</v>
      </c>
      <c r="I95" s="779"/>
      <c r="J95" s="780"/>
      <c r="K95" s="781"/>
      <c r="L95" s="779"/>
      <c r="M95" s="780"/>
      <c r="N95" s="781"/>
      <c r="O95" s="782"/>
      <c r="P95" s="780"/>
      <c r="Q95" s="783"/>
    </row>
    <row r="96" spans="1:17" ht="28.5" customHeight="1">
      <c r="A96" s="784" t="s">
        <v>409</v>
      </c>
      <c r="B96" s="178"/>
      <c r="C96" s="825" t="s">
        <v>269</v>
      </c>
      <c r="D96" s="825"/>
      <c r="E96" s="177"/>
      <c r="F96" s="400">
        <v>114590.71999999999</v>
      </c>
      <c r="G96" s="401">
        <v>146</v>
      </c>
      <c r="H96" s="387">
        <f t="shared" si="14"/>
        <v>114736.71999999999</v>
      </c>
      <c r="I96" s="400"/>
      <c r="J96" s="401"/>
      <c r="K96" s="387"/>
      <c r="L96" s="400"/>
      <c r="M96" s="401"/>
      <c r="N96" s="387"/>
      <c r="O96" s="402"/>
      <c r="P96" s="401"/>
      <c r="Q96" s="440"/>
    </row>
    <row r="97" spans="1:17" ht="28.5" customHeight="1">
      <c r="A97" s="724"/>
      <c r="B97" s="198"/>
      <c r="C97" s="691" t="s">
        <v>79</v>
      </c>
      <c r="D97" s="691"/>
      <c r="E97" s="473"/>
      <c r="F97" s="826">
        <f>SUM(F16:F96)</f>
        <v>4608901.18</v>
      </c>
      <c r="G97" s="827">
        <f>SUM(G16:G96)</f>
        <v>-27539.519999999997</v>
      </c>
      <c r="H97" s="828">
        <f>SUM(H16:H96)</f>
        <v>4581361.66</v>
      </c>
      <c r="I97" s="826">
        <f>SUM(I16:I96)</f>
        <v>4368.8</v>
      </c>
      <c r="J97" s="827">
        <f>SUM(J16:J96)</f>
        <v>978.78</v>
      </c>
      <c r="K97" s="828">
        <f>SUM(K16:K96)</f>
        <v>5347.58</v>
      </c>
      <c r="L97" s="826">
        <f>SUM(L16:L96)</f>
        <v>66291.12999999999</v>
      </c>
      <c r="M97" s="827">
        <f>SUM(M16:M96)</f>
        <v>-2722.66</v>
      </c>
      <c r="N97" s="828">
        <f>SUM(N16:N96)</f>
        <v>63568.46999999999</v>
      </c>
      <c r="O97" s="826">
        <f>SUM(O16:O96)</f>
        <v>70659.92999999998</v>
      </c>
      <c r="P97" s="827">
        <f>SUM(P16:P96)</f>
        <v>-1743.8799999999997</v>
      </c>
      <c r="Q97" s="829">
        <f>SUM(Q16:Q96)</f>
        <v>68916.04999999999</v>
      </c>
    </row>
    <row r="98" spans="1:17" ht="28.5" customHeight="1">
      <c r="A98" s="722" t="s">
        <v>309</v>
      </c>
      <c r="B98" s="199"/>
      <c r="C98" s="689" t="s">
        <v>270</v>
      </c>
      <c r="D98" s="689"/>
      <c r="E98" s="474"/>
      <c r="F98" s="425">
        <v>2841.29</v>
      </c>
      <c r="G98" s="470"/>
      <c r="H98" s="427">
        <f>SUM(F98:G98)</f>
        <v>2841.29</v>
      </c>
      <c r="I98" s="475">
        <v>274.09000000000003</v>
      </c>
      <c r="J98" s="471"/>
      <c r="K98" s="427">
        <f>SUM(I98:J98)</f>
        <v>274.09000000000003</v>
      </c>
      <c r="L98" s="475">
        <v>669.72</v>
      </c>
      <c r="M98" s="476"/>
      <c r="N98" s="427">
        <f>SUM(L98:M98)</f>
        <v>669.72</v>
      </c>
      <c r="O98" s="428">
        <f>I98+L98</f>
        <v>943.8100000000001</v>
      </c>
      <c r="P98" s="470"/>
      <c r="Q98" s="403">
        <f>SUM(O98:P98)</f>
        <v>943.8100000000001</v>
      </c>
    </row>
    <row r="99" spans="1:17" ht="28.5" customHeight="1">
      <c r="A99" s="723"/>
      <c r="B99" s="181"/>
      <c r="C99" s="690" t="s">
        <v>271</v>
      </c>
      <c r="D99" s="690"/>
      <c r="E99" s="411"/>
      <c r="F99" s="412">
        <v>2667.24</v>
      </c>
      <c r="G99" s="413"/>
      <c r="H99" s="389">
        <f>SUM(F99:G99)</f>
        <v>2667.24</v>
      </c>
      <c r="I99" s="468">
        <v>344.48</v>
      </c>
      <c r="J99" s="469"/>
      <c r="K99" s="388">
        <f>SUM(I99:J99)</f>
        <v>344.48</v>
      </c>
      <c r="L99" s="468">
        <v>1059.03</v>
      </c>
      <c r="M99" s="469"/>
      <c r="N99" s="388">
        <f>SUM(L99:M99)</f>
        <v>1059.03</v>
      </c>
      <c r="O99" s="406">
        <f>I99+L99</f>
        <v>1403.51</v>
      </c>
      <c r="P99" s="405"/>
      <c r="Q99" s="407">
        <f>SUM(O99:P99)</f>
        <v>1403.51</v>
      </c>
    </row>
    <row r="100" spans="1:17" ht="28.5" customHeight="1">
      <c r="A100" s="723"/>
      <c r="B100" s="178"/>
      <c r="C100" s="680" t="s">
        <v>272</v>
      </c>
      <c r="D100" s="680"/>
      <c r="E100" s="180"/>
      <c r="F100" s="404">
        <v>53563.02</v>
      </c>
      <c r="G100" s="405"/>
      <c r="H100" s="388">
        <f>SUM(F100:G100)</f>
        <v>53563.02</v>
      </c>
      <c r="I100" s="816"/>
      <c r="J100" s="518"/>
      <c r="K100" s="388"/>
      <c r="L100" s="816"/>
      <c r="M100" s="518"/>
      <c r="N100" s="388"/>
      <c r="O100" s="406"/>
      <c r="P100" s="405"/>
      <c r="Q100" s="407"/>
    </row>
    <row r="101" spans="1:17" ht="28.5" customHeight="1">
      <c r="A101" s="723"/>
      <c r="B101" s="191"/>
      <c r="C101" s="679" t="s">
        <v>173</v>
      </c>
      <c r="D101" s="679"/>
      <c r="E101" s="177"/>
      <c r="F101" s="400">
        <v>25907</v>
      </c>
      <c r="G101" s="430"/>
      <c r="H101" s="388">
        <f>SUM(F101:G101)</f>
        <v>25907</v>
      </c>
      <c r="I101" s="400"/>
      <c r="J101" s="401"/>
      <c r="K101" s="388"/>
      <c r="L101" s="400"/>
      <c r="M101" s="401"/>
      <c r="N101" s="388"/>
      <c r="O101" s="406"/>
      <c r="P101" s="405"/>
      <c r="Q101" s="407"/>
    </row>
    <row r="102" spans="1:17" ht="28.5" customHeight="1">
      <c r="A102" s="723"/>
      <c r="B102" s="191"/>
      <c r="C102" s="680" t="s">
        <v>273</v>
      </c>
      <c r="D102" s="680"/>
      <c r="E102" s="177"/>
      <c r="F102" s="400">
        <v>11898.74</v>
      </c>
      <c r="G102" s="401"/>
      <c r="H102" s="388">
        <f>SUM(F102:G102)</f>
        <v>11898.74</v>
      </c>
      <c r="I102" s="400">
        <v>354.1</v>
      </c>
      <c r="J102" s="401"/>
      <c r="K102" s="388">
        <f>SUM(I102:J102)</f>
        <v>354.1</v>
      </c>
      <c r="L102" s="400">
        <v>219.04</v>
      </c>
      <c r="M102" s="401"/>
      <c r="N102" s="388">
        <f>SUM(L102:M102)</f>
        <v>219.04</v>
      </c>
      <c r="O102" s="406">
        <f>I102+L102</f>
        <v>573.14</v>
      </c>
      <c r="P102" s="405"/>
      <c r="Q102" s="407">
        <f>SUM(O102:P102)</f>
        <v>573.14</v>
      </c>
    </row>
    <row r="103" spans="1:17" ht="28.5" customHeight="1">
      <c r="A103" s="723"/>
      <c r="B103" s="191"/>
      <c r="C103" s="680" t="s">
        <v>186</v>
      </c>
      <c r="D103" s="680"/>
      <c r="E103" s="177"/>
      <c r="F103" s="400"/>
      <c r="G103" s="401"/>
      <c r="H103" s="388"/>
      <c r="I103" s="400"/>
      <c r="J103" s="401"/>
      <c r="K103" s="388"/>
      <c r="L103" s="400"/>
      <c r="M103" s="401"/>
      <c r="N103" s="388"/>
      <c r="O103" s="406"/>
      <c r="P103" s="405"/>
      <c r="Q103" s="407"/>
    </row>
    <row r="104" spans="1:17" ht="28.5" customHeight="1">
      <c r="A104" s="723"/>
      <c r="B104" s="185"/>
      <c r="C104" s="680" t="s">
        <v>274</v>
      </c>
      <c r="D104" s="680"/>
      <c r="E104" s="177"/>
      <c r="F104" s="400">
        <v>11757.47</v>
      </c>
      <c r="G104" s="401"/>
      <c r="H104" s="388">
        <f>SUM(F104:G104)</f>
        <v>11757.47</v>
      </c>
      <c r="I104" s="400">
        <v>321.57</v>
      </c>
      <c r="J104" s="401"/>
      <c r="K104" s="388">
        <f>SUM(I104:J104)</f>
        <v>321.57</v>
      </c>
      <c r="L104" s="400"/>
      <c r="M104" s="401"/>
      <c r="N104" s="388"/>
      <c r="O104" s="406">
        <f>I104+L104</f>
        <v>321.57</v>
      </c>
      <c r="P104" s="405"/>
      <c r="Q104" s="407">
        <f>SUM(O104:P104)</f>
        <v>321.57</v>
      </c>
    </row>
    <row r="105" spans="1:17" ht="28.5" customHeight="1">
      <c r="A105" s="723"/>
      <c r="B105" s="186"/>
      <c r="C105" s="706" t="s">
        <v>174</v>
      </c>
      <c r="D105" s="706"/>
      <c r="E105" s="183"/>
      <c r="F105" s="412">
        <v>4182</v>
      </c>
      <c r="G105" s="413"/>
      <c r="H105" s="386">
        <f>SUM(F105:G105)</f>
        <v>4182</v>
      </c>
      <c r="I105" s="412"/>
      <c r="J105" s="413"/>
      <c r="K105" s="386"/>
      <c r="L105" s="412">
        <v>655</v>
      </c>
      <c r="M105" s="413"/>
      <c r="N105" s="386">
        <f>SUM(L105:M105)</f>
        <v>655</v>
      </c>
      <c r="O105" s="451">
        <f>I105+L105</f>
        <v>655</v>
      </c>
      <c r="P105" s="413"/>
      <c r="Q105" s="452">
        <f>SUM(O105:P105)</f>
        <v>655</v>
      </c>
    </row>
    <row r="106" spans="1:17" ht="28.5" customHeight="1">
      <c r="A106" s="723"/>
      <c r="B106" s="185"/>
      <c r="C106" s="680" t="s">
        <v>308</v>
      </c>
      <c r="D106" s="680"/>
      <c r="E106" s="180"/>
      <c r="F106" s="404">
        <v>196316.1</v>
      </c>
      <c r="G106" s="405"/>
      <c r="H106" s="388">
        <f>SUM(F106:G106)</f>
        <v>196316.1</v>
      </c>
      <c r="I106" s="404"/>
      <c r="J106" s="405"/>
      <c r="K106" s="388"/>
      <c r="L106" s="404"/>
      <c r="M106" s="405"/>
      <c r="N106" s="388"/>
      <c r="O106" s="406"/>
      <c r="P106" s="405"/>
      <c r="Q106" s="407"/>
    </row>
    <row r="107" spans="1:17" ht="28.5" customHeight="1">
      <c r="A107" s="723"/>
      <c r="B107" s="830"/>
      <c r="C107" s="681" t="s">
        <v>410</v>
      </c>
      <c r="D107" s="681"/>
      <c r="E107" s="411"/>
      <c r="F107" s="404">
        <v>0</v>
      </c>
      <c r="G107" s="401">
        <v>5274.52</v>
      </c>
      <c r="H107" s="387">
        <f>SUM(F107:G107)</f>
        <v>5274.52</v>
      </c>
      <c r="I107" s="412"/>
      <c r="J107" s="413"/>
      <c r="K107" s="387"/>
      <c r="L107" s="412">
        <v>0</v>
      </c>
      <c r="M107" s="413">
        <v>1208.61</v>
      </c>
      <c r="N107" s="388">
        <f>SUM(L107:M107)</f>
        <v>1208.61</v>
      </c>
      <c r="O107" s="451">
        <f>I107+L107</f>
        <v>0</v>
      </c>
      <c r="P107" s="413">
        <v>1208.61</v>
      </c>
      <c r="Q107" s="452">
        <f>SUM(O107:P107)</f>
        <v>1208.61</v>
      </c>
    </row>
    <row r="108" spans="1:17" ht="28.5" customHeight="1">
      <c r="A108" s="723"/>
      <c r="B108" s="185"/>
      <c r="C108" s="680" t="s">
        <v>269</v>
      </c>
      <c r="D108" s="680"/>
      <c r="E108" s="195"/>
      <c r="F108" s="404">
        <v>604100.55</v>
      </c>
      <c r="G108" s="831">
        <v>-6781.51</v>
      </c>
      <c r="H108" s="387">
        <f>SUM(F108:G108)</f>
        <v>597319.04</v>
      </c>
      <c r="I108" s="404"/>
      <c r="J108" s="405"/>
      <c r="K108" s="387"/>
      <c r="L108" s="404"/>
      <c r="M108" s="405"/>
      <c r="N108" s="387"/>
      <c r="O108" s="406"/>
      <c r="P108" s="405"/>
      <c r="Q108" s="407"/>
    </row>
    <row r="109" spans="1:17" ht="28.5" customHeight="1">
      <c r="A109" s="723"/>
      <c r="B109" s="186"/>
      <c r="C109" s="688" t="s">
        <v>79</v>
      </c>
      <c r="D109" s="688"/>
      <c r="E109" s="275"/>
      <c r="F109" s="826">
        <f aca="true" t="shared" si="15" ref="F109:Q109">SUM(F98:F108)</f>
        <v>913233.41</v>
      </c>
      <c r="G109" s="827">
        <f t="shared" si="15"/>
        <v>-1506.9899999999998</v>
      </c>
      <c r="H109" s="832">
        <f t="shared" si="15"/>
        <v>911726.42</v>
      </c>
      <c r="I109" s="826">
        <f t="shared" si="15"/>
        <v>1294.24</v>
      </c>
      <c r="J109" s="827">
        <f t="shared" si="15"/>
        <v>0</v>
      </c>
      <c r="K109" s="832">
        <f t="shared" si="15"/>
        <v>1294.24</v>
      </c>
      <c r="L109" s="826">
        <f t="shared" si="15"/>
        <v>2602.79</v>
      </c>
      <c r="M109" s="827">
        <f t="shared" si="15"/>
        <v>1208.61</v>
      </c>
      <c r="N109" s="832">
        <f t="shared" si="15"/>
        <v>3811.3999999999996</v>
      </c>
      <c r="O109" s="833">
        <f t="shared" si="15"/>
        <v>3897.03</v>
      </c>
      <c r="P109" s="827">
        <f t="shared" si="15"/>
        <v>1208.61</v>
      </c>
      <c r="Q109" s="834">
        <f t="shared" si="15"/>
        <v>5105.64</v>
      </c>
    </row>
    <row r="110" spans="1:17" ht="28.5" customHeight="1">
      <c r="A110" s="724"/>
      <c r="B110" s="194"/>
      <c r="C110" s="682"/>
      <c r="D110" s="682"/>
      <c r="E110" s="182"/>
      <c r="F110" s="835"/>
      <c r="G110" s="836"/>
      <c r="H110" s="837"/>
      <c r="I110" s="419"/>
      <c r="J110" s="420"/>
      <c r="K110" s="390"/>
      <c r="L110" s="419"/>
      <c r="M110" s="420"/>
      <c r="N110" s="390"/>
      <c r="O110" s="838"/>
      <c r="P110" s="420"/>
      <c r="Q110" s="421"/>
    </row>
    <row r="111" spans="1:17" ht="28.5" customHeight="1" thickBot="1">
      <c r="A111" s="685" t="s">
        <v>275</v>
      </c>
      <c r="B111" s="686"/>
      <c r="C111" s="686"/>
      <c r="D111" s="686"/>
      <c r="E111" s="687"/>
      <c r="F111" s="839">
        <f>F15+F97+F109</f>
        <v>5554189.56</v>
      </c>
      <c r="G111" s="840">
        <f>G15+G97+G109</f>
        <v>-29046.509999999995</v>
      </c>
      <c r="H111" s="841">
        <f>H15+H97+H109</f>
        <v>5525143.05</v>
      </c>
      <c r="I111" s="839">
        <f>I15+I97+I109</f>
        <v>5757.29</v>
      </c>
      <c r="J111" s="840">
        <f>J15+J97+J109</f>
        <v>978.78</v>
      </c>
      <c r="K111" s="841">
        <f>K15+K97+K109</f>
        <v>6736.07</v>
      </c>
      <c r="L111" s="839">
        <f>L15+L97+L109</f>
        <v>74664.51999999999</v>
      </c>
      <c r="M111" s="840">
        <f>M15+M97+M109</f>
        <v>-1514.05</v>
      </c>
      <c r="N111" s="841">
        <f>N15+N97+N109</f>
        <v>73150.46999999999</v>
      </c>
      <c r="O111" s="839">
        <f>O15+O97+O109</f>
        <v>80421.80999999998</v>
      </c>
      <c r="P111" s="840">
        <f>P15+P97+P109</f>
        <v>-535.2699999999998</v>
      </c>
      <c r="Q111" s="842">
        <f>Q15+Q97+Q109</f>
        <v>79886.54</v>
      </c>
    </row>
    <row r="112" spans="1:17" ht="13.5">
      <c r="A112" s="176"/>
      <c r="B112" s="176"/>
      <c r="C112" s="176"/>
      <c r="D112" s="184"/>
      <c r="E112" s="176"/>
      <c r="F112" s="189"/>
      <c r="G112" s="176"/>
      <c r="H112" s="176"/>
      <c r="I112" s="189"/>
      <c r="J112" s="176"/>
      <c r="K112" s="176"/>
      <c r="L112" s="189"/>
      <c r="M112" s="176"/>
      <c r="N112" s="176"/>
      <c r="O112" s="176"/>
      <c r="P112" s="176"/>
      <c r="Q112" s="176"/>
    </row>
    <row r="113" spans="1:17" ht="13.5">
      <c r="A113" s="684"/>
      <c r="B113" s="684"/>
      <c r="C113" s="684"/>
      <c r="D113" s="684"/>
      <c r="E113" s="684"/>
      <c r="F113" s="684"/>
      <c r="G113" s="684"/>
      <c r="H113" s="684"/>
      <c r="I113" s="684"/>
      <c r="J113" s="684"/>
      <c r="K113" s="684"/>
      <c r="L113" s="684"/>
      <c r="M113" s="684"/>
      <c r="N113" s="684"/>
      <c r="O113" s="684"/>
      <c r="P113" s="684"/>
      <c r="Q113" s="684"/>
    </row>
    <row r="114" spans="1:17" ht="13.5">
      <c r="A114" s="175"/>
      <c r="B114" s="175"/>
      <c r="C114" s="175"/>
      <c r="D114" s="175"/>
      <c r="E114" s="175"/>
      <c r="F114" s="197"/>
      <c r="G114" s="175"/>
      <c r="H114" s="175"/>
      <c r="I114" s="197"/>
      <c r="J114" s="175"/>
      <c r="K114" s="175"/>
      <c r="L114" s="197"/>
      <c r="M114" s="175"/>
      <c r="N114" s="175"/>
      <c r="O114" s="175"/>
      <c r="P114" s="175"/>
      <c r="Q114" s="175"/>
    </row>
  </sheetData>
  <sheetProtection/>
  <mergeCells count="124">
    <mergeCell ref="A96:A97"/>
    <mergeCell ref="A98:A110"/>
    <mergeCell ref="C109:D109"/>
    <mergeCell ref="C110:D110"/>
    <mergeCell ref="A111:E111"/>
    <mergeCell ref="A113:Q113"/>
    <mergeCell ref="A36:A55"/>
    <mergeCell ref="A56:A75"/>
    <mergeCell ref="A76:A95"/>
    <mergeCell ref="F78:F79"/>
    <mergeCell ref="G78:G79"/>
    <mergeCell ref="H78:H79"/>
    <mergeCell ref="A1:E1"/>
    <mergeCell ref="F2:H3"/>
    <mergeCell ref="I2:Q2"/>
    <mergeCell ref="I3:K3"/>
    <mergeCell ref="L3:N3"/>
    <mergeCell ref="C14:D14"/>
    <mergeCell ref="F5:F8"/>
    <mergeCell ref="F10:F12"/>
    <mergeCell ref="P1:Q1"/>
    <mergeCell ref="G5:G8"/>
    <mergeCell ref="C40:D40"/>
    <mergeCell ref="C52:D52"/>
    <mergeCell ref="C39:D39"/>
    <mergeCell ref="C38:D38"/>
    <mergeCell ref="C43:D43"/>
    <mergeCell ref="C44:D44"/>
    <mergeCell ref="C45:D45"/>
    <mergeCell ref="C46:D46"/>
    <mergeCell ref="C42:D42"/>
    <mergeCell ref="C49:D49"/>
    <mergeCell ref="C41:D41"/>
    <mergeCell ref="C50:D50"/>
    <mergeCell ref="C51:D51"/>
    <mergeCell ref="C57:D57"/>
    <mergeCell ref="C47:D47"/>
    <mergeCell ref="C53:D53"/>
    <mergeCell ref="C31:D31"/>
    <mergeCell ref="C37:D37"/>
    <mergeCell ref="C26:D26"/>
    <mergeCell ref="C27:D27"/>
    <mergeCell ref="C32:D32"/>
    <mergeCell ref="C35:D35"/>
    <mergeCell ref="C29:D29"/>
    <mergeCell ref="C33:D33"/>
    <mergeCell ref="C34:D34"/>
    <mergeCell ref="C36:D36"/>
    <mergeCell ref="C56:D56"/>
    <mergeCell ref="C48:D48"/>
    <mergeCell ref="C65:D65"/>
    <mergeCell ref="C55:D55"/>
    <mergeCell ref="C60:D60"/>
    <mergeCell ref="C59:D59"/>
    <mergeCell ref="C30:D30"/>
    <mergeCell ref="A2:E4"/>
    <mergeCell ref="C10:D10"/>
    <mergeCell ref="C21:D21"/>
    <mergeCell ref="C5:D5"/>
    <mergeCell ref="C9:D9"/>
    <mergeCell ref="C25:D25"/>
    <mergeCell ref="C28:D28"/>
    <mergeCell ref="A5:A15"/>
    <mergeCell ref="C19:D19"/>
    <mergeCell ref="C20:D20"/>
    <mergeCell ref="C16:D16"/>
    <mergeCell ref="H5:H8"/>
    <mergeCell ref="H10:H12"/>
    <mergeCell ref="A16:A35"/>
    <mergeCell ref="O3:Q3"/>
    <mergeCell ref="C22:D22"/>
    <mergeCell ref="C24:D24"/>
    <mergeCell ref="F22:F23"/>
    <mergeCell ref="G10:G12"/>
    <mergeCell ref="C13:D13"/>
    <mergeCell ref="H22:H23"/>
    <mergeCell ref="H53:H54"/>
    <mergeCell ref="F65:F67"/>
    <mergeCell ref="C70:D70"/>
    <mergeCell ref="C68:D68"/>
    <mergeCell ref="C69:D69"/>
    <mergeCell ref="H65:H67"/>
    <mergeCell ref="C61:D61"/>
    <mergeCell ref="F53:F54"/>
    <mergeCell ref="C58:D58"/>
    <mergeCell ref="H70:H72"/>
    <mergeCell ref="C84:D84"/>
    <mergeCell ref="C81:D81"/>
    <mergeCell ref="C73:D73"/>
    <mergeCell ref="C82:D82"/>
    <mergeCell ref="C77:D77"/>
    <mergeCell ref="C74:D74"/>
    <mergeCell ref="C89:D89"/>
    <mergeCell ref="C90:D90"/>
    <mergeCell ref="C80:D80"/>
    <mergeCell ref="C75:D75"/>
    <mergeCell ref="C76:D76"/>
    <mergeCell ref="F70:F72"/>
    <mergeCell ref="C83:D83"/>
    <mergeCell ref="C85:D85"/>
    <mergeCell ref="C86:D86"/>
    <mergeCell ref="C78:D78"/>
    <mergeCell ref="C99:D99"/>
    <mergeCell ref="C97:D97"/>
    <mergeCell ref="C98:D98"/>
    <mergeCell ref="C91:D91"/>
    <mergeCell ref="C96:D96"/>
    <mergeCell ref="C93:D93"/>
    <mergeCell ref="C94:D94"/>
    <mergeCell ref="C95:D95"/>
    <mergeCell ref="C108:D108"/>
    <mergeCell ref="C106:D106"/>
    <mergeCell ref="C107:D107"/>
    <mergeCell ref="C105:D105"/>
    <mergeCell ref="C100:D100"/>
    <mergeCell ref="C102:D102"/>
    <mergeCell ref="C17:D17"/>
    <mergeCell ref="C18:D18"/>
    <mergeCell ref="C103:D103"/>
    <mergeCell ref="C104:D104"/>
    <mergeCell ref="C92:D92"/>
    <mergeCell ref="C101:D101"/>
    <mergeCell ref="C87:D87"/>
    <mergeCell ref="C88:D88"/>
  </mergeCells>
  <printOptions/>
  <pageMargins left="0.5118110236220472" right="0.5118110236220472" top="0.7480314960629921" bottom="0.5511811023622047" header="0.31496062992125984" footer="0.31496062992125984"/>
  <pageSetup cellComments="asDisplayed" fitToHeight="0" fitToWidth="1" horizontalDpi="600" verticalDpi="600" orientation="landscape" paperSize="9" scale="82" r:id="rId1"/>
  <rowBreaks count="5" manualBreakCount="5">
    <brk id="15" max="16" man="1"/>
    <brk id="35" max="16" man="1"/>
    <brk id="55" max="16" man="1"/>
    <brk id="75" max="16" man="1"/>
    <brk id="95" max="16" man="1"/>
  </rowBreaks>
</worksheet>
</file>

<file path=xl/worksheets/sheet8.xml><?xml version="1.0" encoding="utf-8"?>
<worksheet xmlns="http://schemas.openxmlformats.org/spreadsheetml/2006/main" xmlns:r="http://schemas.openxmlformats.org/officeDocument/2006/relationships">
  <sheetPr>
    <tabColor rgb="FFFFFF00"/>
  </sheetPr>
  <dimension ref="A1:N64"/>
  <sheetViews>
    <sheetView view="pageBreakPreview" zoomScaleSheetLayoutView="100" zoomScalePageLayoutView="0" workbookViewId="0" topLeftCell="A1">
      <selection activeCell="I36" sqref="I36"/>
    </sheetView>
  </sheetViews>
  <sheetFormatPr defaultColWidth="9.00390625" defaultRowHeight="13.5"/>
  <cols>
    <col min="1" max="1" width="2.625" style="0" customWidth="1"/>
    <col min="2" max="2" width="0.875" style="0" customWidth="1"/>
    <col min="3" max="3" width="50.625" style="0" customWidth="1"/>
    <col min="4" max="4" width="0.875" style="0" customWidth="1"/>
    <col min="5" max="5" width="14.50390625" style="0" customWidth="1"/>
    <col min="6" max="6" width="0.875" style="0" customWidth="1"/>
    <col min="7" max="7" width="14.50390625" style="0" customWidth="1"/>
    <col min="8" max="8" width="0.875" style="0" customWidth="1"/>
    <col min="9" max="9" width="18.375" style="0" customWidth="1"/>
    <col min="10" max="10" width="0.875" style="0" customWidth="1"/>
    <col min="11" max="11" width="18.875" style="0" customWidth="1"/>
    <col min="12" max="12" width="0.875" style="0" customWidth="1"/>
  </cols>
  <sheetData>
    <row r="1" spans="1:13" ht="24.75" customHeight="1">
      <c r="A1" s="213"/>
      <c r="B1" s="214"/>
      <c r="C1" s="218" t="s">
        <v>291</v>
      </c>
      <c r="D1" s="215"/>
      <c r="E1" s="215"/>
      <c r="F1" s="215"/>
      <c r="G1" s="215"/>
      <c r="H1" s="215"/>
      <c r="I1" s="215"/>
      <c r="J1" s="215"/>
      <c r="K1" s="215"/>
      <c r="L1" s="215"/>
      <c r="M1" s="214"/>
    </row>
    <row r="2" spans="1:14" ht="24.75" customHeight="1" thickBot="1">
      <c r="A2" s="216"/>
      <c r="B2" s="214"/>
      <c r="C2" s="214"/>
      <c r="D2" s="214"/>
      <c r="E2" s="214"/>
      <c r="F2" s="214"/>
      <c r="G2" s="214"/>
      <c r="H2" s="214"/>
      <c r="I2" s="732" t="s">
        <v>292</v>
      </c>
      <c r="J2" s="732"/>
      <c r="K2" s="208"/>
      <c r="L2" s="208"/>
      <c r="M2" s="214"/>
      <c r="N2" s="383"/>
    </row>
    <row r="3" spans="1:13" ht="24.75" customHeight="1">
      <c r="A3" s="216"/>
      <c r="B3" s="205"/>
      <c r="C3" s="735" t="s">
        <v>293</v>
      </c>
      <c r="D3" s="206"/>
      <c r="E3" s="733" t="s">
        <v>371</v>
      </c>
      <c r="F3" s="740"/>
      <c r="G3" s="733" t="s">
        <v>372</v>
      </c>
      <c r="H3" s="739"/>
      <c r="I3" s="733" t="s">
        <v>373</v>
      </c>
      <c r="J3" s="734"/>
      <c r="K3" s="245"/>
      <c r="L3" s="249"/>
      <c r="M3" s="208"/>
    </row>
    <row r="4" spans="1:13" ht="24.75" customHeight="1">
      <c r="A4" s="219"/>
      <c r="B4" s="211"/>
      <c r="C4" s="736"/>
      <c r="D4" s="212"/>
      <c r="E4" s="737" t="s">
        <v>280</v>
      </c>
      <c r="F4" s="738"/>
      <c r="G4" s="737" t="s">
        <v>281</v>
      </c>
      <c r="H4" s="738"/>
      <c r="I4" s="737" t="s">
        <v>294</v>
      </c>
      <c r="J4" s="743"/>
      <c r="K4" s="250"/>
      <c r="L4" s="249"/>
      <c r="M4" s="208"/>
    </row>
    <row r="5" spans="1:14" ht="24.75" customHeight="1">
      <c r="A5" s="216"/>
      <c r="B5" s="237"/>
      <c r="C5" s="226" t="s">
        <v>295</v>
      </c>
      <c r="D5" s="209"/>
      <c r="E5" s="227">
        <v>26600</v>
      </c>
      <c r="F5" s="228"/>
      <c r="G5" s="229">
        <f>100+2200</f>
        <v>2300</v>
      </c>
      <c r="H5" s="229"/>
      <c r="I5" s="227">
        <f>SUM(E5:H5)</f>
        <v>28900</v>
      </c>
      <c r="J5" s="241"/>
      <c r="K5" s="233"/>
      <c r="L5" s="208"/>
      <c r="M5" s="208"/>
      <c r="N5" s="272"/>
    </row>
    <row r="6" spans="1:13" ht="24.75" customHeight="1">
      <c r="A6" s="216"/>
      <c r="B6" s="237"/>
      <c r="C6" s="225" t="s">
        <v>296</v>
      </c>
      <c r="D6" s="209"/>
      <c r="E6" s="227">
        <v>100000</v>
      </c>
      <c r="F6" s="228"/>
      <c r="G6" s="229"/>
      <c r="H6" s="229"/>
      <c r="I6" s="227">
        <f>SUM(E6:H6)</f>
        <v>100000</v>
      </c>
      <c r="J6" s="241"/>
      <c r="K6" s="233"/>
      <c r="L6" s="208"/>
      <c r="M6" s="208"/>
    </row>
    <row r="7" spans="1:13" ht="24.75" customHeight="1">
      <c r="A7" s="216"/>
      <c r="B7" s="237"/>
      <c r="C7" s="225" t="s">
        <v>297</v>
      </c>
      <c r="D7" s="209"/>
      <c r="E7" s="227">
        <v>8500</v>
      </c>
      <c r="F7" s="228"/>
      <c r="G7" s="229"/>
      <c r="H7" s="229"/>
      <c r="I7" s="227">
        <f>SUM(E7:H7)</f>
        <v>8500</v>
      </c>
      <c r="J7" s="241"/>
      <c r="K7" s="233"/>
      <c r="L7" s="208"/>
      <c r="M7" s="208"/>
    </row>
    <row r="8" spans="1:13" ht="24.75" customHeight="1">
      <c r="A8" s="216"/>
      <c r="B8" s="220"/>
      <c r="C8" s="223" t="s">
        <v>298</v>
      </c>
      <c r="D8" s="221"/>
      <c r="E8" s="230">
        <v>50</v>
      </c>
      <c r="F8" s="231"/>
      <c r="G8" s="232"/>
      <c r="H8" s="232"/>
      <c r="I8" s="227">
        <f>SUM(E8:G8)</f>
        <v>50</v>
      </c>
      <c r="J8" s="248"/>
      <c r="K8" s="233"/>
      <c r="L8" s="208"/>
      <c r="M8" s="208"/>
    </row>
    <row r="9" spans="1:13" ht="24.75" customHeight="1" thickBot="1">
      <c r="A9" s="216"/>
      <c r="B9" s="238"/>
      <c r="C9" s="204" t="s">
        <v>288</v>
      </c>
      <c r="D9" s="239"/>
      <c r="E9" s="242">
        <f>SUM(E5:E8)</f>
        <v>135150</v>
      </c>
      <c r="F9" s="243"/>
      <c r="G9" s="242">
        <f>SUM(G5:G8)</f>
        <v>2300</v>
      </c>
      <c r="H9" s="244"/>
      <c r="I9" s="242">
        <f>SUM(I5:I8)</f>
        <v>137450</v>
      </c>
      <c r="J9" s="251"/>
      <c r="K9" s="233"/>
      <c r="L9" s="208"/>
      <c r="M9" s="208"/>
    </row>
    <row r="10" spans="1:13" ht="24.75" customHeight="1">
      <c r="A10" s="216"/>
      <c r="B10" s="208"/>
      <c r="C10" s="207"/>
      <c r="D10" s="208"/>
      <c r="E10" s="217"/>
      <c r="F10" s="208"/>
      <c r="G10" s="217"/>
      <c r="H10" s="208"/>
      <c r="I10" s="217"/>
      <c r="J10" s="208"/>
      <c r="K10" s="217"/>
      <c r="L10" s="208"/>
      <c r="M10" s="208"/>
    </row>
    <row r="11" spans="1:13" ht="24.75" customHeight="1">
      <c r="A11" s="216"/>
      <c r="B11" s="208"/>
      <c r="C11" s="218" t="s">
        <v>299</v>
      </c>
      <c r="D11" s="208"/>
      <c r="E11" s="217"/>
      <c r="F11" s="208"/>
      <c r="G11" s="217"/>
      <c r="H11" s="208"/>
      <c r="I11" s="217"/>
      <c r="J11" s="208"/>
      <c r="K11" s="217"/>
      <c r="L11" s="208"/>
      <c r="M11" s="208"/>
    </row>
    <row r="12" spans="1:13" ht="24.75" customHeight="1" thickBot="1">
      <c r="A12" s="216"/>
      <c r="B12" s="208"/>
      <c r="C12" s="214"/>
      <c r="D12" s="214"/>
      <c r="E12" s="214"/>
      <c r="F12" s="214"/>
      <c r="G12" s="214"/>
      <c r="H12" s="214"/>
      <c r="I12" s="214"/>
      <c r="J12" s="214"/>
      <c r="K12" s="732" t="s">
        <v>292</v>
      </c>
      <c r="L12" s="741"/>
      <c r="M12" s="208"/>
    </row>
    <row r="13" spans="1:14" ht="24.75" customHeight="1">
      <c r="A13" s="216"/>
      <c r="B13" s="205"/>
      <c r="C13" s="735" t="s">
        <v>293</v>
      </c>
      <c r="D13" s="206"/>
      <c r="E13" s="733" t="s">
        <v>300</v>
      </c>
      <c r="F13" s="739"/>
      <c r="G13" s="744" t="s">
        <v>374</v>
      </c>
      <c r="H13" s="746"/>
      <c r="I13" s="744" t="s">
        <v>375</v>
      </c>
      <c r="J13" s="202"/>
      <c r="K13" s="201" t="s">
        <v>373</v>
      </c>
      <c r="L13" s="203"/>
      <c r="M13" s="208"/>
      <c r="N13" s="383"/>
    </row>
    <row r="14" spans="1:13" ht="24.75" customHeight="1">
      <c r="A14" s="216"/>
      <c r="B14" s="211"/>
      <c r="C14" s="736"/>
      <c r="D14" s="212"/>
      <c r="E14" s="737" t="s">
        <v>280</v>
      </c>
      <c r="F14" s="738"/>
      <c r="G14" s="745"/>
      <c r="H14" s="747"/>
      <c r="I14" s="745"/>
      <c r="J14" s="253"/>
      <c r="K14" s="247" t="s">
        <v>283</v>
      </c>
      <c r="L14" s="246"/>
      <c r="M14" s="208"/>
    </row>
    <row r="15" spans="1:14" ht="24.75" customHeight="1">
      <c r="A15" s="216"/>
      <c r="B15" s="237"/>
      <c r="C15" s="224" t="s">
        <v>328</v>
      </c>
      <c r="D15" s="209"/>
      <c r="E15" s="227">
        <v>39147</v>
      </c>
      <c r="F15" s="228"/>
      <c r="G15" s="229"/>
      <c r="H15" s="229"/>
      <c r="I15" s="227"/>
      <c r="J15" s="228"/>
      <c r="K15" s="229">
        <f>E15+G15-I15</f>
        <v>39147</v>
      </c>
      <c r="L15" s="210"/>
      <c r="M15" s="208"/>
      <c r="N15" s="272"/>
    </row>
    <row r="16" spans="1:13" ht="24.75" customHeight="1">
      <c r="A16" s="216"/>
      <c r="B16" s="220"/>
      <c r="C16" s="223" t="s">
        <v>329</v>
      </c>
      <c r="D16" s="221"/>
      <c r="E16" s="230">
        <v>1000</v>
      </c>
      <c r="F16" s="231"/>
      <c r="G16" s="232"/>
      <c r="H16" s="232"/>
      <c r="I16" s="227"/>
      <c r="J16" s="231"/>
      <c r="K16" s="229">
        <f>E16+G16-I16</f>
        <v>1000</v>
      </c>
      <c r="L16" s="222"/>
      <c r="M16" s="208"/>
    </row>
    <row r="17" spans="1:13" ht="24.75" customHeight="1">
      <c r="A17" s="216"/>
      <c r="B17" s="220"/>
      <c r="C17" s="223" t="s">
        <v>330</v>
      </c>
      <c r="D17" s="221"/>
      <c r="E17" s="230">
        <v>1000</v>
      </c>
      <c r="F17" s="231"/>
      <c r="G17" s="232"/>
      <c r="H17" s="232"/>
      <c r="I17" s="227"/>
      <c r="J17" s="231"/>
      <c r="K17" s="229">
        <f aca="true" t="shared" si="0" ref="K17:K27">E17+G17-I17</f>
        <v>1000</v>
      </c>
      <c r="L17" s="222"/>
      <c r="M17" s="208"/>
    </row>
    <row r="18" spans="1:13" ht="24.75" customHeight="1">
      <c r="A18" s="216"/>
      <c r="B18" s="220"/>
      <c r="C18" s="223" t="s">
        <v>331</v>
      </c>
      <c r="D18" s="221"/>
      <c r="E18" s="230">
        <v>1000</v>
      </c>
      <c r="F18" s="231"/>
      <c r="G18" s="232"/>
      <c r="H18" s="232"/>
      <c r="I18" s="227"/>
      <c r="J18" s="231"/>
      <c r="K18" s="229">
        <f t="shared" si="0"/>
        <v>1000</v>
      </c>
      <c r="L18" s="222"/>
      <c r="M18" s="208"/>
    </row>
    <row r="19" spans="1:13" ht="24.75" customHeight="1">
      <c r="A19" s="216"/>
      <c r="B19" s="220"/>
      <c r="C19" s="223" t="s">
        <v>332</v>
      </c>
      <c r="D19" s="221"/>
      <c r="E19" s="230">
        <v>150</v>
      </c>
      <c r="F19" s="231"/>
      <c r="G19" s="232"/>
      <c r="H19" s="232"/>
      <c r="I19" s="227"/>
      <c r="J19" s="231"/>
      <c r="K19" s="229">
        <f t="shared" si="0"/>
        <v>150</v>
      </c>
      <c r="L19" s="222"/>
      <c r="M19" s="208"/>
    </row>
    <row r="20" spans="1:13" ht="24.75" customHeight="1">
      <c r="A20" s="216"/>
      <c r="B20" s="220"/>
      <c r="C20" s="223" t="s">
        <v>333</v>
      </c>
      <c r="D20" s="221"/>
      <c r="E20" s="230">
        <v>140</v>
      </c>
      <c r="F20" s="231"/>
      <c r="G20" s="232"/>
      <c r="H20" s="232"/>
      <c r="I20" s="227"/>
      <c r="J20" s="231"/>
      <c r="K20" s="229">
        <f t="shared" si="0"/>
        <v>140</v>
      </c>
      <c r="L20" s="222"/>
      <c r="M20" s="208"/>
    </row>
    <row r="21" spans="1:13" ht="24.75" customHeight="1">
      <c r="A21" s="216"/>
      <c r="B21" s="220"/>
      <c r="C21" s="223" t="s">
        <v>334</v>
      </c>
      <c r="D21" s="221"/>
      <c r="E21" s="230">
        <v>75</v>
      </c>
      <c r="F21" s="231"/>
      <c r="G21" s="232"/>
      <c r="H21" s="232"/>
      <c r="I21" s="227"/>
      <c r="J21" s="231"/>
      <c r="K21" s="229">
        <f t="shared" si="0"/>
        <v>75</v>
      </c>
      <c r="L21" s="222"/>
      <c r="M21" s="208"/>
    </row>
    <row r="22" spans="1:13" ht="24.75" customHeight="1">
      <c r="A22" s="216"/>
      <c r="B22" s="220"/>
      <c r="C22" s="223" t="s">
        <v>335</v>
      </c>
      <c r="D22" s="221"/>
      <c r="E22" s="230">
        <v>15</v>
      </c>
      <c r="F22" s="231"/>
      <c r="G22" s="232"/>
      <c r="H22" s="232"/>
      <c r="I22" s="227"/>
      <c r="J22" s="231"/>
      <c r="K22" s="229">
        <f t="shared" si="0"/>
        <v>15</v>
      </c>
      <c r="L22" s="222"/>
      <c r="M22" s="208"/>
    </row>
    <row r="23" spans="1:13" ht="24.75" customHeight="1">
      <c r="A23" s="216"/>
      <c r="B23" s="234"/>
      <c r="C23" s="207" t="s">
        <v>376</v>
      </c>
      <c r="D23" s="208"/>
      <c r="E23" s="520">
        <v>0</v>
      </c>
      <c r="F23" s="521"/>
      <c r="G23" s="233">
        <v>20</v>
      </c>
      <c r="H23" s="233"/>
      <c r="I23" s="227"/>
      <c r="J23" s="233"/>
      <c r="K23" s="230">
        <f t="shared" si="0"/>
        <v>20</v>
      </c>
      <c r="L23" s="222"/>
      <c r="M23" s="208"/>
    </row>
    <row r="24" spans="1:13" ht="24.75" customHeight="1">
      <c r="A24" s="216"/>
      <c r="B24" s="220"/>
      <c r="C24" s="223" t="s">
        <v>336</v>
      </c>
      <c r="D24" s="221"/>
      <c r="E24" s="230">
        <v>3120</v>
      </c>
      <c r="F24" s="231"/>
      <c r="G24" s="232"/>
      <c r="H24" s="232"/>
      <c r="I24" s="227"/>
      <c r="J24" s="231"/>
      <c r="K24" s="229">
        <f t="shared" si="0"/>
        <v>3120</v>
      </c>
      <c r="L24" s="222"/>
      <c r="M24" s="208"/>
    </row>
    <row r="25" spans="1:13" ht="24.75" customHeight="1">
      <c r="A25" s="216"/>
      <c r="B25" s="220"/>
      <c r="C25" s="223" t="s">
        <v>337</v>
      </c>
      <c r="D25" s="221"/>
      <c r="E25" s="230">
        <v>2000</v>
      </c>
      <c r="F25" s="231"/>
      <c r="G25" s="232"/>
      <c r="H25" s="232"/>
      <c r="I25" s="227"/>
      <c r="J25" s="231"/>
      <c r="K25" s="229">
        <f t="shared" si="0"/>
        <v>2000</v>
      </c>
      <c r="L25" s="222"/>
      <c r="M25" s="208"/>
    </row>
    <row r="26" spans="1:13" ht="24.75" customHeight="1">
      <c r="A26" s="216"/>
      <c r="B26" s="220"/>
      <c r="C26" s="223" t="s">
        <v>338</v>
      </c>
      <c r="D26" s="221"/>
      <c r="E26" s="230">
        <v>600</v>
      </c>
      <c r="F26" s="231"/>
      <c r="G26" s="232"/>
      <c r="H26" s="232"/>
      <c r="I26" s="227"/>
      <c r="J26" s="231"/>
      <c r="K26" s="229">
        <f t="shared" si="0"/>
        <v>600</v>
      </c>
      <c r="L26" s="222"/>
      <c r="M26" s="208"/>
    </row>
    <row r="27" spans="1:13" ht="24.75" customHeight="1">
      <c r="A27" s="216"/>
      <c r="B27" s="220"/>
      <c r="C27" s="223" t="s">
        <v>339</v>
      </c>
      <c r="D27" s="221"/>
      <c r="E27" s="230">
        <v>300</v>
      </c>
      <c r="F27" s="231"/>
      <c r="G27" s="232"/>
      <c r="H27" s="232"/>
      <c r="I27" s="227"/>
      <c r="J27" s="231"/>
      <c r="K27" s="229">
        <f t="shared" si="0"/>
        <v>300</v>
      </c>
      <c r="L27" s="222"/>
      <c r="M27" s="208"/>
    </row>
    <row r="28" spans="1:13" ht="24.75" customHeight="1">
      <c r="A28" s="216"/>
      <c r="B28" s="220"/>
      <c r="C28" s="223" t="s">
        <v>340</v>
      </c>
      <c r="D28" s="221"/>
      <c r="E28" s="230">
        <v>176</v>
      </c>
      <c r="F28" s="231"/>
      <c r="G28" s="232"/>
      <c r="H28" s="232"/>
      <c r="I28" s="227"/>
      <c r="J28" s="231"/>
      <c r="K28" s="229">
        <f>E28+G28-I28</f>
        <v>176</v>
      </c>
      <c r="L28" s="222"/>
      <c r="M28" s="208"/>
    </row>
    <row r="29" spans="1:13" ht="24.75" customHeight="1">
      <c r="A29" s="216"/>
      <c r="B29" s="220"/>
      <c r="C29" s="223" t="s">
        <v>341</v>
      </c>
      <c r="D29" s="221"/>
      <c r="E29" s="230">
        <v>100</v>
      </c>
      <c r="F29" s="231"/>
      <c r="G29" s="232"/>
      <c r="H29" s="232"/>
      <c r="I29" s="227"/>
      <c r="J29" s="231"/>
      <c r="K29" s="229">
        <f>E29+G29-I29</f>
        <v>100</v>
      </c>
      <c r="L29" s="222"/>
      <c r="M29" s="208"/>
    </row>
    <row r="30" spans="1:13" ht="24.75" customHeight="1">
      <c r="A30" s="216"/>
      <c r="B30" s="220"/>
      <c r="C30" s="223" t="s">
        <v>342</v>
      </c>
      <c r="D30" s="221"/>
      <c r="E30" s="230">
        <v>433385</v>
      </c>
      <c r="F30" s="231"/>
      <c r="G30" s="232">
        <v>1734</v>
      </c>
      <c r="H30" s="232"/>
      <c r="I30" s="227"/>
      <c r="J30" s="231"/>
      <c r="K30" s="229">
        <f>E30+G30-I30</f>
        <v>435119</v>
      </c>
      <c r="L30" s="222"/>
      <c r="M30" s="208"/>
    </row>
    <row r="31" spans="1:13" ht="24.75" customHeight="1" thickBot="1">
      <c r="A31" s="216"/>
      <c r="B31" s="238"/>
      <c r="C31" s="204" t="s">
        <v>288</v>
      </c>
      <c r="D31" s="239"/>
      <c r="E31" s="242">
        <f>SUM(E15:E30)</f>
        <v>482208</v>
      </c>
      <c r="F31" s="243"/>
      <c r="G31" s="242">
        <f>SUM(G15:G30)</f>
        <v>1754</v>
      </c>
      <c r="H31" s="244"/>
      <c r="I31" s="242">
        <f>SUM(I15:I30)</f>
        <v>0</v>
      </c>
      <c r="J31" s="243"/>
      <c r="K31" s="242">
        <f>SUM(K15:K30)</f>
        <v>483962</v>
      </c>
      <c r="L31" s="240"/>
      <c r="M31" s="208"/>
    </row>
    <row r="32" spans="1:13" ht="14.25">
      <c r="A32" s="216"/>
      <c r="B32" s="208"/>
      <c r="C32" s="207"/>
      <c r="D32" s="208"/>
      <c r="E32" s="233"/>
      <c r="F32" s="233"/>
      <c r="G32" s="233"/>
      <c r="H32" s="233"/>
      <c r="I32" s="233"/>
      <c r="J32" s="233"/>
      <c r="K32" s="233"/>
      <c r="L32" s="208"/>
      <c r="M32" s="208"/>
    </row>
    <row r="33" spans="1:13" ht="24.75" customHeight="1">
      <c r="A33" s="213"/>
      <c r="B33" s="214"/>
      <c r="C33" s="218" t="s">
        <v>290</v>
      </c>
      <c r="D33" s="218"/>
      <c r="E33" s="218"/>
      <c r="F33" s="218"/>
      <c r="G33" s="215"/>
      <c r="H33" s="215"/>
      <c r="I33" s="215"/>
      <c r="J33" s="215"/>
      <c r="K33" s="215"/>
      <c r="L33" s="215"/>
      <c r="M33" s="215"/>
    </row>
    <row r="34" spans="1:13" ht="24.75" customHeight="1" thickBot="1">
      <c r="A34" s="216"/>
      <c r="B34" s="214"/>
      <c r="C34" s="214"/>
      <c r="D34" s="214"/>
      <c r="E34" s="214"/>
      <c r="F34" s="214"/>
      <c r="G34" s="214"/>
      <c r="H34" s="214"/>
      <c r="I34" s="214"/>
      <c r="J34" s="214"/>
      <c r="K34" s="732" t="s">
        <v>292</v>
      </c>
      <c r="L34" s="741"/>
      <c r="M34" s="214"/>
    </row>
    <row r="35" spans="1:14" ht="24.75" customHeight="1">
      <c r="A35" s="216"/>
      <c r="B35" s="205"/>
      <c r="C35" s="735" t="s">
        <v>278</v>
      </c>
      <c r="D35" s="206"/>
      <c r="E35" s="201" t="s">
        <v>279</v>
      </c>
      <c r="F35" s="303"/>
      <c r="G35" s="201" t="s">
        <v>310</v>
      </c>
      <c r="H35" s="206"/>
      <c r="I35" s="305" t="s">
        <v>311</v>
      </c>
      <c r="J35" s="206"/>
      <c r="K35" s="305" t="s">
        <v>312</v>
      </c>
      <c r="L35" s="307"/>
      <c r="M35" s="290"/>
      <c r="N35" s="295"/>
    </row>
    <row r="36" spans="1:13" ht="24.75" customHeight="1">
      <c r="A36" s="219"/>
      <c r="B36" s="211"/>
      <c r="C36" s="742"/>
      <c r="D36" s="212"/>
      <c r="E36" s="273" t="s">
        <v>280</v>
      </c>
      <c r="F36" s="304"/>
      <c r="G36" s="273" t="s">
        <v>281</v>
      </c>
      <c r="H36" s="212"/>
      <c r="I36" s="306" t="s">
        <v>282</v>
      </c>
      <c r="J36" s="212"/>
      <c r="K36" s="306" t="s">
        <v>283</v>
      </c>
      <c r="L36" s="252"/>
      <c r="M36" s="290"/>
    </row>
    <row r="37" spans="1:13" ht="24.75" customHeight="1">
      <c r="A37" s="216"/>
      <c r="B37" s="296"/>
      <c r="C37" s="301" t="s">
        <v>313</v>
      </c>
      <c r="D37" s="297"/>
      <c r="E37" s="298">
        <v>30668</v>
      </c>
      <c r="F37" s="299"/>
      <c r="G37" s="300"/>
      <c r="H37" s="300"/>
      <c r="I37" s="338">
        <v>2666</v>
      </c>
      <c r="J37" s="299"/>
      <c r="K37" s="300">
        <f>E37+G37-I37</f>
        <v>28002</v>
      </c>
      <c r="L37" s="302"/>
      <c r="M37" s="290"/>
    </row>
    <row r="38" spans="1:13" ht="24.75" customHeight="1" thickBot="1">
      <c r="A38" s="216"/>
      <c r="B38" s="291"/>
      <c r="C38" s="309" t="s">
        <v>0</v>
      </c>
      <c r="D38" s="239"/>
      <c r="E38" s="292">
        <f>SUM(E37:E37)</f>
        <v>30668</v>
      </c>
      <c r="F38" s="293"/>
      <c r="G38" s="292">
        <f>SUM(G37:G37)</f>
        <v>0</v>
      </c>
      <c r="H38" s="294"/>
      <c r="I38" s="292">
        <f>SUM(I37:I37)</f>
        <v>2666</v>
      </c>
      <c r="J38" s="293"/>
      <c r="K38" s="292">
        <f>SUM(K37:K37)</f>
        <v>28002</v>
      </c>
      <c r="L38" s="308"/>
      <c r="M38" s="290"/>
    </row>
    <row r="39" spans="1:13" ht="24.75" customHeight="1">
      <c r="A39" s="216"/>
      <c r="B39" s="208"/>
      <c r="C39" s="235"/>
      <c r="D39" s="207"/>
      <c r="E39" s="207"/>
      <c r="F39" s="207"/>
      <c r="G39" s="208"/>
      <c r="H39" s="217"/>
      <c r="I39" s="208"/>
      <c r="J39" s="217"/>
      <c r="K39" s="208"/>
      <c r="L39" s="217"/>
      <c r="M39" s="208"/>
    </row>
    <row r="40" spans="1:13" ht="14.25">
      <c r="A40" s="216"/>
      <c r="B40" s="208"/>
      <c r="C40" s="207"/>
      <c r="D40" s="208"/>
      <c r="E40" s="217"/>
      <c r="F40" s="208"/>
      <c r="G40" s="217"/>
      <c r="H40" s="208"/>
      <c r="I40" s="217"/>
      <c r="J40" s="208"/>
      <c r="K40" s="217"/>
      <c r="L40" s="208"/>
      <c r="M40" s="208"/>
    </row>
    <row r="41" spans="1:13" ht="14.25">
      <c r="A41" s="216"/>
      <c r="B41" s="208"/>
      <c r="C41" s="207"/>
      <c r="D41" s="208"/>
      <c r="E41" s="217"/>
      <c r="F41" s="208"/>
      <c r="G41" s="217"/>
      <c r="H41" s="208"/>
      <c r="I41" s="217"/>
      <c r="J41" s="208"/>
      <c r="K41" s="217"/>
      <c r="L41" s="208"/>
      <c r="M41" s="208"/>
    </row>
    <row r="42" spans="1:13" ht="14.25">
      <c r="A42" s="216"/>
      <c r="B42" s="208"/>
      <c r="C42" s="207"/>
      <c r="D42" s="208"/>
      <c r="E42" s="217"/>
      <c r="F42" s="208"/>
      <c r="G42" s="217"/>
      <c r="H42" s="208"/>
      <c r="I42" s="217"/>
      <c r="J42" s="208"/>
      <c r="K42" s="217"/>
      <c r="L42" s="208"/>
      <c r="M42" s="208"/>
    </row>
    <row r="43" spans="1:13" ht="14.25">
      <c r="A43" s="216"/>
      <c r="B43" s="208"/>
      <c r="C43" s="207"/>
      <c r="D43" s="208"/>
      <c r="E43" s="217"/>
      <c r="F43" s="208"/>
      <c r="G43" s="217"/>
      <c r="H43" s="208"/>
      <c r="I43" s="217"/>
      <c r="J43" s="208"/>
      <c r="K43" s="217"/>
      <c r="L43" s="208"/>
      <c r="M43" s="208"/>
    </row>
    <row r="44" spans="1:13" ht="14.25">
      <c r="A44" s="216"/>
      <c r="B44" s="208"/>
      <c r="C44" s="207"/>
      <c r="D44" s="208"/>
      <c r="E44" s="217"/>
      <c r="F44" s="208"/>
      <c r="G44" s="217"/>
      <c r="H44" s="208"/>
      <c r="I44" s="217"/>
      <c r="J44" s="208"/>
      <c r="K44" s="217"/>
      <c r="L44" s="208"/>
      <c r="M44" s="208"/>
    </row>
    <row r="45" spans="1:13" ht="14.25">
      <c r="A45" s="216"/>
      <c r="B45" s="208"/>
      <c r="C45" s="207"/>
      <c r="D45" s="208"/>
      <c r="E45" s="217"/>
      <c r="F45" s="208"/>
      <c r="G45" s="217"/>
      <c r="H45" s="208"/>
      <c r="I45" s="217"/>
      <c r="J45" s="208"/>
      <c r="K45" s="217"/>
      <c r="L45" s="208"/>
      <c r="M45" s="208"/>
    </row>
    <row r="46" spans="1:13" ht="14.25">
      <c r="A46" s="216"/>
      <c r="B46" s="208"/>
      <c r="C46" s="207"/>
      <c r="D46" s="208"/>
      <c r="E46" s="217"/>
      <c r="F46" s="208"/>
      <c r="G46" s="217"/>
      <c r="H46" s="208"/>
      <c r="I46" s="217"/>
      <c r="J46" s="208"/>
      <c r="K46" s="217"/>
      <c r="L46" s="208"/>
      <c r="M46" s="208"/>
    </row>
    <row r="47" spans="1:13" ht="14.25">
      <c r="A47" s="216"/>
      <c r="B47" s="208"/>
      <c r="C47" s="207"/>
      <c r="D47" s="208"/>
      <c r="E47" s="217"/>
      <c r="F47" s="208"/>
      <c r="G47" s="217"/>
      <c r="H47" s="208"/>
      <c r="I47" s="217"/>
      <c r="J47" s="208"/>
      <c r="K47" s="217"/>
      <c r="L47" s="208"/>
      <c r="M47" s="208"/>
    </row>
    <row r="48" spans="1:13" ht="14.25">
      <c r="A48" s="216"/>
      <c r="B48" s="208"/>
      <c r="C48" s="207"/>
      <c r="D48" s="208"/>
      <c r="E48" s="217"/>
      <c r="F48" s="208"/>
      <c r="G48" s="217"/>
      <c r="H48" s="208"/>
      <c r="I48" s="217"/>
      <c r="J48" s="208"/>
      <c r="K48" s="217"/>
      <c r="L48" s="208"/>
      <c r="M48" s="208"/>
    </row>
    <row r="49" spans="1:13" ht="14.25">
      <c r="A49" s="216"/>
      <c r="B49" s="208"/>
      <c r="C49" s="207"/>
      <c r="D49" s="208"/>
      <c r="E49" s="217"/>
      <c r="F49" s="208"/>
      <c r="G49" s="217"/>
      <c r="H49" s="208"/>
      <c r="I49" s="217"/>
      <c r="J49" s="208"/>
      <c r="K49" s="217"/>
      <c r="L49" s="208"/>
      <c r="M49" s="208"/>
    </row>
    <row r="50" spans="1:13" ht="14.25">
      <c r="A50" s="216"/>
      <c r="B50" s="208"/>
      <c r="C50" s="207"/>
      <c r="D50" s="208"/>
      <c r="E50" s="217"/>
      <c r="F50" s="208"/>
      <c r="G50" s="217"/>
      <c r="H50" s="208"/>
      <c r="I50" s="217"/>
      <c r="J50" s="208"/>
      <c r="K50" s="217"/>
      <c r="L50" s="208"/>
      <c r="M50" s="208"/>
    </row>
    <row r="51" spans="1:13" ht="14.25">
      <c r="A51" s="216"/>
      <c r="B51" s="208"/>
      <c r="C51" s="207"/>
      <c r="D51" s="208"/>
      <c r="E51" s="217"/>
      <c r="F51" s="208"/>
      <c r="G51" s="217"/>
      <c r="H51" s="208"/>
      <c r="I51" s="217"/>
      <c r="J51" s="208"/>
      <c r="K51" s="217"/>
      <c r="L51" s="208"/>
      <c r="M51" s="208"/>
    </row>
    <row r="52" spans="1:13" ht="14.25">
      <c r="A52" s="216"/>
      <c r="B52" s="208"/>
      <c r="C52" s="207"/>
      <c r="D52" s="208"/>
      <c r="E52" s="217"/>
      <c r="F52" s="208"/>
      <c r="G52" s="217"/>
      <c r="H52" s="208"/>
      <c r="I52" s="217"/>
      <c r="J52" s="208"/>
      <c r="K52" s="217"/>
      <c r="L52" s="208"/>
      <c r="M52" s="208"/>
    </row>
    <row r="53" spans="1:13" ht="14.25">
      <c r="A53" s="216"/>
      <c r="B53" s="208"/>
      <c r="C53" s="207"/>
      <c r="D53" s="208"/>
      <c r="E53" s="217"/>
      <c r="F53" s="208"/>
      <c r="G53" s="217"/>
      <c r="H53" s="208"/>
      <c r="I53" s="217"/>
      <c r="J53" s="208"/>
      <c r="K53" s="217"/>
      <c r="L53" s="208"/>
      <c r="M53" s="208"/>
    </row>
    <row r="54" spans="1:13" ht="14.25">
      <c r="A54" s="216"/>
      <c r="B54" s="208"/>
      <c r="C54" s="207"/>
      <c r="D54" s="208"/>
      <c r="E54" s="217"/>
      <c r="F54" s="208"/>
      <c r="G54" s="217"/>
      <c r="H54" s="208"/>
      <c r="I54" s="217"/>
      <c r="J54" s="208"/>
      <c r="K54" s="217"/>
      <c r="L54" s="208"/>
      <c r="M54" s="208"/>
    </row>
    <row r="55" spans="1:13" ht="14.25">
      <c r="A55" s="216"/>
      <c r="B55" s="208"/>
      <c r="C55" s="207"/>
      <c r="D55" s="208"/>
      <c r="E55" s="217"/>
      <c r="F55" s="208"/>
      <c r="G55" s="217"/>
      <c r="H55" s="208"/>
      <c r="I55" s="217"/>
      <c r="J55" s="208"/>
      <c r="K55" s="217"/>
      <c r="L55" s="208"/>
      <c r="M55" s="208"/>
    </row>
    <row r="56" spans="1:13" ht="14.25">
      <c r="A56" s="216"/>
      <c r="B56" s="208"/>
      <c r="C56" s="207"/>
      <c r="D56" s="208"/>
      <c r="E56" s="217"/>
      <c r="F56" s="208"/>
      <c r="G56" s="217"/>
      <c r="H56" s="208"/>
      <c r="I56" s="217"/>
      <c r="J56" s="208"/>
      <c r="K56" s="217"/>
      <c r="L56" s="208"/>
      <c r="M56" s="208"/>
    </row>
    <row r="57" spans="1:13" ht="14.25">
      <c r="A57" s="216"/>
      <c r="B57" s="208"/>
      <c r="C57" s="207"/>
      <c r="D57" s="208"/>
      <c r="E57" s="217"/>
      <c r="F57" s="208"/>
      <c r="G57" s="217"/>
      <c r="H57" s="208"/>
      <c r="I57" s="217"/>
      <c r="J57" s="208"/>
      <c r="K57" s="217"/>
      <c r="L57" s="208"/>
      <c r="M57" s="208"/>
    </row>
    <row r="58" spans="1:13" ht="14.25">
      <c r="A58" s="216"/>
      <c r="B58" s="208"/>
      <c r="C58" s="207"/>
      <c r="D58" s="208"/>
      <c r="E58" s="217"/>
      <c r="F58" s="208"/>
      <c r="G58" s="217"/>
      <c r="H58" s="208"/>
      <c r="I58" s="217"/>
      <c r="J58" s="208"/>
      <c r="K58" s="217"/>
      <c r="L58" s="208"/>
      <c r="M58" s="208"/>
    </row>
    <row r="59" spans="1:13" ht="14.25">
      <c r="A59" s="216"/>
      <c r="B59" s="208"/>
      <c r="C59" s="207"/>
      <c r="D59" s="208"/>
      <c r="E59" s="217"/>
      <c r="F59" s="208"/>
      <c r="G59" s="217"/>
      <c r="H59" s="208"/>
      <c r="I59" s="217"/>
      <c r="J59" s="208"/>
      <c r="K59" s="217"/>
      <c r="L59" s="208"/>
      <c r="M59" s="208"/>
    </row>
    <row r="60" spans="1:13" ht="14.25">
      <c r="A60" s="216"/>
      <c r="B60" s="208"/>
      <c r="C60" s="207"/>
      <c r="D60" s="208"/>
      <c r="E60" s="217"/>
      <c r="F60" s="208"/>
      <c r="G60" s="217"/>
      <c r="H60" s="208"/>
      <c r="I60" s="217"/>
      <c r="J60" s="208"/>
      <c r="K60" s="217"/>
      <c r="L60" s="208"/>
      <c r="M60" s="208"/>
    </row>
    <row r="61" spans="1:13" ht="14.25">
      <c r="A61" s="216"/>
      <c r="B61" s="208"/>
      <c r="C61" s="207"/>
      <c r="D61" s="208"/>
      <c r="E61" s="217"/>
      <c r="F61" s="208"/>
      <c r="G61" s="217"/>
      <c r="H61" s="208"/>
      <c r="I61" s="217"/>
      <c r="J61" s="208"/>
      <c r="K61" s="217"/>
      <c r="L61" s="208"/>
      <c r="M61" s="208"/>
    </row>
    <row r="62" spans="1:13" ht="14.25">
      <c r="A62" s="216"/>
      <c r="B62" s="208"/>
      <c r="C62" s="207"/>
      <c r="D62" s="208"/>
      <c r="E62" s="217"/>
      <c r="F62" s="208"/>
      <c r="G62" s="217"/>
      <c r="H62" s="208"/>
      <c r="I62" s="217"/>
      <c r="J62" s="208"/>
      <c r="K62" s="217"/>
      <c r="L62" s="208"/>
      <c r="M62" s="208"/>
    </row>
    <row r="63" spans="1:13" ht="14.25">
      <c r="A63" s="216"/>
      <c r="B63" s="208"/>
      <c r="C63" s="207"/>
      <c r="D63" s="208"/>
      <c r="E63" s="217"/>
      <c r="F63" s="208"/>
      <c r="G63" s="217"/>
      <c r="H63" s="208"/>
      <c r="I63" s="217"/>
      <c r="J63" s="208"/>
      <c r="K63" s="217"/>
      <c r="L63" s="208"/>
      <c r="M63" s="208"/>
    </row>
    <row r="64" spans="1:13" ht="14.25">
      <c r="A64" s="216"/>
      <c r="B64" s="208"/>
      <c r="C64" s="207"/>
      <c r="D64" s="208"/>
      <c r="E64" s="217"/>
      <c r="F64" s="208"/>
      <c r="G64" s="217"/>
      <c r="H64" s="208"/>
      <c r="I64" s="217"/>
      <c r="J64" s="208"/>
      <c r="K64" s="217"/>
      <c r="L64" s="208"/>
      <c r="M64" s="208"/>
    </row>
  </sheetData>
  <sheetProtection/>
  <mergeCells count="16">
    <mergeCell ref="K34:L34"/>
    <mergeCell ref="C35:C36"/>
    <mergeCell ref="E13:F13"/>
    <mergeCell ref="K12:L12"/>
    <mergeCell ref="E14:F14"/>
    <mergeCell ref="I4:J4"/>
    <mergeCell ref="C13:C14"/>
    <mergeCell ref="I13:I14"/>
    <mergeCell ref="G13:H14"/>
    <mergeCell ref="I2:J2"/>
    <mergeCell ref="I3:J3"/>
    <mergeCell ref="C3:C4"/>
    <mergeCell ref="E4:F4"/>
    <mergeCell ref="G4:H4"/>
    <mergeCell ref="G3:H3"/>
    <mergeCell ref="E3:F3"/>
  </mergeCells>
  <printOptions/>
  <pageMargins left="0.31496062992125984" right="0.31496062992125984" top="0.7480314960629921" bottom="0.35433070866141736" header="0.31496062992125984" footer="0.31496062992125984"/>
  <pageSetup cellComments="asDisplayed" horizontalDpi="600" verticalDpi="600" orientation="portrait" paperSize="9" scale="79" r:id="rId1"/>
</worksheet>
</file>

<file path=xl/worksheets/sheet9.xml><?xml version="1.0" encoding="utf-8"?>
<worksheet xmlns="http://schemas.openxmlformats.org/spreadsheetml/2006/main" xmlns:r="http://schemas.openxmlformats.org/officeDocument/2006/relationships">
  <sheetPr>
    <tabColor rgb="FFFFFF00"/>
  </sheetPr>
  <dimension ref="A1:W26"/>
  <sheetViews>
    <sheetView view="pageBreakPreview" zoomScale="80" zoomScaleSheetLayoutView="80" zoomScalePageLayoutView="0" workbookViewId="0" topLeftCell="A13">
      <selection activeCell="Q9" sqref="Q9"/>
    </sheetView>
  </sheetViews>
  <sheetFormatPr defaultColWidth="9.00390625" defaultRowHeight="13.5"/>
  <cols>
    <col min="1" max="1" width="2.875" style="0" customWidth="1"/>
    <col min="2" max="2" width="0.875" style="0" customWidth="1"/>
    <col min="3" max="3" width="17.625" style="0" customWidth="1"/>
    <col min="4" max="5" width="0.875" style="0" customWidth="1"/>
    <col min="6" max="6" width="8.625" style="0" customWidth="1"/>
    <col min="7" max="7" width="0.875" style="0" customWidth="1"/>
    <col min="8" max="8" width="11.625" style="0" customWidth="1"/>
    <col min="9" max="9" width="0.875" style="0" customWidth="1"/>
    <col min="10" max="10" width="11.625" style="0" customWidth="1"/>
    <col min="11" max="11" width="0.875" style="0" customWidth="1"/>
    <col min="12" max="12" width="11.625" style="0" customWidth="1"/>
    <col min="13" max="13" width="0.875" style="0" customWidth="1"/>
    <col min="14" max="14" width="11.625" style="0" customWidth="1"/>
    <col min="15" max="15" width="0.875" style="0" customWidth="1"/>
    <col min="16" max="16" width="11.625" style="0" customWidth="1"/>
    <col min="17" max="17" width="1.00390625" style="0" customWidth="1"/>
    <col min="18" max="18" width="11.625" style="0" customWidth="1"/>
    <col min="19" max="19" width="1.00390625" style="0" customWidth="1"/>
    <col min="20" max="20" width="11.625" style="0" customWidth="1"/>
    <col min="21" max="21" width="1.00390625" style="0" customWidth="1"/>
  </cols>
  <sheetData>
    <row r="1" spans="1:17" ht="14.25">
      <c r="A1" s="216"/>
      <c r="B1" s="208"/>
      <c r="C1" s="235"/>
      <c r="D1" s="207"/>
      <c r="E1" s="207"/>
      <c r="F1" s="207"/>
      <c r="G1" s="208"/>
      <c r="H1" s="217"/>
      <c r="I1" s="208"/>
      <c r="J1" s="217"/>
      <c r="K1" s="208"/>
      <c r="L1" s="217"/>
      <c r="M1" s="208"/>
      <c r="N1" s="217"/>
      <c r="O1" s="208"/>
      <c r="P1" s="208"/>
      <c r="Q1" s="236"/>
    </row>
    <row r="2" spans="1:17" ht="21">
      <c r="A2" s="216"/>
      <c r="B2" s="208"/>
      <c r="C2" s="218" t="s">
        <v>276</v>
      </c>
      <c r="D2" s="218"/>
      <c r="E2" s="218"/>
      <c r="F2" s="218"/>
      <c r="G2" s="208"/>
      <c r="H2" s="217"/>
      <c r="I2" s="208"/>
      <c r="J2" s="217"/>
      <c r="K2" s="208"/>
      <c r="L2" s="217"/>
      <c r="M2" s="208"/>
      <c r="N2" s="217"/>
      <c r="O2" s="208"/>
      <c r="P2" s="208"/>
      <c r="Q2" s="236"/>
    </row>
    <row r="3" spans="1:21" ht="15" thickBot="1">
      <c r="A3" s="216"/>
      <c r="B3" s="208"/>
      <c r="C3" s="214"/>
      <c r="D3" s="214"/>
      <c r="E3" s="214"/>
      <c r="F3" s="214"/>
      <c r="G3" s="214"/>
      <c r="H3" s="214"/>
      <c r="I3" s="214"/>
      <c r="J3" s="214"/>
      <c r="K3" s="214"/>
      <c r="L3" s="214"/>
      <c r="M3" s="214"/>
      <c r="N3" s="748" t="s">
        <v>277</v>
      </c>
      <c r="O3" s="748"/>
      <c r="P3" s="748"/>
      <c r="Q3" s="748"/>
      <c r="R3" s="748"/>
      <c r="S3" s="748"/>
      <c r="T3" s="748"/>
      <c r="U3" s="748"/>
    </row>
    <row r="4" spans="1:21" ht="37.5" customHeight="1">
      <c r="A4" s="216"/>
      <c r="B4" s="205"/>
      <c r="C4" s="735" t="s">
        <v>278</v>
      </c>
      <c r="D4" s="755"/>
      <c r="E4" s="755"/>
      <c r="F4" s="755"/>
      <c r="G4" s="206"/>
      <c r="H4" s="744" t="s">
        <v>314</v>
      </c>
      <c r="I4" s="739"/>
      <c r="J4" s="744" t="s">
        <v>377</v>
      </c>
      <c r="K4" s="739"/>
      <c r="L4" s="744" t="s">
        <v>378</v>
      </c>
      <c r="M4" s="739"/>
      <c r="N4" s="744" t="s">
        <v>379</v>
      </c>
      <c r="O4" s="734"/>
      <c r="P4" s="751" t="s">
        <v>315</v>
      </c>
      <c r="Q4" s="752"/>
      <c r="R4" s="752"/>
      <c r="S4" s="752"/>
      <c r="T4" s="752"/>
      <c r="U4" s="752"/>
    </row>
    <row r="5" spans="1:21" ht="37.5" customHeight="1">
      <c r="A5" s="216"/>
      <c r="B5" s="211"/>
      <c r="C5" s="736"/>
      <c r="D5" s="736"/>
      <c r="E5" s="736"/>
      <c r="F5" s="736"/>
      <c r="G5" s="212"/>
      <c r="H5" s="737" t="s">
        <v>280</v>
      </c>
      <c r="I5" s="738"/>
      <c r="J5" s="737" t="s">
        <v>281</v>
      </c>
      <c r="K5" s="738"/>
      <c r="L5" s="737" t="s">
        <v>282</v>
      </c>
      <c r="M5" s="738"/>
      <c r="N5" s="737" t="s">
        <v>283</v>
      </c>
      <c r="O5" s="756"/>
      <c r="P5" s="751" t="s">
        <v>316</v>
      </c>
      <c r="Q5" s="752"/>
      <c r="R5" s="753" t="s">
        <v>317</v>
      </c>
      <c r="S5" s="753"/>
      <c r="T5" s="754" t="s">
        <v>318</v>
      </c>
      <c r="U5" s="754"/>
    </row>
    <row r="6" spans="1:22" ht="49.5" customHeight="1">
      <c r="A6" s="216"/>
      <c r="B6" s="315"/>
      <c r="C6" s="274" t="s">
        <v>284</v>
      </c>
      <c r="D6" s="316"/>
      <c r="E6" s="224"/>
      <c r="F6" s="224" t="s">
        <v>285</v>
      </c>
      <c r="G6" s="209"/>
      <c r="H6" s="227">
        <v>1069229</v>
      </c>
      <c r="I6" s="228"/>
      <c r="J6" s="229">
        <f>119+52</f>
        <v>171</v>
      </c>
      <c r="K6" s="229"/>
      <c r="L6" s="227"/>
      <c r="M6" s="228"/>
      <c r="N6" s="229">
        <f>H6+J6-L6</f>
        <v>1069400</v>
      </c>
      <c r="O6" s="210"/>
      <c r="P6" s="361"/>
      <c r="Q6" s="362"/>
      <c r="R6" s="363"/>
      <c r="S6" s="362"/>
      <c r="T6" s="363"/>
      <c r="U6" s="360"/>
      <c r="V6" s="363"/>
    </row>
    <row r="7" spans="1:21" ht="49.5" customHeight="1">
      <c r="A7" s="216"/>
      <c r="B7" s="314"/>
      <c r="C7" s="225" t="s">
        <v>286</v>
      </c>
      <c r="D7" s="317"/>
      <c r="E7" s="223"/>
      <c r="F7" s="223" t="s">
        <v>285</v>
      </c>
      <c r="G7" s="221"/>
      <c r="H7" s="230">
        <v>329555</v>
      </c>
      <c r="I7" s="231"/>
      <c r="J7" s="232">
        <f>12+33</f>
        <v>45</v>
      </c>
      <c r="K7" s="232"/>
      <c r="L7" s="230"/>
      <c r="M7" s="231"/>
      <c r="N7" s="229">
        <f aca="true" t="shared" si="0" ref="N7:N15">H7+J7-L7</f>
        <v>329600</v>
      </c>
      <c r="O7" s="222"/>
      <c r="P7" s="367"/>
      <c r="Q7" s="368"/>
      <c r="R7" s="369"/>
      <c r="S7" s="368"/>
      <c r="T7" s="369"/>
      <c r="U7" s="370"/>
    </row>
    <row r="8" spans="1:21" ht="49.5" customHeight="1">
      <c r="A8" s="216"/>
      <c r="B8" s="314"/>
      <c r="C8" s="225" t="s">
        <v>287</v>
      </c>
      <c r="D8" s="317"/>
      <c r="E8" s="223"/>
      <c r="F8" s="223" t="s">
        <v>285</v>
      </c>
      <c r="G8" s="221"/>
      <c r="H8" s="230">
        <v>15154</v>
      </c>
      <c r="I8" s="231"/>
      <c r="J8" s="232">
        <v>6</v>
      </c>
      <c r="K8" s="232"/>
      <c r="L8" s="230"/>
      <c r="M8" s="231"/>
      <c r="N8" s="229">
        <f t="shared" si="0"/>
        <v>15160</v>
      </c>
      <c r="O8" s="222"/>
      <c r="P8" s="367"/>
      <c r="Q8" s="368"/>
      <c r="R8" s="369"/>
      <c r="S8" s="368"/>
      <c r="T8" s="369"/>
      <c r="U8" s="370"/>
    </row>
    <row r="9" spans="1:23" ht="49.5" customHeight="1">
      <c r="A9" s="216"/>
      <c r="B9" s="314"/>
      <c r="C9" s="365" t="s">
        <v>319</v>
      </c>
      <c r="D9" s="326"/>
      <c r="E9" s="327"/>
      <c r="F9" s="327" t="s">
        <v>285</v>
      </c>
      <c r="G9" s="328"/>
      <c r="H9" s="329">
        <v>56955</v>
      </c>
      <c r="I9" s="330"/>
      <c r="J9" s="331">
        <v>7</v>
      </c>
      <c r="K9" s="331"/>
      <c r="L9" s="329"/>
      <c r="M9" s="330"/>
      <c r="N9" s="332">
        <f t="shared" si="0"/>
        <v>56962</v>
      </c>
      <c r="O9" s="222"/>
      <c r="P9" s="367"/>
      <c r="Q9" s="368"/>
      <c r="R9" s="369"/>
      <c r="S9" s="368"/>
      <c r="T9" s="369"/>
      <c r="U9" s="370"/>
      <c r="W9" s="295"/>
    </row>
    <row r="10" spans="1:21" ht="49.5" customHeight="1">
      <c r="A10" s="216"/>
      <c r="B10" s="314"/>
      <c r="C10" s="356" t="s">
        <v>320</v>
      </c>
      <c r="D10" s="317"/>
      <c r="E10" s="223"/>
      <c r="F10" s="223" t="s">
        <v>285</v>
      </c>
      <c r="G10" s="221"/>
      <c r="H10" s="230">
        <v>13306</v>
      </c>
      <c r="I10" s="231"/>
      <c r="J10" s="232">
        <v>4</v>
      </c>
      <c r="K10" s="232"/>
      <c r="L10" s="230"/>
      <c r="M10" s="231"/>
      <c r="N10" s="229">
        <f t="shared" si="0"/>
        <v>13310</v>
      </c>
      <c r="O10" s="222"/>
      <c r="P10" s="367"/>
      <c r="Q10" s="368"/>
      <c r="R10" s="369"/>
      <c r="S10" s="368"/>
      <c r="T10" s="369"/>
      <c r="U10" s="370"/>
    </row>
    <row r="11" spans="1:21" ht="49.5" customHeight="1">
      <c r="A11" s="216"/>
      <c r="B11" s="220"/>
      <c r="C11" s="356" t="s">
        <v>321</v>
      </c>
      <c r="D11" s="325"/>
      <c r="E11" s="223"/>
      <c r="F11" s="223" t="s">
        <v>285</v>
      </c>
      <c r="G11" s="221"/>
      <c r="H11" s="230">
        <v>19595</v>
      </c>
      <c r="I11" s="231"/>
      <c r="J11" s="232">
        <v>2</v>
      </c>
      <c r="K11" s="232"/>
      <c r="L11" s="230"/>
      <c r="M11" s="231"/>
      <c r="N11" s="229">
        <f t="shared" si="0"/>
        <v>19597</v>
      </c>
      <c r="O11" s="222"/>
      <c r="P11" s="367"/>
      <c r="Q11" s="368"/>
      <c r="R11" s="369"/>
      <c r="S11" s="368"/>
      <c r="T11" s="369"/>
      <c r="U11" s="370"/>
    </row>
    <row r="12" spans="1:21" ht="49.5" customHeight="1">
      <c r="A12" s="216"/>
      <c r="B12" s="234"/>
      <c r="C12" s="356" t="s">
        <v>322</v>
      </c>
      <c r="D12" s="322"/>
      <c r="E12" s="223"/>
      <c r="F12" s="223" t="s">
        <v>285</v>
      </c>
      <c r="G12" s="221"/>
      <c r="H12" s="230">
        <v>10663</v>
      </c>
      <c r="I12" s="231"/>
      <c r="J12" s="232">
        <v>3</v>
      </c>
      <c r="K12" s="232"/>
      <c r="L12" s="230"/>
      <c r="M12" s="231"/>
      <c r="N12" s="323">
        <f t="shared" si="0"/>
        <v>10666</v>
      </c>
      <c r="O12" s="222"/>
      <c r="P12" s="367"/>
      <c r="Q12" s="368"/>
      <c r="R12" s="369"/>
      <c r="S12" s="368"/>
      <c r="T12" s="369"/>
      <c r="U12" s="370"/>
    </row>
    <row r="13" spans="1:21" ht="49.5" customHeight="1">
      <c r="A13" s="216"/>
      <c r="B13" s="220"/>
      <c r="C13" s="365" t="s">
        <v>323</v>
      </c>
      <c r="D13" s="333"/>
      <c r="E13" s="327"/>
      <c r="F13" s="327" t="s">
        <v>285</v>
      </c>
      <c r="G13" s="328"/>
      <c r="H13" s="329">
        <v>17294</v>
      </c>
      <c r="I13" s="330"/>
      <c r="J13" s="331">
        <v>4</v>
      </c>
      <c r="K13" s="331"/>
      <c r="L13" s="329"/>
      <c r="M13" s="330"/>
      <c r="N13" s="334">
        <f t="shared" si="0"/>
        <v>17298</v>
      </c>
      <c r="O13" s="222"/>
      <c r="P13" s="367"/>
      <c r="Q13" s="368"/>
      <c r="R13" s="369"/>
      <c r="S13" s="368"/>
      <c r="T13" s="369"/>
      <c r="U13" s="370"/>
    </row>
    <row r="14" spans="1:21" ht="49.5" customHeight="1">
      <c r="A14" s="216"/>
      <c r="B14" s="314"/>
      <c r="C14" s="366" t="s">
        <v>324</v>
      </c>
      <c r="D14" s="317"/>
      <c r="E14" s="225"/>
      <c r="F14" s="225" t="s">
        <v>285</v>
      </c>
      <c r="G14" s="221"/>
      <c r="H14" s="230">
        <v>8871</v>
      </c>
      <c r="I14" s="231"/>
      <c r="J14" s="232">
        <v>0</v>
      </c>
      <c r="K14" s="232"/>
      <c r="L14" s="230"/>
      <c r="M14" s="231"/>
      <c r="N14" s="334">
        <f t="shared" si="0"/>
        <v>8871</v>
      </c>
      <c r="O14" s="222"/>
      <c r="P14" s="367"/>
      <c r="Q14" s="368"/>
      <c r="R14" s="369"/>
      <c r="S14" s="368"/>
      <c r="T14" s="369"/>
      <c r="U14" s="370"/>
    </row>
    <row r="15" spans="1:21" ht="49.5" customHeight="1">
      <c r="A15" s="216"/>
      <c r="B15" s="234"/>
      <c r="C15" s="335" t="s">
        <v>325</v>
      </c>
      <c r="D15" s="322"/>
      <c r="E15" s="207"/>
      <c r="F15" s="223" t="s">
        <v>285</v>
      </c>
      <c r="G15" s="339"/>
      <c r="H15" s="340">
        <v>80660</v>
      </c>
      <c r="I15" s="341"/>
      <c r="J15" s="342">
        <v>11</v>
      </c>
      <c r="K15" s="342"/>
      <c r="L15" s="340"/>
      <c r="M15" s="343"/>
      <c r="N15" s="334">
        <f t="shared" si="0"/>
        <v>80671</v>
      </c>
      <c r="O15" s="344"/>
      <c r="P15" s="367"/>
      <c r="Q15" s="368"/>
      <c r="R15" s="369"/>
      <c r="S15" s="368"/>
      <c r="T15" s="369"/>
      <c r="U15" s="370"/>
    </row>
    <row r="16" spans="1:21" ht="49.5" customHeight="1">
      <c r="A16" s="216"/>
      <c r="B16" s="296"/>
      <c r="C16" s="351"/>
      <c r="D16" s="352"/>
      <c r="E16" s="301"/>
      <c r="F16" s="301"/>
      <c r="G16" s="297"/>
      <c r="H16" s="338"/>
      <c r="I16" s="353"/>
      <c r="J16" s="300"/>
      <c r="K16" s="300"/>
      <c r="L16" s="338"/>
      <c r="M16" s="299"/>
      <c r="N16" s="354"/>
      <c r="O16" s="302"/>
      <c r="P16" s="371"/>
      <c r="Q16" s="372"/>
      <c r="R16" s="373"/>
      <c r="S16" s="372"/>
      <c r="T16" s="373"/>
      <c r="U16" s="374"/>
    </row>
    <row r="17" spans="1:21" ht="49.5" customHeight="1">
      <c r="A17" s="216"/>
      <c r="B17" s="315"/>
      <c r="C17" s="749" t="s">
        <v>288</v>
      </c>
      <c r="D17" s="316"/>
      <c r="E17" s="226"/>
      <c r="F17" s="226" t="s">
        <v>285</v>
      </c>
      <c r="G17" s="345"/>
      <c r="H17" s="346">
        <f>SUM(H6:H16)</f>
        <v>1621282</v>
      </c>
      <c r="I17" s="347"/>
      <c r="J17" s="346">
        <f aca="true" t="shared" si="1" ref="J17:T17">SUM(J6:J16)</f>
        <v>253</v>
      </c>
      <c r="K17" s="348">
        <f t="shared" si="1"/>
        <v>0</v>
      </c>
      <c r="L17" s="346">
        <f t="shared" si="1"/>
        <v>0</v>
      </c>
      <c r="M17" s="347">
        <f t="shared" si="1"/>
        <v>0</v>
      </c>
      <c r="N17" s="349">
        <f t="shared" si="1"/>
        <v>1621535</v>
      </c>
      <c r="O17" s="350">
        <f t="shared" si="1"/>
        <v>0</v>
      </c>
      <c r="P17" s="361">
        <f t="shared" si="1"/>
        <v>0</v>
      </c>
      <c r="Q17" s="362">
        <f t="shared" si="1"/>
        <v>0</v>
      </c>
      <c r="R17" s="363">
        <f t="shared" si="1"/>
        <v>0</v>
      </c>
      <c r="S17" s="362">
        <f t="shared" si="1"/>
        <v>0</v>
      </c>
      <c r="T17" s="364">
        <f t="shared" si="1"/>
        <v>0</v>
      </c>
      <c r="U17" s="360"/>
    </row>
    <row r="18" spans="1:21" ht="49.5" customHeight="1" thickBot="1">
      <c r="A18" s="216"/>
      <c r="B18" s="291"/>
      <c r="C18" s="750"/>
      <c r="D18" s="318"/>
      <c r="E18" s="313"/>
      <c r="F18" s="313" t="s">
        <v>289</v>
      </c>
      <c r="G18" s="311"/>
      <c r="H18" s="324"/>
      <c r="I18" s="320"/>
      <c r="J18" s="324"/>
      <c r="K18" s="321"/>
      <c r="L18" s="319"/>
      <c r="M18" s="320"/>
      <c r="N18" s="337"/>
      <c r="O18" s="312"/>
      <c r="P18" s="212"/>
      <c r="Q18" s="358"/>
      <c r="R18" s="359"/>
      <c r="S18" s="358"/>
      <c r="T18" s="359"/>
      <c r="U18" s="358"/>
    </row>
    <row r="19" spans="1:21" ht="25.5" customHeight="1">
      <c r="A19" s="216"/>
      <c r="B19" s="208"/>
      <c r="C19" s="357" t="s">
        <v>365</v>
      </c>
      <c r="D19" s="207"/>
      <c r="E19" s="207"/>
      <c r="F19" s="207"/>
      <c r="G19" s="208"/>
      <c r="H19" s="336"/>
      <c r="I19" s="233"/>
      <c r="J19" s="336"/>
      <c r="K19" s="233"/>
      <c r="L19" s="233"/>
      <c r="M19" s="233"/>
      <c r="N19" s="336"/>
      <c r="O19" s="208"/>
      <c r="P19" s="208"/>
      <c r="Q19" s="208"/>
      <c r="R19" s="355"/>
      <c r="S19" s="355"/>
      <c r="T19" s="295"/>
      <c r="U19" s="295"/>
    </row>
    <row r="20" spans="1:21" ht="25.5" customHeight="1">
      <c r="A20" s="216"/>
      <c r="B20" s="208"/>
      <c r="C20" s="357"/>
      <c r="D20" s="207"/>
      <c r="E20" s="207"/>
      <c r="F20" s="207"/>
      <c r="G20" s="208"/>
      <c r="H20" s="217"/>
      <c r="I20" s="208"/>
      <c r="J20" s="217"/>
      <c r="K20" s="208"/>
      <c r="L20" s="217"/>
      <c r="M20" s="208"/>
      <c r="N20" s="217"/>
      <c r="O20" s="208"/>
      <c r="P20" s="208"/>
      <c r="Q20" s="208"/>
      <c r="R20" s="310"/>
      <c r="S20" s="310"/>
      <c r="T20" s="295"/>
      <c r="U20" s="295"/>
    </row>
    <row r="25" ht="14.25">
      <c r="C25" s="357"/>
    </row>
    <row r="26" ht="14.25">
      <c r="C26" s="357"/>
    </row>
  </sheetData>
  <sheetProtection/>
  <mergeCells count="15">
    <mergeCell ref="H5:I5"/>
    <mergeCell ref="J5:K5"/>
    <mergeCell ref="L5:M5"/>
    <mergeCell ref="N5:O5"/>
    <mergeCell ref="P4:U4"/>
    <mergeCell ref="N3:U3"/>
    <mergeCell ref="C17:C18"/>
    <mergeCell ref="P5:Q5"/>
    <mergeCell ref="R5:S5"/>
    <mergeCell ref="T5:U5"/>
    <mergeCell ref="C4:F5"/>
    <mergeCell ref="H4:I4"/>
    <mergeCell ref="J4:K4"/>
    <mergeCell ref="L4:M4"/>
    <mergeCell ref="N4:O4"/>
  </mergeCells>
  <printOptions/>
  <pageMargins left="0.5118110236220472" right="0.7086614173228347" top="0.7480314960629921" bottom="0.7480314960629921" header="0.31496062992125984" footer="0.31496062992125984"/>
  <pageSetup horizontalDpi="600" verticalDpi="600" orientation="portrait"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東芝ユーザ</dc:creator>
  <cp:keywords/>
  <dc:description/>
  <cp:lastModifiedBy> </cp:lastModifiedBy>
  <cp:lastPrinted>2017-07-14T07:25:43Z</cp:lastPrinted>
  <dcterms:created xsi:type="dcterms:W3CDTF">2000-02-04T01:18:46Z</dcterms:created>
  <dcterms:modified xsi:type="dcterms:W3CDTF">2017-07-14T07:25:50Z</dcterms:modified>
  <cp:category/>
  <cp:version/>
  <cp:contentType/>
  <cp:contentStatus/>
</cp:coreProperties>
</file>