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0.10.150.10\share\都市整備課\04都市施設G\07下水道事業に関する事務\16調査報告\R4年度\1月\[自動無害化]【資料①】 【120〆 依頼】公営企業に係る経営比較分析表（令和３年度決算）の分析等について\"/>
    </mc:Choice>
  </mc:AlternateContent>
  <xr:revisionPtr revIDLastSave="0" documentId="13_ncr:1_{DC856C3C-A47D-4346-853A-3744A9B72870}" xr6:coauthVersionLast="47" xr6:coauthVersionMax="47" xr10:uidLastSave="{00000000-0000-0000-0000-000000000000}"/>
  <workbookProtection workbookAlgorithmName="SHA-512" workbookHashValue="XlN780XlT6fD5E8d+TLO2liivmEm74NAzXeCNKdikZeMBtGYd7KKtBK/5hV8yeG2k1qwIcywge713DYyb2VE+Q==" workbookSaltValue="bTOMGVuUuY677AYOJrL3K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T10" i="4"/>
  <c r="AL10" i="4"/>
  <c r="W10" i="4"/>
  <c r="BB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<sst xmlns="http://schemas.openxmlformats.org/spreadsheetml/2006/main" count="236" uniqueCount="119">
  <si>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</si>
  <si>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</si>
  <si>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</si>
  <si>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</si>
  <si>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</si>
  <si>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</si>
  <si>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</si>
  <si>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</si>
  <si>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</si>
  <si>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</si>
  <si>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</si>
  <si>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</si>
  <si>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</si>
  <si>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</si>
  <si>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</si>
  <si>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</si>
  <si>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</si>
  <si>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</si>
  <si>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</si>
  <si>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</si>
  <si>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</si>
  <si>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</si>
  <si>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</si>
  <si>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</si>
  <si>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</si>
  <si>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</si>
  <si>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</si>
  <si>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</si>
  <si>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</si>
  <si>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</si>
  <si>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</si>
  <si>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</si>
  <si>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</si>
  <si>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</si>
  <si>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</si>
  <si>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</si>
  <si>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</si>
  <si>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</si>
  <si>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</si>
  <si>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</si>
  <si>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</si>
  <si>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</si>
  <si>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</si>
  <si>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</si>
  <si>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</si>
  <si>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</si>
  <si>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</si>
  <si>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</si>
  <si>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</si>
  <si>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</si>
  <si>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</si>
  <si>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</si>
  <si>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</si>
  <si>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</si>
  <si>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</si>
  <si>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</si>
  <si>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</si>
  <si>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</si>
  <si>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</si>
  <si>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</si>
  <si>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</si>
  <si>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</si>
  <si>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</si>
  <si>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</si>
  <si>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</si>
  <si>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</si>
  <si>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</si>
  <si>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</si>
  <si>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</si>
  <si>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</si>
  <si>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</si>
  <si>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</si>
  <si>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</si>
  <si>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</si>
  <si>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</si>
  <si>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</si>
  <si>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</si>
  <si>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</si>
  <si>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</si>
  <si>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</si>
  <si>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</si>
  <si>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</si>
  <si>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</si>
  <si>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</si>
  <si>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</si>
  <si>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</si>
  <si>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</si>
  <si>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</si>
  <si>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</si>
  <si>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</si>
  <si>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</si>
  <si>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</si>
  <si>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</si>
  <si>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</si>
  <si>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</si>
  <si>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</si>
  <si>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</si>
  <si>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</si>
  <si>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南幌町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</si>
  <si>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</si>
  <si>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</si>
  <si>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</si>
  <si>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</si>
  <si>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</si>
  <si>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</si>
  <si>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</si>
  <si>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</si>
  <si>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</si>
  <si>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</si>
  <si>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</si>
  <si>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</si>
  <si>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</si>
  <si>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</si>
  <si>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</si>
  <si>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</si>
  <si>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</si>
  <si>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比率は100％以下となっており、使用料収入だけでは費用を賄うことができず、一般会計からの繰入
金で補っています。
④企業債残高対事業規模比率
　地方公営企業法の適用に要する経費及び適用債借入れが増加しているが、企業債残高は償還終了に伴い減少傾向にある。
⑤経費回収率
　回収率は、類似団体平均値と比較して高い数値で推移しているが、100％に達していないことから汚水処理費の削減、適正な使用料収入の確保が課題である。
⑥汚水処理原価
　類似団体平均値をやや上回っており、今後も維持管理費の削減に向けた取り組みを行っていく必要がある。
⑦施設利用率
　類似団体平均値を上回っているが、近年やや下降傾向にあります。
⑧水洗化率
　概ね100％に近い数値となっており、類似団体平均値より大きく上回っていることから、汚水処理については適正に行われていると考えられる。</t>
    <phoneticPr fontId="4"/>
  </si>
  <si>
    <t>　農業集落排水事業の実施は平成３年度より行われており、３０年経過しています。一般的に管渠の基準的耐用年数は５０年となっていますが、老朽化対策として定期的に管渠調査を行い、管渠の状況を確認し維持補修していく必要があります。
　また、令和元年度に機能診断により最適整備構想を策定しており、年次計画に基づき、管渠及び処理施設の更新を検討します。</t>
    <phoneticPr fontId="4"/>
  </si>
  <si>
    <t>　施設の老朽化に伴う維持管理費の増加や、人口減少等による使用料収入の減少が見込まれることから、汚水処理費を料金収入のみで賄いきれない状況にある。それに伴い一般会計繰入金も増加すると考えられることから、今後においても更なる経営改善に向けた取り組みを行っていく必要があり、最適整備構想計画に基づいて計画的かつ効率的に管渠及び処理施設の更新を行っていく必要があると考え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</si>
</sst>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D9-48EA-97C2-9CF207916F1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79D9-48EA-97C2-9CF207916F1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67.05</c:v>
                </c:pt>
                <c:pt idx="1">
                  <c:v>63.58</c:v>
                </c:pt>
                <c:pt idx="2">
                  <c:v>103.7</c:v>
                </c:pt>
                <c:pt idx="3">
                  <c:v>63.01</c:v>
                </c:pt>
                <c:pt idx="4">
                  <c:v>79.39</c:v>
                </c:pt>
              </c:numCache>
            </c:numRef>
          </c:val>
          <c:extLst>
            <c:ext xmlns:c16="http://schemas.microsoft.com/office/drawing/2014/chart" uri="{C3380CC4-5D6E-409C-BE32-E72D297353CC}">
              <c16:uniqueId val="{00000000-BF4C-4302-8BA0-ED8FAB2DB92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BF4C-4302-8BA0-ED8FAB2DB92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98.86</c:v>
                </c:pt>
                <c:pt idx="1">
                  <c:v>98.41</c:v>
                </c:pt>
                <c:pt idx="2">
                  <c:v>98.63</c:v>
                </c:pt>
                <c:pt idx="3">
                  <c:v>98.7</c:v>
                </c:pt>
                <c:pt idx="4">
                  <c:v>98.56</c:v>
                </c:pt>
              </c:numCache>
            </c:numRef>
          </c:val>
          <c:extLst>
            <c:ext xmlns:c16="http://schemas.microsoft.com/office/drawing/2014/chart" uri="{C3380CC4-5D6E-409C-BE32-E72D297353CC}">
              <c16:uniqueId val="{00000000-5607-4697-938D-F0105BFBB6A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5607-4697-938D-F0105BFBB6A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86.39</c:v>
                </c:pt>
                <c:pt idx="1">
                  <c:v>90.02</c:v>
                </c:pt>
                <c:pt idx="2">
                  <c:v>91.65</c:v>
                </c:pt>
                <c:pt idx="3">
                  <c:v>78.61</c:v>
                </c:pt>
                <c:pt idx="4">
                  <c:v>68.400000000000006</c:v>
                </c:pt>
              </c:numCache>
            </c:numRef>
          </c:val>
          <c:extLst>
            <c:ext xmlns:c16="http://schemas.microsoft.com/office/drawing/2014/chart" uri="{C3380CC4-5D6E-409C-BE32-E72D297353CC}">
              <c16:uniqueId val="{00000000-80E2-4A49-9AE6-FB8B446314D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E2-4A49-9AE6-FB8B446314D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85-4735-AE3A-41841E7D5BF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85-4735-AE3A-41841E7D5BF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3F-44EE-A710-2830977E1E9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3F-44EE-A710-2830977E1E9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DB-40AC-8717-B63D8A54440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DB-40AC-8717-B63D8A54440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C7-486A-BA3B-F230FD164F9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C7-486A-BA3B-F230FD164F9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quot;-&quot;">
                  <c:v>6.53</c:v>
                </c:pt>
                <c:pt idx="3" formatCode="#,##0.00;&quot;△&quot;#,##0.00;&quot;-&quot;">
                  <c:v>55.21</c:v>
                </c:pt>
                <c:pt idx="4" formatCode="#,##0.00;&quot;△&quot;#,##0.00;&quot;-&quot;">
                  <c:v>178.86</c:v>
                </c:pt>
              </c:numCache>
            </c:numRef>
          </c:val>
          <c:extLst>
            <c:ext xmlns:c16="http://schemas.microsoft.com/office/drawing/2014/chart" uri="{C3380CC4-5D6E-409C-BE32-E72D297353CC}">
              <c16:uniqueId val="{00000000-1052-4846-B44F-82E7E9FE2E0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1052-4846-B44F-82E7E9FE2E0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83.91</c:v>
                </c:pt>
                <c:pt idx="1">
                  <c:v>81.59</c:v>
                </c:pt>
                <c:pt idx="2">
                  <c:v>75.12</c:v>
                </c:pt>
                <c:pt idx="3">
                  <c:v>70.319999999999993</c:v>
                </c:pt>
                <c:pt idx="4">
                  <c:v>62.51</c:v>
                </c:pt>
              </c:numCache>
            </c:numRef>
          </c:val>
          <c:extLst>
            <c:ext xmlns:c16="http://schemas.microsoft.com/office/drawing/2014/chart" uri="{C3380CC4-5D6E-409C-BE32-E72D297353CC}">
              <c16:uniqueId val="{00000000-223B-44C6-AFC5-66E8864DA8D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223B-44C6-AFC5-66E8864DA8D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239.22</c:v>
                </c:pt>
                <c:pt idx="1">
                  <c:v>248.64</c:v>
                </c:pt>
                <c:pt idx="2">
                  <c:v>272.19</c:v>
                </c:pt>
                <c:pt idx="3">
                  <c:v>294.08999999999997</c:v>
                </c:pt>
                <c:pt idx="4">
                  <c:v>332.42</c:v>
                </c:pt>
              </c:numCache>
            </c:numRef>
          </c:val>
          <c:extLst>
            <c:ext xmlns:c16="http://schemas.microsoft.com/office/drawing/2014/chart" uri="{C3380CC4-5D6E-409C-BE32-E72D297353CC}">
              <c16:uniqueId val="{00000000-7801-46E1-B005-FD082435250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7801-46E1-B005-FD082435250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北海道　南幌町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7378</v>
      </c>
      <c r="AM8" s="55"/>
      <c r="AN8" s="55"/>
      <c r="AO8" s="55"/>
      <c r="AP8" s="55"/>
      <c r="AQ8" s="55"/>
      <c r="AR8" s="55"/>
      <c r="AS8" s="55"/>
      <c r="AT8" s="54">
        <f>データ!T6</f>
        <v>81.36</v>
      </c>
      <c r="AU8" s="54"/>
      <c r="AV8" s="54"/>
      <c r="AW8" s="54"/>
      <c r="AX8" s="54"/>
      <c r="AY8" s="54"/>
      <c r="AZ8" s="54"/>
      <c r="BA8" s="54"/>
      <c r="BB8" s="54">
        <f>データ!U6</f>
        <v>90.68</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5.66</v>
      </c>
      <c r="Q10" s="54"/>
      <c r="R10" s="54"/>
      <c r="S10" s="54"/>
      <c r="T10" s="54"/>
      <c r="U10" s="54"/>
      <c r="V10" s="54"/>
      <c r="W10" s="54">
        <f>データ!Q6</f>
        <v>74.599999999999994</v>
      </c>
      <c r="X10" s="54"/>
      <c r="Y10" s="54"/>
      <c r="Z10" s="54"/>
      <c r="AA10" s="54"/>
      <c r="AB10" s="54"/>
      <c r="AC10" s="54"/>
      <c r="AD10" s="55">
        <f>データ!R6</f>
        <v>3924</v>
      </c>
      <c r="AE10" s="55"/>
      <c r="AF10" s="55"/>
      <c r="AG10" s="55"/>
      <c r="AH10" s="55"/>
      <c r="AI10" s="55"/>
      <c r="AJ10" s="55"/>
      <c r="AK10" s="2"/>
      <c r="AL10" s="55">
        <f>データ!V6</f>
        <v>417</v>
      </c>
      <c r="AM10" s="55"/>
      <c r="AN10" s="55"/>
      <c r="AO10" s="55"/>
      <c r="AP10" s="55"/>
      <c r="AQ10" s="55"/>
      <c r="AR10" s="55"/>
      <c r="AS10" s="55"/>
      <c r="AT10" s="54">
        <f>データ!W6</f>
        <v>0.2</v>
      </c>
      <c r="AU10" s="54"/>
      <c r="AV10" s="54"/>
      <c r="AW10" s="54"/>
      <c r="AX10" s="54"/>
      <c r="AY10" s="54"/>
      <c r="AZ10" s="54"/>
      <c r="BA10" s="54"/>
      <c r="BB10" s="54">
        <f>データ!X6</f>
        <v>2085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q2ayyAf1GLb0wP1Skf/9bh/MCX/B6R3o4TLrbKzBkISG9oRRDcEQo0K7RcsAVv773gJEAWdP9fEP4U/xqGHCGA==" saltValue="JyUDhajFgvne3O2SvCSj+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14231</v>
      </c>
      <c r="D6" s="19">
        <f t="shared" si="3"/>
        <v>47</v>
      </c>
      <c r="E6" s="19">
        <f t="shared" si="3"/>
        <v>17</v>
      </c>
      <c r="F6" s="19">
        <f t="shared" si="3"/>
        <v>5</v>
      </c>
      <c r="G6" s="19">
        <f t="shared" si="3"/>
        <v>0</v>
      </c>
      <c r="H6" s="19" t="str">
        <f t="shared" si="3"/>
        <v>北海道　南幌町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5.66</v>
      </c>
      <c r="Q6" s="20">
        <f t="shared" si="3"/>
        <v>74.599999999999994</v>
      </c>
      <c r="R6" s="20">
        <f t="shared" si="3"/>
        <v>3924</v>
      </c>
      <c r="S6" s="20">
        <f t="shared" si="3"/>
        <v>7378</v>
      </c>
      <c r="T6" s="20">
        <f t="shared" si="3"/>
        <v>81.36</v>
      </c>
      <c r="U6" s="20">
        <f t="shared" si="3"/>
        <v>90.68</v>
      </c>
      <c r="V6" s="20">
        <f t="shared" si="3"/>
        <v>417</v>
      </c>
      <c r="W6" s="20">
        <f t="shared" si="3"/>
        <v>0.2</v>
      </c>
      <c r="X6" s="20">
        <f t="shared" si="3"/>
        <v>2085</v>
      </c>
      <c r="Y6" s="21">
        <f>IF(Y7="",NA(),Y7)</f>
        <v>86.39</v>
      </c>
      <c r="Z6" s="21">
        <f t="shared" ref="Z6:AH6" si="4">IF(Z7="",NA(),Z7)</f>
        <v>90.02</v>
      </c>
      <c r="AA6" s="21">
        <f t="shared" si="4"/>
        <v>91.65</v>
      </c>
      <c r="AB6" s="21">
        <f t="shared" si="4"/>
        <v>78.61</v>
      </c>
      <c r="AC6" s="21">
        <f t="shared" si="4"/>
        <v>68.400000000000006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6.53</v>
      </c>
      <c r="BI6" s="21">
        <f t="shared" si="7"/>
        <v>55.21</v>
      </c>
      <c r="BJ6" s="21">
        <f t="shared" si="7"/>
        <v>178.86</v>
      </c>
      <c r="BK6" s="21">
        <f t="shared" si="7"/>
        <v>855.8</v>
      </c>
      <c r="BL6" s="21">
        <f t="shared" si="7"/>
        <v>789.46</v>
      </c>
      <c r="BM6" s="21">
        <f t="shared" si="7"/>
        <v>826.83</v>
      </c>
      <c r="BN6" s="21">
        <f t="shared" si="7"/>
        <v>867.83</v>
      </c>
      <c r="BO6" s="21">
        <f t="shared" si="7"/>
        <v>791.76</v>
      </c>
      <c r="BP6" s="20" t="str">
        <f>IF(BP7="","",IF(BP7="-","【-】","【"&amp;SUBSTITUTE(TEXT(BP7,"#,##0.00"),"-","△")&amp;"】"))</f>
        <v>【786.37】</v>
      </c>
      <c r="BQ6" s="21">
        <f>IF(BQ7="",NA(),BQ7)</f>
        <v>83.91</v>
      </c>
      <c r="BR6" s="21">
        <f t="shared" ref="BR6:BZ6" si="8">IF(BR7="",NA(),BR7)</f>
        <v>81.59</v>
      </c>
      <c r="BS6" s="21">
        <f t="shared" si="8"/>
        <v>75.12</v>
      </c>
      <c r="BT6" s="21">
        <f t="shared" si="8"/>
        <v>70.319999999999993</v>
      </c>
      <c r="BU6" s="21">
        <f t="shared" si="8"/>
        <v>62.51</v>
      </c>
      <c r="BV6" s="21">
        <f t="shared" si="8"/>
        <v>59.8</v>
      </c>
      <c r="BW6" s="21">
        <f t="shared" si="8"/>
        <v>57.77</v>
      </c>
      <c r="BX6" s="21">
        <f t="shared" si="8"/>
        <v>57.31</v>
      </c>
      <c r="BY6" s="21">
        <f t="shared" si="8"/>
        <v>57.08</v>
      </c>
      <c r="BZ6" s="21">
        <f t="shared" si="8"/>
        <v>56.26</v>
      </c>
      <c r="CA6" s="20" t="str">
        <f>IF(CA7="","",IF(CA7="-","【-】","【"&amp;SUBSTITUTE(TEXT(CA7,"#,##0.00"),"-","△")&amp;"】"))</f>
        <v>【60.65】</v>
      </c>
      <c r="CB6" s="21">
        <f>IF(CB7="",NA(),CB7)</f>
        <v>239.22</v>
      </c>
      <c r="CC6" s="21">
        <f t="shared" ref="CC6:CK6" si="9">IF(CC7="",NA(),CC7)</f>
        <v>248.64</v>
      </c>
      <c r="CD6" s="21">
        <f t="shared" si="9"/>
        <v>272.19</v>
      </c>
      <c r="CE6" s="21">
        <f t="shared" si="9"/>
        <v>294.08999999999997</v>
      </c>
      <c r="CF6" s="21">
        <f t="shared" si="9"/>
        <v>332.42</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67.05</v>
      </c>
      <c r="CN6" s="21">
        <f t="shared" ref="CN6:CV6" si="10">IF(CN7="",NA(),CN7)</f>
        <v>63.58</v>
      </c>
      <c r="CO6" s="21">
        <f t="shared" si="10"/>
        <v>103.7</v>
      </c>
      <c r="CP6" s="21">
        <f t="shared" si="10"/>
        <v>63.01</v>
      </c>
      <c r="CQ6" s="21">
        <f t="shared" si="10"/>
        <v>79.39</v>
      </c>
      <c r="CR6" s="21">
        <f t="shared" si="10"/>
        <v>51.75</v>
      </c>
      <c r="CS6" s="21">
        <f t="shared" si="10"/>
        <v>50.68</v>
      </c>
      <c r="CT6" s="21">
        <f t="shared" si="10"/>
        <v>50.14</v>
      </c>
      <c r="CU6" s="21">
        <f t="shared" si="10"/>
        <v>54.83</v>
      </c>
      <c r="CV6" s="21">
        <f t="shared" si="10"/>
        <v>66.53</v>
      </c>
      <c r="CW6" s="20" t="str">
        <f>IF(CW7="","",IF(CW7="-","【-】","【"&amp;SUBSTITUTE(TEXT(CW7,"#,##0.00"),"-","△")&amp;"】"))</f>
        <v>【61.14】</v>
      </c>
      <c r="CX6" s="21">
        <f>IF(CX7="",NA(),CX7)</f>
        <v>98.86</v>
      </c>
      <c r="CY6" s="21">
        <f t="shared" ref="CY6:DG6" si="11">IF(CY7="",NA(),CY7)</f>
        <v>98.41</v>
      </c>
      <c r="CZ6" s="21">
        <f t="shared" si="11"/>
        <v>98.63</v>
      </c>
      <c r="DA6" s="21">
        <f t="shared" si="11"/>
        <v>98.7</v>
      </c>
      <c r="DB6" s="21">
        <f t="shared" si="11"/>
        <v>98.56</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14231</v>
      </c>
      <c r="D7" s="23">
        <v>47</v>
      </c>
      <c r="E7" s="23">
        <v>17</v>
      </c>
      <c r="F7" s="23">
        <v>5</v>
      </c>
      <c r="G7" s="23">
        <v>0</v>
      </c>
      <c r="H7" s="23" t="s">
        <v>98</v>
      </c>
      <c r="I7" s="23" t="s">
        <v>99</v>
      </c>
      <c r="J7" s="23" t="s">
        <v>100</v>
      </c>
      <c r="K7" s="23" t="s">
        <v>101</v>
      </c>
      <c r="L7" s="23" t="s">
        <v>102</v>
      </c>
      <c r="M7" s="23" t="s">
        <v>103</v>
      </c>
      <c r="N7" s="24" t="s">
        <v>104</v>
      </c>
      <c r="O7" s="24" t="s">
        <v>105</v>
      </c>
      <c r="P7" s="24">
        <v>5.66</v>
      </c>
      <c r="Q7" s="24">
        <v>74.599999999999994</v>
      </c>
      <c r="R7" s="24">
        <v>3924</v>
      </c>
      <c r="S7" s="24">
        <v>7378</v>
      </c>
      <c r="T7" s="24">
        <v>81.36</v>
      </c>
      <c r="U7" s="24">
        <v>90.68</v>
      </c>
      <c r="V7" s="24">
        <v>417</v>
      </c>
      <c r="W7" s="24">
        <v>0.2</v>
      </c>
      <c r="X7" s="24">
        <v>2085</v>
      </c>
      <c r="Y7" s="24">
        <v>86.39</v>
      </c>
      <c r="Z7" s="24">
        <v>90.02</v>
      </c>
      <c r="AA7" s="24">
        <v>91.65</v>
      </c>
      <c r="AB7" s="24">
        <v>78.61</v>
      </c>
      <c r="AC7" s="24">
        <v>68.400000000000006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6.53</v>
      </c>
      <c r="BI7" s="24">
        <v>55.21</v>
      </c>
      <c r="BJ7" s="24">
        <v>178.86</v>
      </c>
      <c r="BK7" s="24">
        <v>855.8</v>
      </c>
      <c r="BL7" s="24">
        <v>789.46</v>
      </c>
      <c r="BM7" s="24">
        <v>826.83</v>
      </c>
      <c r="BN7" s="24">
        <v>867.83</v>
      </c>
      <c r="BO7" s="24">
        <v>791.76</v>
      </c>
      <c r="BP7" s="24">
        <v>786.37</v>
      </c>
      <c r="BQ7" s="24">
        <v>83.91</v>
      </c>
      <c r="BR7" s="24">
        <v>81.59</v>
      </c>
      <c r="BS7" s="24">
        <v>75.12</v>
      </c>
      <c r="BT7" s="24">
        <v>70.319999999999993</v>
      </c>
      <c r="BU7" s="24">
        <v>62.51</v>
      </c>
      <c r="BV7" s="24">
        <v>59.8</v>
      </c>
      <c r="BW7" s="24">
        <v>57.77</v>
      </c>
      <c r="BX7" s="24">
        <v>57.31</v>
      </c>
      <c r="BY7" s="24">
        <v>57.08</v>
      </c>
      <c r="BZ7" s="24">
        <v>56.26</v>
      </c>
      <c r="CA7" s="24">
        <v>60.65</v>
      </c>
      <c r="CB7" s="24">
        <v>239.22</v>
      </c>
      <c r="CC7" s="24">
        <v>248.64</v>
      </c>
      <c r="CD7" s="24">
        <v>272.19</v>
      </c>
      <c r="CE7" s="24">
        <v>294.08999999999997</v>
      </c>
      <c r="CF7" s="24">
        <v>332.42</v>
      </c>
      <c r="CG7" s="24">
        <v>263.76</v>
      </c>
      <c r="CH7" s="24">
        <v>274.35000000000002</v>
      </c>
      <c r="CI7" s="24">
        <v>273.52</v>
      </c>
      <c r="CJ7" s="24">
        <v>274.99</v>
      </c>
      <c r="CK7" s="24">
        <v>282.08999999999997</v>
      </c>
      <c r="CL7" s="24">
        <v>256.97000000000003</v>
      </c>
      <c r="CM7" s="24">
        <v>67.05</v>
      </c>
      <c r="CN7" s="24">
        <v>63.58</v>
      </c>
      <c r="CO7" s="24">
        <v>103.7</v>
      </c>
      <c r="CP7" s="24">
        <v>63.01</v>
      </c>
      <c r="CQ7" s="24">
        <v>79.39</v>
      </c>
      <c r="CR7" s="24">
        <v>51.75</v>
      </c>
      <c r="CS7" s="24">
        <v>50.68</v>
      </c>
      <c r="CT7" s="24">
        <v>50.14</v>
      </c>
      <c r="CU7" s="24">
        <v>54.83</v>
      </c>
      <c r="CV7" s="24">
        <v>66.53</v>
      </c>
      <c r="CW7" s="24">
        <v>61.14</v>
      </c>
      <c r="CX7" s="24">
        <v>98.86</v>
      </c>
      <c r="CY7" s="24">
        <v>98.41</v>
      </c>
      <c r="CZ7" s="24">
        <v>98.63</v>
      </c>
      <c r="DA7" s="24">
        <v>98.7</v>
      </c>
      <c r="DB7" s="24">
        <v>98.56</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2023-01-12T23:58:43Z</dcterms:created>
  <dcterms:modified xsi:type="dcterms:W3CDTF">2023-01-24T01:06:20Z</dcterms:modified>
  <cp:category/>
</cp:coreProperties>
</file>