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150.10\share\総務課\03財務G\15財政状況の公表\財政状況作成公表関係\財政状況の公表\財政状況の公表\R03\下期\"/>
    </mc:Choice>
  </mc:AlternateContent>
  <bookViews>
    <workbookView xWindow="0" yWindow="0" windowWidth="28800" windowHeight="11910" tabRatio="923" activeTab="6"/>
  </bookViews>
  <sheets>
    <sheet name="表紙" sheetId="25" r:id="rId1"/>
    <sheet name="予算執行状況" sheetId="5" r:id="rId2"/>
    <sheet name="特別会計" sheetId="7" r:id="rId3"/>
    <sheet name="病院会計" sheetId="8" r:id="rId4"/>
    <sheet name="病院会計資料" sheetId="9" r:id="rId5"/>
    <sheet name="住民負担の状況" sheetId="10" r:id="rId6"/>
    <sheet name="公有財産" sheetId="30" r:id="rId7"/>
    <sheet name="有価・出資・債権" sheetId="20" r:id="rId8"/>
    <sheet name="基金" sheetId="14" r:id="rId9"/>
    <sheet name="物品 " sheetId="29" r:id="rId10"/>
  </sheets>
  <definedNames>
    <definedName name="_xlnm.Print_Area" localSheetId="8">基金!$A$1:$U$21</definedName>
    <definedName name="_xlnm.Print_Area" localSheetId="6">公有財産!$A$1:$Q$240</definedName>
    <definedName name="_xlnm.Print_Area" localSheetId="5">住民負担の状況!$A$1:$I$54</definedName>
    <definedName name="_xlnm.Print_Area" localSheetId="2">特別会計!$A$1:$H$126</definedName>
    <definedName name="_xlnm.Print_Area" localSheetId="0">表紙!$A$1:$K$52</definedName>
    <definedName name="_xlnm.Print_Area" localSheetId="3">病院会計!$A$1:$H$58</definedName>
    <definedName name="_xlnm.Print_Area" localSheetId="4">病院会計資料!$A$1:$H$34</definedName>
    <definedName name="_xlnm.Print_Area" localSheetId="9">'物品 '!$A$1:$P$28</definedName>
    <definedName name="_xlnm.Print_Area" localSheetId="7">有価・出資・債権!$A$1:$N$41</definedName>
    <definedName name="_xlnm.Print_Area" localSheetId="1">予算執行状況!$A$1:$H$46</definedName>
    <definedName name="_xlnm.Print_Area">#REF!</definedName>
    <definedName name="_xlnm.Print_Titles">#N/A</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195" i="30" l="1"/>
  <c r="H112" i="7" l="1"/>
  <c r="H8" i="30"/>
  <c r="N8" i="30"/>
  <c r="O8" i="30"/>
  <c r="Q8" i="30" s="1"/>
  <c r="N9" i="30"/>
  <c r="O9" i="30"/>
  <c r="Q9" i="30"/>
  <c r="K10" i="30"/>
  <c r="O10" i="30"/>
  <c r="Q10" i="30" s="1"/>
  <c r="N11" i="30"/>
  <c r="O11" i="30"/>
  <c r="Q11" i="30" s="1"/>
  <c r="N12" i="30"/>
  <c r="O12" i="30"/>
  <c r="Q12" i="30"/>
  <c r="N13" i="30"/>
  <c r="O13" i="30"/>
  <c r="Q13" i="30"/>
  <c r="H14" i="30"/>
  <c r="H15" i="30"/>
  <c r="H16" i="30"/>
  <c r="N16" i="30"/>
  <c r="O16" i="30"/>
  <c r="Q16" i="30" s="1"/>
  <c r="N17" i="30"/>
  <c r="O17" i="30"/>
  <c r="Q17" i="30" s="1"/>
  <c r="N18" i="30"/>
  <c r="O18" i="30"/>
  <c r="Q18" i="30"/>
  <c r="H19" i="30"/>
  <c r="H21" i="30" s="1"/>
  <c r="N19" i="30"/>
  <c r="O19" i="30"/>
  <c r="Q19" i="30" s="1"/>
  <c r="N20" i="30"/>
  <c r="O20" i="30"/>
  <c r="Q20" i="30"/>
  <c r="F21" i="30"/>
  <c r="I21" i="30"/>
  <c r="J21" i="30"/>
  <c r="K21" i="30"/>
  <c r="L21" i="30"/>
  <c r="O21" i="30" s="1"/>
  <c r="Q21" i="30" s="1"/>
  <c r="M21" i="30"/>
  <c r="P21" i="30"/>
  <c r="H22" i="30"/>
  <c r="N22" i="30"/>
  <c r="O22" i="30"/>
  <c r="Q22" i="30" s="1"/>
  <c r="N23" i="30"/>
  <c r="O23" i="30"/>
  <c r="Q23" i="30"/>
  <c r="N24" i="30"/>
  <c r="O24" i="30"/>
  <c r="Q24" i="30"/>
  <c r="H25" i="30"/>
  <c r="H194" i="30" s="1"/>
  <c r="N25" i="30"/>
  <c r="O25" i="30"/>
  <c r="Q25" i="30" s="1"/>
  <c r="H26" i="30"/>
  <c r="N26" i="30"/>
  <c r="O26" i="30"/>
  <c r="Q26" i="30" s="1"/>
  <c r="N37" i="30"/>
  <c r="O37" i="30"/>
  <c r="Q37" i="30" s="1"/>
  <c r="H38" i="30"/>
  <c r="H39" i="30"/>
  <c r="N40" i="30"/>
  <c r="O40" i="30"/>
  <c r="Q40" i="30"/>
  <c r="H41" i="30"/>
  <c r="H42" i="30"/>
  <c r="N42" i="30"/>
  <c r="O42" i="30"/>
  <c r="Q42" i="30" s="1"/>
  <c r="N43" i="30"/>
  <c r="O43" i="30"/>
  <c r="Q43" i="30"/>
  <c r="N44" i="30"/>
  <c r="O44" i="30"/>
  <c r="Q44" i="30" s="1"/>
  <c r="H45" i="30"/>
  <c r="N45" i="30"/>
  <c r="O45" i="30"/>
  <c r="Q45" i="30" s="1"/>
  <c r="N46" i="30"/>
  <c r="O46" i="30"/>
  <c r="Q46" i="30" s="1"/>
  <c r="N47" i="30"/>
  <c r="O47" i="30"/>
  <c r="Q47" i="30"/>
  <c r="H48" i="30"/>
  <c r="N48" i="30"/>
  <c r="O48" i="30"/>
  <c r="Q48" i="30"/>
  <c r="N49" i="30"/>
  <c r="O49" i="30"/>
  <c r="Q49" i="30"/>
  <c r="H50" i="30"/>
  <c r="N50" i="30"/>
  <c r="O50" i="30"/>
  <c r="Q50" i="30" s="1"/>
  <c r="N51" i="30"/>
  <c r="O51" i="30"/>
  <c r="Q51" i="30" s="1"/>
  <c r="H52" i="30"/>
  <c r="N52" i="30"/>
  <c r="O52" i="30"/>
  <c r="Q52" i="30" s="1"/>
  <c r="H53" i="30"/>
  <c r="K53" i="30"/>
  <c r="O53" i="30"/>
  <c r="Q53" i="30" s="1"/>
  <c r="H54" i="30"/>
  <c r="K54" i="30"/>
  <c r="O54" i="30"/>
  <c r="Q54" i="30" s="1"/>
  <c r="H55" i="30"/>
  <c r="K55" i="30"/>
  <c r="O55" i="30"/>
  <c r="Q55" i="30" s="1"/>
  <c r="H66" i="30"/>
  <c r="K66" i="30"/>
  <c r="O66" i="30"/>
  <c r="Q66" i="30" s="1"/>
  <c r="H67" i="30"/>
  <c r="N67" i="30"/>
  <c r="O67" i="30"/>
  <c r="Q67" i="30" s="1"/>
  <c r="K68" i="30"/>
  <c r="N68" i="30"/>
  <c r="O68" i="30"/>
  <c r="Q68" i="30" s="1"/>
  <c r="N69" i="30"/>
  <c r="O69" i="30"/>
  <c r="Q69" i="30" s="1"/>
  <c r="H70" i="30"/>
  <c r="N70" i="30"/>
  <c r="O70" i="30"/>
  <c r="Q70" i="30" s="1"/>
  <c r="H71" i="30"/>
  <c r="H72" i="30"/>
  <c r="N72" i="30"/>
  <c r="O72" i="30"/>
  <c r="Q72" i="30" s="1"/>
  <c r="N73" i="30"/>
  <c r="O73" i="30"/>
  <c r="Q73" i="30" s="1"/>
  <c r="H74" i="30"/>
  <c r="N74" i="30"/>
  <c r="O74" i="30"/>
  <c r="Q74" i="30" s="1"/>
  <c r="N75" i="30"/>
  <c r="O75" i="30"/>
  <c r="Q75" i="30"/>
  <c r="H76" i="30"/>
  <c r="K76" i="30"/>
  <c r="O76" i="30"/>
  <c r="Q76" i="30" s="1"/>
  <c r="H77" i="30"/>
  <c r="K78" i="30"/>
  <c r="O78" i="30"/>
  <c r="Q78" i="30" s="1"/>
  <c r="H79" i="30"/>
  <c r="K79" i="30"/>
  <c r="O79" i="30"/>
  <c r="Q79" i="30"/>
  <c r="H80" i="30"/>
  <c r="K80" i="30"/>
  <c r="O80" i="30"/>
  <c r="Q80" i="30" s="1"/>
  <c r="H81" i="30"/>
  <c r="H82" i="30"/>
  <c r="H83" i="30"/>
  <c r="H84" i="30"/>
  <c r="H95" i="30"/>
  <c r="H96" i="30"/>
  <c r="H97" i="30"/>
  <c r="H98" i="30"/>
  <c r="H99" i="30"/>
  <c r="H100" i="30"/>
  <c r="H101" i="30"/>
  <c r="N102" i="30"/>
  <c r="O102" i="30"/>
  <c r="Q102" i="30" s="1"/>
  <c r="H103" i="30"/>
  <c r="K104" i="30"/>
  <c r="O104" i="30"/>
  <c r="Q104" i="30" s="1"/>
  <c r="H105" i="30"/>
  <c r="H106" i="30"/>
  <c r="H107" i="30"/>
  <c r="H108" i="30"/>
  <c r="H109" i="30"/>
  <c r="H110" i="30"/>
  <c r="K111" i="30"/>
  <c r="O111" i="30"/>
  <c r="Q111" i="30" s="1"/>
  <c r="K112" i="30"/>
  <c r="N112" i="30"/>
  <c r="O112" i="30"/>
  <c r="Q112" i="30"/>
  <c r="H124" i="30"/>
  <c r="H125" i="30"/>
  <c r="H126" i="30"/>
  <c r="H127" i="30"/>
  <c r="N128" i="30"/>
  <c r="O128" i="30"/>
  <c r="Q128" i="30" s="1"/>
  <c r="K129" i="30"/>
  <c r="O129" i="30"/>
  <c r="Q129" i="30" s="1"/>
  <c r="H130" i="30"/>
  <c r="H131" i="30"/>
  <c r="H132" i="30"/>
  <c r="N132" i="30"/>
  <c r="O132" i="30"/>
  <c r="Q132" i="30" s="1"/>
  <c r="K133" i="30"/>
  <c r="O133" i="30"/>
  <c r="Q133" i="30" s="1"/>
  <c r="N134" i="30"/>
  <c r="O134" i="30"/>
  <c r="Q134" i="30" s="1"/>
  <c r="K135" i="30"/>
  <c r="O135" i="30"/>
  <c r="Q135" i="30"/>
  <c r="N136" i="30"/>
  <c r="O136" i="30"/>
  <c r="Q136" i="30"/>
  <c r="N137" i="30"/>
  <c r="O137" i="30"/>
  <c r="Q137" i="30" s="1"/>
  <c r="O138" i="30"/>
  <c r="Q138" i="30"/>
  <c r="O139" i="30"/>
  <c r="Q139" i="30" s="1"/>
  <c r="O140" i="30"/>
  <c r="Q140" i="30" s="1"/>
  <c r="O141" i="30"/>
  <c r="Q141" i="30" s="1"/>
  <c r="H153" i="30"/>
  <c r="N153" i="30"/>
  <c r="O153" i="30"/>
  <c r="Q153" i="30" s="1"/>
  <c r="N154" i="30"/>
  <c r="O154" i="30"/>
  <c r="Q154" i="30" s="1"/>
  <c r="H155" i="30"/>
  <c r="N155" i="30"/>
  <c r="O155" i="30"/>
  <c r="Q155" i="30" s="1"/>
  <c r="K156" i="30"/>
  <c r="N156" i="30"/>
  <c r="O156" i="30"/>
  <c r="Q156" i="30" s="1"/>
  <c r="N157" i="30"/>
  <c r="O157" i="30"/>
  <c r="Q157" i="30"/>
  <c r="H158" i="30"/>
  <c r="N158" i="30"/>
  <c r="O158" i="30"/>
  <c r="Q158" i="30" s="1"/>
  <c r="N159" i="30"/>
  <c r="O159" i="30"/>
  <c r="Q159" i="30" s="1"/>
  <c r="H160" i="30"/>
  <c r="K160" i="30"/>
  <c r="O160" i="30"/>
  <c r="Q160" i="30" s="1"/>
  <c r="N161" i="30"/>
  <c r="O161" i="30"/>
  <c r="Q161" i="30" s="1"/>
  <c r="N162" i="30"/>
  <c r="O162" i="30"/>
  <c r="Q162" i="30" s="1"/>
  <c r="N163" i="30"/>
  <c r="O163" i="30"/>
  <c r="Q163" i="30"/>
  <c r="N164" i="30"/>
  <c r="O164" i="30"/>
  <c r="Q164" i="30"/>
  <c r="N165" i="30"/>
  <c r="O165" i="30"/>
  <c r="Q165" i="30" s="1"/>
  <c r="N166" i="30"/>
  <c r="O166" i="30"/>
  <c r="Q166" i="30" s="1"/>
  <c r="H167" i="30"/>
  <c r="N167" i="30"/>
  <c r="O167" i="30"/>
  <c r="Q167" i="30" s="1"/>
  <c r="H168" i="30"/>
  <c r="K168" i="30"/>
  <c r="O168" i="30"/>
  <c r="Q168" i="30" s="1"/>
  <c r="H182" i="30"/>
  <c r="H183" i="30"/>
  <c r="H184" i="30"/>
  <c r="H185" i="30"/>
  <c r="H186" i="30"/>
  <c r="H187" i="30"/>
  <c r="H188" i="30"/>
  <c r="H189" i="30"/>
  <c r="H190" i="30"/>
  <c r="H191" i="30"/>
  <c r="H192" i="30"/>
  <c r="H193" i="30"/>
  <c r="F194" i="30"/>
  <c r="G194" i="30"/>
  <c r="I194" i="30"/>
  <c r="L194" i="30"/>
  <c r="L228" i="30" s="1"/>
  <c r="M194" i="30"/>
  <c r="P194" i="30"/>
  <c r="F195" i="30"/>
  <c r="H195" i="30" s="1"/>
  <c r="N195" i="30"/>
  <c r="N227" i="30" s="1"/>
  <c r="O195" i="30"/>
  <c r="Q195" i="30"/>
  <c r="H196" i="30"/>
  <c r="N196" i="30"/>
  <c r="O196" i="30"/>
  <c r="Q196" i="30"/>
  <c r="N197" i="30"/>
  <c r="O197" i="30"/>
  <c r="Q197" i="30" s="1"/>
  <c r="N198" i="30"/>
  <c r="O198" i="30"/>
  <c r="Q198" i="30"/>
  <c r="H210" i="30"/>
  <c r="H211" i="30"/>
  <c r="H212" i="30"/>
  <c r="K212" i="30"/>
  <c r="O212" i="30"/>
  <c r="Q212" i="30"/>
  <c r="H213" i="30"/>
  <c r="N213" i="30"/>
  <c r="O213" i="30"/>
  <c r="Q213" i="30" s="1"/>
  <c r="H214" i="30"/>
  <c r="K215" i="30"/>
  <c r="O215" i="30"/>
  <c r="Q215" i="30" s="1"/>
  <c r="H216" i="30"/>
  <c r="K216" i="30"/>
  <c r="O216" i="30"/>
  <c r="Q216" i="30"/>
  <c r="H217" i="30"/>
  <c r="H218" i="30"/>
  <c r="N218" i="30"/>
  <c r="O218" i="30"/>
  <c r="Q218" i="30" s="1"/>
  <c r="H219" i="30"/>
  <c r="N219" i="30"/>
  <c r="O219" i="30"/>
  <c r="Q219" i="30"/>
  <c r="H220" i="30"/>
  <c r="H221" i="30"/>
  <c r="N221" i="30"/>
  <c r="O221" i="30"/>
  <c r="Q221" i="30" s="1"/>
  <c r="H222" i="30"/>
  <c r="H223" i="30"/>
  <c r="H224" i="30"/>
  <c r="F227" i="30"/>
  <c r="G227" i="30"/>
  <c r="I227" i="30"/>
  <c r="I233" i="30" s="1"/>
  <c r="J227" i="30"/>
  <c r="L227" i="30"/>
  <c r="M227" i="30"/>
  <c r="P227" i="30"/>
  <c r="F228" i="30"/>
  <c r="F238" i="30" s="1"/>
  <c r="I228" i="30"/>
  <c r="F229" i="30"/>
  <c r="I229" i="30"/>
  <c r="F230" i="30"/>
  <c r="I230" i="30"/>
  <c r="L230" i="30"/>
  <c r="F231" i="30"/>
  <c r="I231" i="30"/>
  <c r="L231" i="30"/>
  <c r="F232" i="30"/>
  <c r="I232" i="30"/>
  <c r="L232" i="30"/>
  <c r="F233" i="30"/>
  <c r="L233" i="30"/>
  <c r="F239" i="30"/>
  <c r="I239" i="30"/>
  <c r="J239" i="30"/>
  <c r="F235" i="30" l="1"/>
  <c r="F236" i="30"/>
  <c r="F237" i="30"/>
  <c r="F234" i="30"/>
  <c r="M239" i="30"/>
  <c r="K227" i="30"/>
  <c r="N194" i="30"/>
  <c r="H227" i="30"/>
  <c r="H239" i="30" s="1"/>
  <c r="G239" i="30"/>
  <c r="Q227" i="30"/>
  <c r="P239" i="30"/>
  <c r="K194" i="30"/>
  <c r="L234" i="30"/>
  <c r="Q194" i="30"/>
  <c r="O230" i="30"/>
  <c r="O231" i="30"/>
  <c r="L239" i="30"/>
  <c r="L229" i="30"/>
  <c r="L238" i="30" s="1"/>
  <c r="O194" i="30"/>
  <c r="N21" i="30"/>
  <c r="N239" i="30" s="1"/>
  <c r="O232" i="30"/>
  <c r="I238" i="30"/>
  <c r="I237" i="30"/>
  <c r="I236" i="30"/>
  <c r="I235" i="30"/>
  <c r="I234" i="30"/>
  <c r="O227" i="30"/>
  <c r="F10" i="10"/>
  <c r="H32" i="10"/>
  <c r="F32" i="10"/>
  <c r="Q239" i="30" l="1"/>
  <c r="K239" i="30"/>
  <c r="L237" i="30"/>
  <c r="L236" i="30"/>
  <c r="L235" i="30"/>
  <c r="O239" i="30"/>
  <c r="O233" i="30"/>
  <c r="O229" i="30"/>
  <c r="O228" i="30"/>
  <c r="O235" i="30" s="1"/>
  <c r="F9" i="9"/>
  <c r="G91" i="7"/>
  <c r="H32" i="9"/>
  <c r="H31" i="9"/>
  <c r="G32" i="9"/>
  <c r="G31" i="9"/>
  <c r="H27" i="9"/>
  <c r="G27" i="9"/>
  <c r="G18" i="9"/>
  <c r="O237" i="30" l="1"/>
  <c r="O234" i="30"/>
  <c r="O236" i="30"/>
  <c r="O238" i="30"/>
  <c r="H33" i="9"/>
  <c r="G33" i="9"/>
  <c r="M27" i="29" l="1"/>
  <c r="K27" i="29"/>
  <c r="I27" i="29"/>
  <c r="F51" i="8" l="1"/>
  <c r="E51" i="8"/>
  <c r="E38" i="10" l="1"/>
  <c r="H37" i="10"/>
  <c r="F36" i="10"/>
  <c r="F37" i="10"/>
  <c r="F74" i="7" l="1"/>
  <c r="E74" i="7"/>
  <c r="H68" i="7" s="1"/>
  <c r="G74" i="7" l="1"/>
  <c r="F33" i="10" l="1"/>
  <c r="H33" i="10" l="1"/>
  <c r="H31" i="10"/>
  <c r="H30" i="10"/>
  <c r="H29" i="10"/>
  <c r="F35" i="10"/>
  <c r="F34" i="10"/>
  <c r="F31" i="10"/>
  <c r="F30" i="10"/>
  <c r="F29" i="10"/>
  <c r="H8" i="9" l="1"/>
  <c r="G15" i="8"/>
  <c r="J7" i="14" l="1"/>
  <c r="J9" i="14"/>
  <c r="J11" i="14"/>
  <c r="J13" i="14"/>
  <c r="J15" i="14"/>
  <c r="J6" i="14"/>
  <c r="G114" i="7" l="1"/>
  <c r="G47" i="8" l="1"/>
  <c r="G110" i="7"/>
  <c r="G11" i="5"/>
  <c r="H35" i="10" l="1"/>
  <c r="K41" i="20" l="1"/>
  <c r="I41" i="20"/>
  <c r="G41" i="20"/>
  <c r="M40" i="20"/>
  <c r="M41" i="20" s="1"/>
  <c r="K33" i="20"/>
  <c r="I33" i="20"/>
  <c r="G33" i="20"/>
  <c r="M32" i="20"/>
  <c r="E46" i="10" s="1"/>
  <c r="M31" i="20"/>
  <c r="M30" i="20"/>
  <c r="M29" i="20"/>
  <c r="M28" i="20"/>
  <c r="M27" i="20"/>
  <c r="M26" i="20"/>
  <c r="M25" i="20"/>
  <c r="M24" i="20"/>
  <c r="M23" i="20"/>
  <c r="M22" i="20"/>
  <c r="M21" i="20"/>
  <c r="M20" i="20"/>
  <c r="M19" i="20"/>
  <c r="M18" i="20"/>
  <c r="M17" i="20"/>
  <c r="I10" i="20"/>
  <c r="G10" i="20"/>
  <c r="K9" i="20"/>
  <c r="K8" i="20"/>
  <c r="K7" i="20"/>
  <c r="K6" i="20"/>
  <c r="K10" i="20" l="1"/>
  <c r="M33" i="20"/>
  <c r="G70" i="7" l="1"/>
  <c r="G43" i="5" l="1"/>
  <c r="F37" i="8"/>
  <c r="E37" i="8"/>
  <c r="G17" i="8" l="1"/>
  <c r="F48" i="10" l="1"/>
  <c r="G22" i="7"/>
  <c r="J18" i="14"/>
  <c r="H48" i="10"/>
  <c r="H47" i="10"/>
  <c r="F47" i="10"/>
  <c r="I38" i="10"/>
  <c r="G38" i="10"/>
  <c r="H36" i="10"/>
  <c r="H34" i="10"/>
  <c r="H28" i="10"/>
  <c r="F28" i="10"/>
  <c r="H27" i="10"/>
  <c r="F27" i="10"/>
  <c r="H26" i="10"/>
  <c r="F26" i="10"/>
  <c r="H25" i="10"/>
  <c r="F25" i="10"/>
  <c r="H24" i="10"/>
  <c r="F24" i="10"/>
  <c r="H23" i="10"/>
  <c r="F23" i="10"/>
  <c r="H22" i="10"/>
  <c r="F22" i="10"/>
  <c r="H21" i="10"/>
  <c r="F21" i="10"/>
  <c r="H20" i="10"/>
  <c r="F20" i="10"/>
  <c r="H19" i="10"/>
  <c r="F19" i="10"/>
  <c r="H18" i="10"/>
  <c r="F18" i="10"/>
  <c r="E13" i="10"/>
  <c r="H12" i="10"/>
  <c r="F12" i="10"/>
  <c r="H11" i="10"/>
  <c r="F11" i="10"/>
  <c r="H10" i="10"/>
  <c r="F33" i="9"/>
  <c r="E33" i="9"/>
  <c r="F27" i="9"/>
  <c r="E27" i="9"/>
  <c r="G17" i="9"/>
  <c r="G16" i="9"/>
  <c r="G15" i="9"/>
  <c r="G9" i="9"/>
  <c r="E9" i="9"/>
  <c r="H7" i="9"/>
  <c r="F58" i="8"/>
  <c r="E58" i="8"/>
  <c r="G57" i="8"/>
  <c r="G56" i="8"/>
  <c r="G48" i="8"/>
  <c r="G46" i="8"/>
  <c r="G39" i="8"/>
  <c r="G38" i="8"/>
  <c r="G35" i="8"/>
  <c r="G34" i="8"/>
  <c r="G33" i="8"/>
  <c r="F32" i="8"/>
  <c r="E32" i="8"/>
  <c r="G30" i="8"/>
  <c r="G29" i="8"/>
  <c r="G28" i="8"/>
  <c r="G27" i="8"/>
  <c r="G26" i="8"/>
  <c r="G25" i="8"/>
  <c r="F18" i="8"/>
  <c r="E18" i="8"/>
  <c r="G16" i="8"/>
  <c r="G14" i="8"/>
  <c r="G13" i="8"/>
  <c r="G12" i="8"/>
  <c r="G11" i="8"/>
  <c r="F10" i="8"/>
  <c r="E10" i="8"/>
  <c r="G8" i="8"/>
  <c r="G7" i="8"/>
  <c r="G6" i="8"/>
  <c r="F123" i="7"/>
  <c r="E123" i="7"/>
  <c r="H121" i="7" s="1"/>
  <c r="G122" i="7"/>
  <c r="G121" i="7"/>
  <c r="F116" i="7"/>
  <c r="E116" i="7"/>
  <c r="G115" i="7"/>
  <c r="G113" i="7"/>
  <c r="G112" i="7"/>
  <c r="G111" i="7"/>
  <c r="G109" i="7"/>
  <c r="F103" i="7"/>
  <c r="E103" i="7"/>
  <c r="G102" i="7"/>
  <c r="G101" i="7"/>
  <c r="F96" i="7"/>
  <c r="E96" i="7"/>
  <c r="G95" i="7"/>
  <c r="G94" i="7"/>
  <c r="G93" i="7"/>
  <c r="G92" i="7"/>
  <c r="G90" i="7"/>
  <c r="G89" i="7"/>
  <c r="F83" i="7"/>
  <c r="E83" i="7"/>
  <c r="H82" i="7" s="1"/>
  <c r="G82" i="7"/>
  <c r="G81" i="7"/>
  <c r="G80" i="7"/>
  <c r="G79" i="7"/>
  <c r="G73" i="7"/>
  <c r="G72" i="7"/>
  <c r="G71" i="7"/>
  <c r="G69" i="7"/>
  <c r="G68" i="7"/>
  <c r="F62" i="7"/>
  <c r="E62" i="7"/>
  <c r="H56" i="7" s="1"/>
  <c r="G61" i="7"/>
  <c r="G60" i="7"/>
  <c r="G59" i="7"/>
  <c r="G58" i="7"/>
  <c r="G57" i="7"/>
  <c r="G56" i="7"/>
  <c r="F51" i="7"/>
  <c r="E51" i="7"/>
  <c r="H45" i="7" s="1"/>
  <c r="G50" i="7"/>
  <c r="G49" i="7"/>
  <c r="G48" i="7"/>
  <c r="G47" i="7"/>
  <c r="G46" i="7"/>
  <c r="G45" i="7"/>
  <c r="G44" i="7"/>
  <c r="G43" i="7"/>
  <c r="F28" i="7"/>
  <c r="E28" i="7"/>
  <c r="H18" i="7" s="1"/>
  <c r="G27" i="7"/>
  <c r="G26" i="7"/>
  <c r="G25" i="7"/>
  <c r="G24" i="7"/>
  <c r="G23" i="7"/>
  <c r="G21" i="7"/>
  <c r="G20" i="7"/>
  <c r="G19" i="7"/>
  <c r="G18" i="7"/>
  <c r="F13" i="7"/>
  <c r="E13" i="7"/>
  <c r="G12" i="7"/>
  <c r="G11" i="7"/>
  <c r="G10" i="7"/>
  <c r="G9" i="7"/>
  <c r="G8" i="7"/>
  <c r="G7" i="7"/>
  <c r="G6" i="7"/>
  <c r="G5" i="7"/>
  <c r="F45" i="5"/>
  <c r="E45" i="5"/>
  <c r="H35" i="5" s="1"/>
  <c r="G44" i="5"/>
  <c r="G42" i="5"/>
  <c r="G41" i="5"/>
  <c r="G40" i="5"/>
  <c r="G39" i="5"/>
  <c r="G38" i="5"/>
  <c r="G37" i="5"/>
  <c r="G36" i="5"/>
  <c r="G35" i="5"/>
  <c r="G34" i="5"/>
  <c r="G33" i="5"/>
  <c r="F28" i="5"/>
  <c r="E28" i="5"/>
  <c r="H20" i="5" s="1"/>
  <c r="G27" i="5"/>
  <c r="G26" i="5"/>
  <c r="G25" i="5"/>
  <c r="G24" i="5"/>
  <c r="G23" i="5"/>
  <c r="G22" i="5"/>
  <c r="G21" i="5"/>
  <c r="G20" i="5"/>
  <c r="G19" i="5"/>
  <c r="G18" i="5"/>
  <c r="G17" i="5"/>
  <c r="G16" i="5"/>
  <c r="G15" i="5"/>
  <c r="G14" i="5"/>
  <c r="G13" i="5"/>
  <c r="G12" i="5"/>
  <c r="G10" i="5"/>
  <c r="G9" i="5"/>
  <c r="G8" i="5"/>
  <c r="G7" i="5"/>
  <c r="G6" i="5"/>
  <c r="H18" i="14"/>
  <c r="K18" i="14"/>
  <c r="L18" i="14"/>
  <c r="M18" i="14"/>
  <c r="O18" i="14"/>
  <c r="P18" i="14"/>
  <c r="Q18" i="14"/>
  <c r="R18" i="14"/>
  <c r="S18" i="14"/>
  <c r="T18" i="14"/>
  <c r="H5" i="7" l="1"/>
  <c r="H7" i="7"/>
  <c r="H91" i="7"/>
  <c r="H90" i="7"/>
  <c r="H93" i="7"/>
  <c r="F38" i="10"/>
  <c r="H43" i="7"/>
  <c r="H38" i="10"/>
  <c r="F20" i="8"/>
  <c r="H115" i="7"/>
  <c r="H13" i="5"/>
  <c r="H114" i="7"/>
  <c r="H42" i="5"/>
  <c r="H44" i="7"/>
  <c r="E20" i="8"/>
  <c r="H24" i="7"/>
  <c r="H89" i="7"/>
  <c r="H61" i="7"/>
  <c r="H23" i="7"/>
  <c r="H24" i="5"/>
  <c r="H6" i="5"/>
  <c r="H11" i="5"/>
  <c r="H27" i="7"/>
  <c r="H19" i="5"/>
  <c r="H16" i="5"/>
  <c r="H110" i="7"/>
  <c r="H49" i="7"/>
  <c r="H20" i="7"/>
  <c r="H46" i="10"/>
  <c r="H70" i="7"/>
  <c r="H122" i="7"/>
  <c r="H123" i="7" s="1"/>
  <c r="H22" i="7"/>
  <c r="H80" i="7"/>
  <c r="G62" i="7"/>
  <c r="H95" i="7"/>
  <c r="H59" i="7"/>
  <c r="H111" i="7"/>
  <c r="H11" i="7"/>
  <c r="H43" i="5"/>
  <c r="H40" i="5"/>
  <c r="H39" i="5"/>
  <c r="G28" i="5"/>
  <c r="H14" i="5"/>
  <c r="G51" i="8"/>
  <c r="G32" i="8"/>
  <c r="F40" i="8"/>
  <c r="G10" i="8"/>
  <c r="H9" i="9"/>
  <c r="G37" i="8"/>
  <c r="G18" i="8"/>
  <c r="H50" i="7"/>
  <c r="H81" i="7"/>
  <c r="H36" i="5"/>
  <c r="G51" i="7"/>
  <c r="G83" i="7"/>
  <c r="H44" i="5"/>
  <c r="H79" i="7"/>
  <c r="H37" i="5"/>
  <c r="G58" i="8"/>
  <c r="F46" i="10"/>
  <c r="F13" i="10"/>
  <c r="H47" i="7"/>
  <c r="H48" i="7"/>
  <c r="H46" i="7"/>
  <c r="G123" i="7"/>
  <c r="G116" i="7"/>
  <c r="H113" i="7"/>
  <c r="H109" i="7"/>
  <c r="G96" i="7"/>
  <c r="H94" i="7"/>
  <c r="H92" i="7"/>
  <c r="H19" i="7"/>
  <c r="H25" i="7"/>
  <c r="H26" i="7"/>
  <c r="H21" i="7"/>
  <c r="G28" i="7"/>
  <c r="H9" i="7"/>
  <c r="H8" i="7"/>
  <c r="H10" i="7"/>
  <c r="G13" i="7"/>
  <c r="H6" i="7"/>
  <c r="H12" i="7"/>
  <c r="H34" i="5"/>
  <c r="H41" i="5"/>
  <c r="H38" i="5"/>
  <c r="H33" i="5"/>
  <c r="H27" i="5"/>
  <c r="H23" i="5"/>
  <c r="H15" i="5"/>
  <c r="G45" i="5"/>
  <c r="H9" i="5"/>
  <c r="H7" i="5"/>
  <c r="H22" i="5"/>
  <c r="H17" i="5"/>
  <c r="H21" i="5"/>
  <c r="H25" i="5"/>
  <c r="H18" i="5"/>
  <c r="H10" i="5"/>
  <c r="H8" i="5"/>
  <c r="H26" i="5"/>
  <c r="H12" i="5"/>
  <c r="N18" i="14"/>
  <c r="E45" i="10" s="1"/>
  <c r="G103" i="7"/>
  <c r="E40" i="8"/>
  <c r="H13" i="10"/>
  <c r="H72" i="7"/>
  <c r="H71" i="7"/>
  <c r="H101" i="7"/>
  <c r="H60" i="7"/>
  <c r="H102" i="7"/>
  <c r="H69" i="7"/>
  <c r="H57" i="7"/>
  <c r="H58" i="7"/>
  <c r="H73" i="7"/>
  <c r="H45" i="10" l="1"/>
  <c r="H49" i="10" s="1"/>
  <c r="F45" i="10"/>
  <c r="E49" i="10"/>
  <c r="F49" i="10"/>
  <c r="H74" i="7"/>
  <c r="H83" i="7"/>
  <c r="G40" i="8"/>
  <c r="G20" i="8"/>
  <c r="H116" i="7"/>
  <c r="H51" i="7"/>
  <c r="H96" i="7"/>
  <c r="H28" i="7"/>
  <c r="H13" i="7"/>
  <c r="H45" i="5"/>
  <c r="H28" i="5"/>
  <c r="H103" i="7"/>
  <c r="H62" i="7"/>
</calcChain>
</file>

<file path=xl/comments1.xml><?xml version="1.0" encoding="utf-8"?>
<comments xmlns="http://schemas.openxmlformats.org/spreadsheetml/2006/main">
  <authors>
    <author xml:space="preserve"> </author>
  </authors>
  <commentList>
    <comment ref="J4" authorId="0" shapeId="0">
      <text>
        <r>
          <rPr>
            <sz val="10"/>
            <color indexed="81"/>
            <rFont val="MS P ゴシック"/>
            <family val="3"/>
            <charset val="128"/>
          </rPr>
          <t>上期：取り崩しがなければ前年末と決算年度末の差引</t>
        </r>
      </text>
    </comment>
    <comment ref="L4" authorId="0" shapeId="0">
      <text>
        <r>
          <rPr>
            <sz val="10"/>
            <color indexed="81"/>
            <rFont val="MS P ゴシック"/>
            <family val="3"/>
            <charset val="128"/>
          </rPr>
          <t>上期：歳入簿の基金繰入金で取り崩しないか確認する</t>
        </r>
      </text>
    </comment>
    <comment ref="N4" authorId="0" shapeId="0">
      <text>
        <r>
          <rPr>
            <sz val="10"/>
            <color indexed="81"/>
            <rFont val="MS P ゴシック"/>
            <family val="3"/>
            <charset val="128"/>
          </rPr>
          <t>上期：出納検査資料　基金積立現況届　9/30現在預金総額</t>
        </r>
      </text>
    </comment>
  </commentList>
</comments>
</file>

<file path=xl/sharedStrings.xml><?xml version="1.0" encoding="utf-8"?>
<sst xmlns="http://schemas.openxmlformats.org/spreadsheetml/2006/main" count="837" uniqueCount="480">
  <si>
    <t>計</t>
  </si>
  <si>
    <t>　【歳　　入】</t>
  </si>
  <si>
    <t>款</t>
  </si>
  <si>
    <t>　【歳　　出】</t>
  </si>
  <si>
    <t>配当割交付金</t>
    <rPh sb="0" eb="2">
      <t>ハイトウ</t>
    </rPh>
    <phoneticPr fontId="3"/>
  </si>
  <si>
    <t>株式等譲渡所得割交付金</t>
    <rPh sb="0" eb="2">
      <t>カブシキ</t>
    </rPh>
    <rPh sb="2" eb="3">
      <t>トウ</t>
    </rPh>
    <rPh sb="3" eb="5">
      <t>ジョウト</t>
    </rPh>
    <rPh sb="5" eb="8">
      <t>ショトクワリ</t>
    </rPh>
    <phoneticPr fontId="3"/>
  </si>
  <si>
    <t>地方特例交付金</t>
    <rPh sb="0" eb="2">
      <t>チホウ</t>
    </rPh>
    <rPh sb="2" eb="4">
      <t>トクレイ</t>
    </rPh>
    <rPh sb="4" eb="7">
      <t>コウフキン</t>
    </rPh>
    <phoneticPr fontId="3"/>
  </si>
  <si>
    <t>公債費</t>
    <rPh sb="0" eb="3">
      <t>コウサイヒ</t>
    </rPh>
    <phoneticPr fontId="3"/>
  </si>
  <si>
    <t>予備費</t>
    <rPh sb="0" eb="3">
      <t>ヨビヒ</t>
    </rPh>
    <phoneticPr fontId="3"/>
  </si>
  <si>
    <t>地方消費税交付金</t>
    <phoneticPr fontId="3"/>
  </si>
  <si>
    <t>地 方 交 付 税</t>
    <phoneticPr fontId="3"/>
  </si>
  <si>
    <t>分担金及び負担金</t>
    <phoneticPr fontId="3"/>
  </si>
  <si>
    <t>使用料及び手数料</t>
    <phoneticPr fontId="3"/>
  </si>
  <si>
    <t>国 庫 支 出 金</t>
    <phoneticPr fontId="3"/>
  </si>
  <si>
    <t>道  支  出  金</t>
    <phoneticPr fontId="3"/>
  </si>
  <si>
    <t>財  産  収  入</t>
    <phoneticPr fontId="3"/>
  </si>
  <si>
    <t>寄    附    金</t>
    <phoneticPr fontId="3"/>
  </si>
  <si>
    <t>繰    入    金</t>
    <phoneticPr fontId="3"/>
  </si>
  <si>
    <t>繰    越    金</t>
    <phoneticPr fontId="3"/>
  </si>
  <si>
    <t>諸    収    入</t>
    <phoneticPr fontId="3"/>
  </si>
  <si>
    <t>町          債</t>
    <phoneticPr fontId="3"/>
  </si>
  <si>
    <t>町          税</t>
    <phoneticPr fontId="3"/>
  </si>
  <si>
    <t>地 方 譲 与 税</t>
    <phoneticPr fontId="3"/>
  </si>
  <si>
    <t>利子割交付金</t>
    <phoneticPr fontId="3"/>
  </si>
  <si>
    <t>ゴルフ場利用税交付金</t>
    <phoneticPr fontId="3"/>
  </si>
  <si>
    <t>交通安全対策特別交付金</t>
    <phoneticPr fontId="3"/>
  </si>
  <si>
    <t>農林水産業費</t>
    <phoneticPr fontId="3"/>
  </si>
  <si>
    <t>議会費</t>
    <phoneticPr fontId="3"/>
  </si>
  <si>
    <t>総務費</t>
    <phoneticPr fontId="3"/>
  </si>
  <si>
    <t>民生費</t>
    <rPh sb="0" eb="3">
      <t>ミンセイヒ</t>
    </rPh>
    <phoneticPr fontId="3"/>
  </si>
  <si>
    <t>衛生費</t>
    <rPh sb="0" eb="3">
      <t>エイセイヒ</t>
    </rPh>
    <phoneticPr fontId="3"/>
  </si>
  <si>
    <t>商工費</t>
    <rPh sb="0" eb="3">
      <t>ショウコウヒ</t>
    </rPh>
    <phoneticPr fontId="3"/>
  </si>
  <si>
    <t>土木費</t>
    <rPh sb="0" eb="3">
      <t>ドボクヒ</t>
    </rPh>
    <phoneticPr fontId="3"/>
  </si>
  <si>
    <t>消防費</t>
    <rPh sb="0" eb="3">
      <t>ショウボウヒ</t>
    </rPh>
    <phoneticPr fontId="3"/>
  </si>
  <si>
    <t>教育費</t>
    <rPh sb="0" eb="3">
      <t>キョウイクヒ</t>
    </rPh>
    <phoneticPr fontId="3"/>
  </si>
  <si>
    <t>合　　　　　計</t>
    <rPh sb="0" eb="1">
      <t>ゴウ</t>
    </rPh>
    <rPh sb="6" eb="7">
      <t>ケイ</t>
    </rPh>
    <phoneticPr fontId="3"/>
  </si>
  <si>
    <t>予  算  額</t>
    <phoneticPr fontId="3"/>
  </si>
  <si>
    <t>収入済額</t>
    <rPh sb="0" eb="2">
      <t>シュウニュウ</t>
    </rPh>
    <rPh sb="2" eb="3">
      <t>ズ</t>
    </rPh>
    <rPh sb="3" eb="4">
      <t>ガク</t>
    </rPh>
    <phoneticPr fontId="3"/>
  </si>
  <si>
    <t>予算額
構成比(%)</t>
    <rPh sb="0" eb="3">
      <t>ヨサンガク</t>
    </rPh>
    <rPh sb="4" eb="6">
      <t>コウセイ</t>
    </rPh>
    <rPh sb="6" eb="7">
      <t>ヒ</t>
    </rPh>
    <phoneticPr fontId="3"/>
  </si>
  <si>
    <t>執行率(%)</t>
    <rPh sb="0" eb="3">
      <t>シッコウリツ</t>
    </rPh>
    <phoneticPr fontId="3"/>
  </si>
  <si>
    <t>（単位：千円）</t>
    <rPh sb="1" eb="3">
      <t>タンイ</t>
    </rPh>
    <rPh sb="4" eb="6">
      <t>センエン</t>
    </rPh>
    <phoneticPr fontId="3"/>
  </si>
  <si>
    <t>◆一般会計</t>
    <rPh sb="1" eb="3">
      <t>イッパン</t>
    </rPh>
    <rPh sb="3" eb="5">
      <t>カイケイ</t>
    </rPh>
    <phoneticPr fontId="3"/>
  </si>
  <si>
    <t>国民健康保険税</t>
    <rPh sb="0" eb="2">
      <t>コクミン</t>
    </rPh>
    <rPh sb="2" eb="4">
      <t>ケンコウ</t>
    </rPh>
    <rPh sb="4" eb="7">
      <t>ホケンゼイ</t>
    </rPh>
    <phoneticPr fontId="3"/>
  </si>
  <si>
    <t>使用料及び手数料</t>
    <rPh sb="0" eb="3">
      <t>シヨウリョウ</t>
    </rPh>
    <rPh sb="3" eb="4">
      <t>オヨ</t>
    </rPh>
    <rPh sb="5" eb="8">
      <t>テスウリョウ</t>
    </rPh>
    <phoneticPr fontId="3"/>
  </si>
  <si>
    <t>国庫支出金</t>
    <rPh sb="0" eb="2">
      <t>コッコ</t>
    </rPh>
    <rPh sb="2" eb="5">
      <t>シシュツキン</t>
    </rPh>
    <phoneticPr fontId="3"/>
  </si>
  <si>
    <t>道支出金</t>
    <rPh sb="0" eb="1">
      <t>ドウ</t>
    </rPh>
    <rPh sb="1" eb="4">
      <t>シシュツキン</t>
    </rPh>
    <phoneticPr fontId="3"/>
  </si>
  <si>
    <t>財産収入</t>
    <rPh sb="0" eb="2">
      <t>ザイサン</t>
    </rPh>
    <rPh sb="2" eb="4">
      <t>シュウニュウ</t>
    </rPh>
    <phoneticPr fontId="3"/>
  </si>
  <si>
    <t>繰入金</t>
    <rPh sb="0" eb="3">
      <t>クリイレキン</t>
    </rPh>
    <phoneticPr fontId="3"/>
  </si>
  <si>
    <t>繰越金</t>
    <rPh sb="0" eb="3">
      <t>クリコシキン</t>
    </rPh>
    <phoneticPr fontId="3"/>
  </si>
  <si>
    <t>諸収入</t>
    <rPh sb="0" eb="3">
      <t>ショシュウニュウ</t>
    </rPh>
    <phoneticPr fontId="3"/>
  </si>
  <si>
    <t>総務費</t>
    <rPh sb="0" eb="3">
      <t>ソウムヒ</t>
    </rPh>
    <phoneticPr fontId="3"/>
  </si>
  <si>
    <t>保険給付費</t>
    <rPh sb="0" eb="2">
      <t>ホケン</t>
    </rPh>
    <rPh sb="2" eb="5">
      <t>キュウフヒ</t>
    </rPh>
    <phoneticPr fontId="3"/>
  </si>
  <si>
    <t>共同事業拠出金</t>
    <rPh sb="0" eb="2">
      <t>キョウドウ</t>
    </rPh>
    <rPh sb="2" eb="4">
      <t>ジギョウ</t>
    </rPh>
    <rPh sb="4" eb="7">
      <t>キョシュツキン</t>
    </rPh>
    <phoneticPr fontId="3"/>
  </si>
  <si>
    <t>保健事業費</t>
    <rPh sb="0" eb="2">
      <t>ホケン</t>
    </rPh>
    <rPh sb="2" eb="5">
      <t>ジギョウヒ</t>
    </rPh>
    <phoneticPr fontId="3"/>
  </si>
  <si>
    <t>基金積立金</t>
    <rPh sb="0" eb="2">
      <t>キキン</t>
    </rPh>
    <rPh sb="2" eb="5">
      <t>ツミタテキン</t>
    </rPh>
    <phoneticPr fontId="3"/>
  </si>
  <si>
    <t>諸支出金</t>
    <rPh sb="0" eb="3">
      <t>ショシシュツ</t>
    </rPh>
    <rPh sb="3" eb="4">
      <t>キン</t>
    </rPh>
    <phoneticPr fontId="3"/>
  </si>
  <si>
    <t>介護保険料</t>
    <rPh sb="0" eb="2">
      <t>カイゴ</t>
    </rPh>
    <rPh sb="2" eb="5">
      <t>ホケンリョウ</t>
    </rPh>
    <phoneticPr fontId="3"/>
  </si>
  <si>
    <t>支払基金交付金</t>
    <rPh sb="0" eb="2">
      <t>シハラ</t>
    </rPh>
    <rPh sb="2" eb="4">
      <t>キキン</t>
    </rPh>
    <rPh sb="4" eb="7">
      <t>コウフキン</t>
    </rPh>
    <phoneticPr fontId="3"/>
  </si>
  <si>
    <t>財政安定化基金拠出金</t>
    <rPh sb="0" eb="2">
      <t>ザイセイ</t>
    </rPh>
    <rPh sb="2" eb="5">
      <t>アンテイカ</t>
    </rPh>
    <rPh sb="5" eb="7">
      <t>キキン</t>
    </rPh>
    <rPh sb="7" eb="10">
      <t>キョシュツキン</t>
    </rPh>
    <phoneticPr fontId="3"/>
  </si>
  <si>
    <t>地域支援事業費</t>
    <rPh sb="0" eb="2">
      <t>チイキ</t>
    </rPh>
    <rPh sb="2" eb="4">
      <t>シエン</t>
    </rPh>
    <rPh sb="4" eb="7">
      <t>ジギョウヒ</t>
    </rPh>
    <phoneticPr fontId="3"/>
  </si>
  <si>
    <t>後期高齢者医療保険料</t>
    <rPh sb="0" eb="2">
      <t>コウキ</t>
    </rPh>
    <rPh sb="2" eb="5">
      <t>コウレイシャ</t>
    </rPh>
    <rPh sb="5" eb="7">
      <t>イリョウ</t>
    </rPh>
    <rPh sb="7" eb="10">
      <t>ホケンリョウ</t>
    </rPh>
    <phoneticPr fontId="3"/>
  </si>
  <si>
    <t>後期高齢者医療広域連合納付金</t>
    <rPh sb="0" eb="2">
      <t>コウキ</t>
    </rPh>
    <rPh sb="2" eb="5">
      <t>コウレイシャ</t>
    </rPh>
    <rPh sb="5" eb="7">
      <t>イリョウ</t>
    </rPh>
    <rPh sb="7" eb="9">
      <t>コウイキ</t>
    </rPh>
    <rPh sb="9" eb="11">
      <t>レンゴウ</t>
    </rPh>
    <rPh sb="11" eb="14">
      <t>ノウフキン</t>
    </rPh>
    <phoneticPr fontId="3"/>
  </si>
  <si>
    <t>分担金及び負担金</t>
    <rPh sb="0" eb="3">
      <t>ブンタンキン</t>
    </rPh>
    <rPh sb="3" eb="4">
      <t>オヨ</t>
    </rPh>
    <rPh sb="5" eb="8">
      <t>フタンキン</t>
    </rPh>
    <phoneticPr fontId="3"/>
  </si>
  <si>
    <t>町債</t>
    <rPh sb="0" eb="1">
      <t>チョウ</t>
    </rPh>
    <rPh sb="1" eb="2">
      <t>サイ</t>
    </rPh>
    <phoneticPr fontId="3"/>
  </si>
  <si>
    <t>下水道事業費</t>
    <rPh sb="0" eb="3">
      <t>ゲスイドウ</t>
    </rPh>
    <rPh sb="3" eb="5">
      <t>ジギョウ</t>
    </rPh>
    <rPh sb="5" eb="6">
      <t>ヒ</t>
    </rPh>
    <phoneticPr fontId="3"/>
  </si>
  <si>
    <t>農業集落排水事業費</t>
    <rPh sb="0" eb="2">
      <t>ノウギョウ</t>
    </rPh>
    <rPh sb="2" eb="4">
      <t>シュウラク</t>
    </rPh>
    <rPh sb="4" eb="6">
      <t>ハイスイ</t>
    </rPh>
    <rPh sb="6" eb="9">
      <t>ジギョウヒ</t>
    </rPh>
    <phoneticPr fontId="3"/>
  </si>
  <si>
    <t>科　　　　目</t>
    <rPh sb="0" eb="1">
      <t>カ</t>
    </rPh>
    <rPh sb="5" eb="6">
      <t>メ</t>
    </rPh>
    <phoneticPr fontId="5"/>
  </si>
  <si>
    <t>入院収益</t>
    <rPh sb="0" eb="2">
      <t>ニュウイン</t>
    </rPh>
    <rPh sb="2" eb="4">
      <t>シュウエキ</t>
    </rPh>
    <phoneticPr fontId="3"/>
  </si>
  <si>
    <t>外来収益</t>
    <rPh sb="0" eb="2">
      <t>ガイライ</t>
    </rPh>
    <rPh sb="2" eb="4">
      <t>シュウエキ</t>
    </rPh>
    <phoneticPr fontId="3"/>
  </si>
  <si>
    <t>その他医業収益</t>
    <rPh sb="2" eb="3">
      <t>タ</t>
    </rPh>
    <rPh sb="3" eb="5">
      <t>イギョウ</t>
    </rPh>
    <rPh sb="5" eb="7">
      <t>シュウエキ</t>
    </rPh>
    <phoneticPr fontId="3"/>
  </si>
  <si>
    <t>　【収　　入】</t>
    <rPh sb="2" eb="3">
      <t>シュウ</t>
    </rPh>
    <phoneticPr fontId="5"/>
  </si>
  <si>
    <t>計</t>
    <rPh sb="0" eb="1">
      <t>ケイ</t>
    </rPh>
    <phoneticPr fontId="5"/>
  </si>
  <si>
    <t>医業収益</t>
    <rPh sb="0" eb="2">
      <t>イギョウ</t>
    </rPh>
    <rPh sb="2" eb="4">
      <t>シュウエキ</t>
    </rPh>
    <phoneticPr fontId="5"/>
  </si>
  <si>
    <t>備考</t>
    <rPh sb="0" eb="2">
      <t>ビコウ</t>
    </rPh>
    <phoneticPr fontId="3"/>
  </si>
  <si>
    <t>受取利息配当金</t>
    <rPh sb="0" eb="2">
      <t>ウケトリ</t>
    </rPh>
    <rPh sb="2" eb="4">
      <t>リソク</t>
    </rPh>
    <rPh sb="4" eb="7">
      <t>ハイトウキン</t>
    </rPh>
    <phoneticPr fontId="3"/>
  </si>
  <si>
    <t>患者外給食収益</t>
    <rPh sb="0" eb="2">
      <t>カンジャ</t>
    </rPh>
    <rPh sb="2" eb="3">
      <t>ガイ</t>
    </rPh>
    <rPh sb="3" eb="5">
      <t>キュウショク</t>
    </rPh>
    <rPh sb="5" eb="7">
      <t>シュウエキ</t>
    </rPh>
    <phoneticPr fontId="3"/>
  </si>
  <si>
    <t>他会計負担金</t>
    <rPh sb="0" eb="1">
      <t>タ</t>
    </rPh>
    <rPh sb="1" eb="3">
      <t>カイケイ</t>
    </rPh>
    <rPh sb="3" eb="6">
      <t>フタンキン</t>
    </rPh>
    <phoneticPr fontId="3"/>
  </si>
  <si>
    <t>他会計繰入金</t>
    <rPh sb="0" eb="3">
      <t>タカイケイ</t>
    </rPh>
    <rPh sb="3" eb="6">
      <t>クリイレキン</t>
    </rPh>
    <phoneticPr fontId="3"/>
  </si>
  <si>
    <t>その他医業外収益</t>
    <rPh sb="2" eb="3">
      <t>タ</t>
    </rPh>
    <rPh sb="3" eb="5">
      <t>イギョウ</t>
    </rPh>
    <rPh sb="5" eb="6">
      <t>ガイ</t>
    </rPh>
    <rPh sb="6" eb="8">
      <t>シュウエキ</t>
    </rPh>
    <phoneticPr fontId="3"/>
  </si>
  <si>
    <t>医業外収益</t>
    <rPh sb="0" eb="2">
      <t>イギョウ</t>
    </rPh>
    <rPh sb="2" eb="3">
      <t>ガイ</t>
    </rPh>
    <rPh sb="3" eb="5">
      <t>シュウエキ</t>
    </rPh>
    <phoneticPr fontId="5"/>
  </si>
  <si>
    <t>収　　入　　合　　　計</t>
    <rPh sb="0" eb="1">
      <t>オサム</t>
    </rPh>
    <rPh sb="3" eb="4">
      <t>イ</t>
    </rPh>
    <rPh sb="6" eb="7">
      <t>ゴウ</t>
    </rPh>
    <rPh sb="10" eb="11">
      <t>ケイ</t>
    </rPh>
    <phoneticPr fontId="3"/>
  </si>
  <si>
    <t>　【支　　出】</t>
    <rPh sb="2" eb="3">
      <t>シ</t>
    </rPh>
    <phoneticPr fontId="5"/>
  </si>
  <si>
    <t>　１．収益的収入及び支出</t>
    <rPh sb="3" eb="6">
      <t>シュウエキテキ</t>
    </rPh>
    <rPh sb="6" eb="8">
      <t>シュウニュウ</t>
    </rPh>
    <rPh sb="8" eb="9">
      <t>オヨ</t>
    </rPh>
    <rPh sb="10" eb="12">
      <t>シシュツ</t>
    </rPh>
    <phoneticPr fontId="5"/>
  </si>
  <si>
    <t>給与費</t>
    <rPh sb="0" eb="2">
      <t>キュウヨ</t>
    </rPh>
    <rPh sb="2" eb="3">
      <t>ヒ</t>
    </rPh>
    <phoneticPr fontId="3"/>
  </si>
  <si>
    <t>材料費</t>
    <rPh sb="0" eb="3">
      <t>ザイリョウヒ</t>
    </rPh>
    <phoneticPr fontId="3"/>
  </si>
  <si>
    <t>経費</t>
    <rPh sb="0" eb="2">
      <t>ケイヒ</t>
    </rPh>
    <phoneticPr fontId="3"/>
  </si>
  <si>
    <t>減価償却費</t>
    <rPh sb="0" eb="2">
      <t>ゲンカ</t>
    </rPh>
    <rPh sb="2" eb="5">
      <t>ショウキャクヒ</t>
    </rPh>
    <phoneticPr fontId="3"/>
  </si>
  <si>
    <t>研究研修費</t>
    <rPh sb="0" eb="2">
      <t>ケンキュウ</t>
    </rPh>
    <rPh sb="2" eb="5">
      <t>ケンシュウヒ</t>
    </rPh>
    <phoneticPr fontId="3"/>
  </si>
  <si>
    <t>医業費用</t>
    <rPh sb="0" eb="2">
      <t>イギョウ</t>
    </rPh>
    <rPh sb="2" eb="4">
      <t>ヒヨウ</t>
    </rPh>
    <phoneticPr fontId="5"/>
  </si>
  <si>
    <t>支払利息及び企業債取扱諸費</t>
    <rPh sb="0" eb="2">
      <t>シハライ</t>
    </rPh>
    <rPh sb="2" eb="4">
      <t>リソク</t>
    </rPh>
    <rPh sb="4" eb="5">
      <t>オヨ</t>
    </rPh>
    <rPh sb="6" eb="9">
      <t>キギョウサイ</t>
    </rPh>
    <rPh sb="9" eb="11">
      <t>トリアツカイ</t>
    </rPh>
    <rPh sb="11" eb="13">
      <t>ショヒ</t>
    </rPh>
    <phoneticPr fontId="3"/>
  </si>
  <si>
    <t>患者外給食材料費</t>
    <rPh sb="0" eb="2">
      <t>カンジャ</t>
    </rPh>
    <rPh sb="2" eb="3">
      <t>ガイ</t>
    </rPh>
    <rPh sb="3" eb="5">
      <t>キュウショク</t>
    </rPh>
    <rPh sb="5" eb="8">
      <t>ザイリョウヒ</t>
    </rPh>
    <phoneticPr fontId="3"/>
  </si>
  <si>
    <t>雑損失</t>
    <rPh sb="0" eb="1">
      <t>ザツ</t>
    </rPh>
    <rPh sb="1" eb="3">
      <t>ソンシツ</t>
    </rPh>
    <phoneticPr fontId="3"/>
  </si>
  <si>
    <t>医業外費用</t>
    <rPh sb="0" eb="2">
      <t>イギョウ</t>
    </rPh>
    <rPh sb="2" eb="3">
      <t>ガイ</t>
    </rPh>
    <rPh sb="3" eb="5">
      <t>ヒヨウ</t>
    </rPh>
    <phoneticPr fontId="5"/>
  </si>
  <si>
    <t>特別損失</t>
    <rPh sb="0" eb="2">
      <t>トクベツ</t>
    </rPh>
    <rPh sb="2" eb="4">
      <t>ソンシツ</t>
    </rPh>
    <phoneticPr fontId="5"/>
  </si>
  <si>
    <t>予備費</t>
    <rPh sb="0" eb="3">
      <t>ヨビヒ</t>
    </rPh>
    <phoneticPr fontId="5"/>
  </si>
  <si>
    <t>支出合計</t>
    <rPh sb="0" eb="2">
      <t>シシュツ</t>
    </rPh>
    <rPh sb="2" eb="4">
      <t>ゴウケイ</t>
    </rPh>
    <phoneticPr fontId="5"/>
  </si>
  <si>
    <t>支出済額</t>
    <rPh sb="0" eb="2">
      <t>シシュツ</t>
    </rPh>
    <rPh sb="2" eb="3">
      <t>ズ</t>
    </rPh>
    <rPh sb="3" eb="4">
      <t>ガク</t>
    </rPh>
    <phoneticPr fontId="3"/>
  </si>
  <si>
    <t>出資金</t>
    <rPh sb="0" eb="3">
      <t>シュッシキン</t>
    </rPh>
    <phoneticPr fontId="3"/>
  </si>
  <si>
    <t>建設改良費</t>
    <rPh sb="0" eb="2">
      <t>ケンセツ</t>
    </rPh>
    <rPh sb="2" eb="5">
      <t>カイリョウヒ</t>
    </rPh>
    <phoneticPr fontId="3"/>
  </si>
  <si>
    <t>企業債償還金</t>
    <rPh sb="0" eb="3">
      <t>キギョウサイ</t>
    </rPh>
    <rPh sb="3" eb="6">
      <t>ショウカンキン</t>
    </rPh>
    <phoneticPr fontId="3"/>
  </si>
  <si>
    <t>患者数</t>
    <rPh sb="0" eb="3">
      <t>カンジャスウ</t>
    </rPh>
    <phoneticPr fontId="3"/>
  </si>
  <si>
    <t>料金収入</t>
    <rPh sb="0" eb="2">
      <t>リョウキン</t>
    </rPh>
    <rPh sb="2" eb="4">
      <t>シュウニュウ</t>
    </rPh>
    <phoneticPr fontId="3"/>
  </si>
  <si>
    <t>入院</t>
    <rPh sb="0" eb="2">
      <t>ニュウイン</t>
    </rPh>
    <phoneticPr fontId="3"/>
  </si>
  <si>
    <t>外来</t>
    <rPh sb="0" eb="2">
      <t>ガイライ</t>
    </rPh>
    <phoneticPr fontId="3"/>
  </si>
  <si>
    <t>延数（人）</t>
    <rPh sb="0" eb="1">
      <t>ノ</t>
    </rPh>
    <rPh sb="1" eb="2">
      <t>スウ</t>
    </rPh>
    <rPh sb="3" eb="4">
      <t>ニン</t>
    </rPh>
    <phoneticPr fontId="5"/>
  </si>
  <si>
    <t>区　　　　　分</t>
    <rPh sb="0" eb="1">
      <t>ク</t>
    </rPh>
    <rPh sb="6" eb="7">
      <t>ブン</t>
    </rPh>
    <phoneticPr fontId="5"/>
  </si>
  <si>
    <t>一般病床</t>
    <rPh sb="0" eb="2">
      <t>イッパン</t>
    </rPh>
    <rPh sb="2" eb="4">
      <t>ビョウショウ</t>
    </rPh>
    <phoneticPr fontId="5"/>
  </si>
  <si>
    <t>療養病床</t>
    <rPh sb="0" eb="2">
      <t>リョウヨウ</t>
    </rPh>
    <rPh sb="2" eb="4">
      <t>ビョウショウ</t>
    </rPh>
    <phoneticPr fontId="5"/>
  </si>
  <si>
    <t>許可病床数（年延）</t>
    <rPh sb="0" eb="2">
      <t>キョカ</t>
    </rPh>
    <rPh sb="2" eb="5">
      <t>ビョウショウスウ</t>
    </rPh>
    <rPh sb="6" eb="7">
      <t>ネン</t>
    </rPh>
    <rPh sb="7" eb="8">
      <t>ノ</t>
    </rPh>
    <phoneticPr fontId="3"/>
  </si>
  <si>
    <t>延患者数</t>
    <rPh sb="0" eb="1">
      <t>ノ</t>
    </rPh>
    <rPh sb="1" eb="4">
      <t>カンジャスウ</t>
    </rPh>
    <phoneticPr fontId="3"/>
  </si>
  <si>
    <t>１日平均患者数</t>
    <rPh sb="1" eb="2">
      <t>ニチ</t>
    </rPh>
    <rPh sb="2" eb="4">
      <t>ヘイキン</t>
    </rPh>
    <rPh sb="4" eb="7">
      <t>カンジャスウ</t>
    </rPh>
    <phoneticPr fontId="3"/>
  </si>
  <si>
    <t>病床利用率</t>
    <rPh sb="0" eb="2">
      <t>ビョウショウ</t>
    </rPh>
    <rPh sb="2" eb="5">
      <t>リヨウリツ</t>
    </rPh>
    <phoneticPr fontId="3"/>
  </si>
  <si>
    <t>(床)</t>
    <rPh sb="1" eb="2">
      <t>ユカ</t>
    </rPh>
    <phoneticPr fontId="5"/>
  </si>
  <si>
    <t>(人)</t>
    <rPh sb="1" eb="2">
      <t>ニン</t>
    </rPh>
    <phoneticPr fontId="5"/>
  </si>
  <si>
    <t>内科</t>
    <rPh sb="0" eb="2">
      <t>ナイカ</t>
    </rPh>
    <phoneticPr fontId="3"/>
  </si>
  <si>
    <t>小児科</t>
    <rPh sb="0" eb="3">
      <t>ショウニカ</t>
    </rPh>
    <phoneticPr fontId="3"/>
  </si>
  <si>
    <t>眼科</t>
    <rPh sb="0" eb="2">
      <t>ガンカ</t>
    </rPh>
    <phoneticPr fontId="3"/>
  </si>
  <si>
    <t>合計</t>
    <rPh sb="0" eb="2">
      <t>ゴウケイ</t>
    </rPh>
    <phoneticPr fontId="3"/>
  </si>
  <si>
    <t>延患者数(人)</t>
    <rPh sb="0" eb="1">
      <t>ノ</t>
    </rPh>
    <rPh sb="1" eb="3">
      <t>カンジャ</t>
    </rPh>
    <rPh sb="3" eb="4">
      <t>スウ</t>
    </rPh>
    <rPh sb="5" eb="6">
      <t>ニン</t>
    </rPh>
    <phoneticPr fontId="5"/>
  </si>
  <si>
    <t>調定額（千円）</t>
    <rPh sb="0" eb="3">
      <t>チョウテイガク</t>
    </rPh>
    <rPh sb="4" eb="6">
      <t>センエン</t>
    </rPh>
    <phoneticPr fontId="3"/>
  </si>
  <si>
    <t>１世帯当たり（円）</t>
    <rPh sb="1" eb="3">
      <t>セタイ</t>
    </rPh>
    <rPh sb="3" eb="4">
      <t>ア</t>
    </rPh>
    <rPh sb="7" eb="8">
      <t>エン</t>
    </rPh>
    <phoneticPr fontId="3"/>
  </si>
  <si>
    <t>人口</t>
    <rPh sb="0" eb="2">
      <t>ジンコウ</t>
    </rPh>
    <phoneticPr fontId="5"/>
  </si>
  <si>
    <t>世帯数</t>
    <rPh sb="0" eb="3">
      <t>セタイスウ</t>
    </rPh>
    <phoneticPr fontId="5"/>
  </si>
  <si>
    <t>人</t>
    <rPh sb="0" eb="1">
      <t>ニン</t>
    </rPh>
    <phoneticPr fontId="5"/>
  </si>
  <si>
    <t>世帯</t>
    <rPh sb="0" eb="2">
      <t>セタイ</t>
    </rPh>
    <phoneticPr fontId="5"/>
  </si>
  <si>
    <t>●一般会計</t>
    <rPh sb="1" eb="3">
      <t>イッパン</t>
    </rPh>
    <rPh sb="3" eb="5">
      <t>カイケイ</t>
    </rPh>
    <phoneticPr fontId="5"/>
  </si>
  <si>
    <t>（ア）町税　（法人・交納付金・滞納繰越分を除く）</t>
    <rPh sb="3" eb="5">
      <t>チョウゼイ</t>
    </rPh>
    <rPh sb="7" eb="9">
      <t>ホウジン</t>
    </rPh>
    <rPh sb="10" eb="11">
      <t>コウ</t>
    </rPh>
    <rPh sb="11" eb="14">
      <t>ノウフキン</t>
    </rPh>
    <rPh sb="15" eb="17">
      <t>タイノウ</t>
    </rPh>
    <rPh sb="17" eb="20">
      <t>クリコシブン</t>
    </rPh>
    <rPh sb="21" eb="22">
      <t>ノゾ</t>
    </rPh>
    <phoneticPr fontId="5"/>
  </si>
  <si>
    <t>町民税</t>
    <rPh sb="0" eb="3">
      <t>チョウミンゼイ</t>
    </rPh>
    <phoneticPr fontId="3"/>
  </si>
  <si>
    <t>固定資産税</t>
    <rPh sb="0" eb="2">
      <t>コテイ</t>
    </rPh>
    <rPh sb="2" eb="5">
      <t>シサンゼイ</t>
    </rPh>
    <phoneticPr fontId="3"/>
  </si>
  <si>
    <t>軽自動車税</t>
    <rPh sb="0" eb="4">
      <t>ケイジドウシャ</t>
    </rPh>
    <rPh sb="4" eb="5">
      <t>ゼイ</t>
    </rPh>
    <phoneticPr fontId="3"/>
  </si>
  <si>
    <t>（イ）公債費</t>
    <rPh sb="3" eb="6">
      <t>コウサイヒ</t>
    </rPh>
    <phoneticPr fontId="5"/>
  </si>
  <si>
    <t>年度末現在高見込額（千円）</t>
    <rPh sb="0" eb="3">
      <t>ネンドマツ</t>
    </rPh>
    <rPh sb="3" eb="6">
      <t>ゲンザイダカ</t>
    </rPh>
    <rPh sb="6" eb="9">
      <t>ミコミガク</t>
    </rPh>
    <rPh sb="10" eb="12">
      <t>センエン</t>
    </rPh>
    <phoneticPr fontId="3"/>
  </si>
  <si>
    <t>一般公共事業債</t>
    <rPh sb="0" eb="2">
      <t>イッパン</t>
    </rPh>
    <rPh sb="2" eb="4">
      <t>コウキョウ</t>
    </rPh>
    <rPh sb="4" eb="7">
      <t>ジギョウサイ</t>
    </rPh>
    <phoneticPr fontId="3"/>
  </si>
  <si>
    <t>一般単独事業債</t>
    <rPh sb="0" eb="2">
      <t>イッパン</t>
    </rPh>
    <rPh sb="2" eb="4">
      <t>タンドク</t>
    </rPh>
    <rPh sb="4" eb="7">
      <t>ジギョウサイ</t>
    </rPh>
    <phoneticPr fontId="3"/>
  </si>
  <si>
    <t>公営住宅建設事業債</t>
    <rPh sb="0" eb="2">
      <t>コウエイ</t>
    </rPh>
    <rPh sb="2" eb="4">
      <t>ジュウタク</t>
    </rPh>
    <rPh sb="4" eb="6">
      <t>ケンセツ</t>
    </rPh>
    <rPh sb="6" eb="9">
      <t>ジギョウサイ</t>
    </rPh>
    <phoneticPr fontId="3"/>
  </si>
  <si>
    <t>財源対策債</t>
    <rPh sb="0" eb="2">
      <t>ザイゲン</t>
    </rPh>
    <rPh sb="2" eb="4">
      <t>タイサク</t>
    </rPh>
    <rPh sb="4" eb="5">
      <t>サイ</t>
    </rPh>
    <phoneticPr fontId="3"/>
  </si>
  <si>
    <t>財源対策債等</t>
    <rPh sb="0" eb="2">
      <t>ザイゲン</t>
    </rPh>
    <rPh sb="2" eb="4">
      <t>タイサク</t>
    </rPh>
    <rPh sb="4" eb="5">
      <t>サイ</t>
    </rPh>
    <rPh sb="5" eb="6">
      <t>トウ</t>
    </rPh>
    <phoneticPr fontId="3"/>
  </si>
  <si>
    <t>道貸付金</t>
    <rPh sb="0" eb="1">
      <t>ドウ</t>
    </rPh>
    <rPh sb="1" eb="4">
      <t>カシツケキン</t>
    </rPh>
    <phoneticPr fontId="3"/>
  </si>
  <si>
    <t>減税補てん債</t>
    <rPh sb="0" eb="2">
      <t>ゲンゼイ</t>
    </rPh>
    <rPh sb="2" eb="3">
      <t>ホ</t>
    </rPh>
    <rPh sb="5" eb="6">
      <t>サイ</t>
    </rPh>
    <phoneticPr fontId="3"/>
  </si>
  <si>
    <t>臨時財政対策債</t>
    <rPh sb="0" eb="2">
      <t>リンジ</t>
    </rPh>
    <rPh sb="2" eb="4">
      <t>ザイセイ</t>
    </rPh>
    <rPh sb="4" eb="6">
      <t>タイサク</t>
    </rPh>
    <rPh sb="6" eb="7">
      <t>サイ</t>
    </rPh>
    <phoneticPr fontId="3"/>
  </si>
  <si>
    <t>１人当たり（円）</t>
    <rPh sb="1" eb="2">
      <t>ニン</t>
    </rPh>
    <rPh sb="2" eb="3">
      <t>ア</t>
    </rPh>
    <rPh sb="6" eb="7">
      <t>エン</t>
    </rPh>
    <phoneticPr fontId="3"/>
  </si>
  <si>
    <t>合計</t>
    <rPh sb="0" eb="1">
      <t>ゴウ</t>
    </rPh>
    <rPh sb="1" eb="2">
      <t>ケイ</t>
    </rPh>
    <phoneticPr fontId="5"/>
  </si>
  <si>
    <t>（ウ）基金及び備荒資金の残高（特別会計分も含む）</t>
    <rPh sb="3" eb="5">
      <t>キキン</t>
    </rPh>
    <rPh sb="5" eb="6">
      <t>オヨ</t>
    </rPh>
    <rPh sb="7" eb="9">
      <t>ビコウ</t>
    </rPh>
    <rPh sb="9" eb="11">
      <t>シキン</t>
    </rPh>
    <rPh sb="12" eb="14">
      <t>ザンダカ</t>
    </rPh>
    <rPh sb="15" eb="17">
      <t>トクベツ</t>
    </rPh>
    <rPh sb="17" eb="19">
      <t>カイケイ</t>
    </rPh>
    <rPh sb="19" eb="20">
      <t>ブン</t>
    </rPh>
    <rPh sb="21" eb="22">
      <t>フク</t>
    </rPh>
    <phoneticPr fontId="5"/>
  </si>
  <si>
    <t>基金合計</t>
    <rPh sb="0" eb="2">
      <t>キキン</t>
    </rPh>
    <rPh sb="2" eb="4">
      <t>ゴウケイ</t>
    </rPh>
    <phoneticPr fontId="3"/>
  </si>
  <si>
    <t>備荒資金計</t>
    <rPh sb="0" eb="2">
      <t>ビコウ</t>
    </rPh>
    <rPh sb="2" eb="4">
      <t>シキン</t>
    </rPh>
    <rPh sb="4" eb="5">
      <t>ケイ</t>
    </rPh>
    <phoneticPr fontId="3"/>
  </si>
  <si>
    <t>（普通納付）</t>
    <rPh sb="1" eb="3">
      <t>フツウ</t>
    </rPh>
    <rPh sb="3" eb="5">
      <t>ノウフ</t>
    </rPh>
    <phoneticPr fontId="3"/>
  </si>
  <si>
    <t>（超過納付）</t>
    <rPh sb="1" eb="3">
      <t>チョウカ</t>
    </rPh>
    <rPh sb="3" eb="5">
      <t>ノウフ</t>
    </rPh>
    <phoneticPr fontId="3"/>
  </si>
  <si>
    <t>（エ）一時借入金の残高</t>
    <rPh sb="3" eb="5">
      <t>イチジ</t>
    </rPh>
    <rPh sb="5" eb="8">
      <t>カリイレキン</t>
    </rPh>
    <rPh sb="9" eb="11">
      <t>ザンダカ</t>
    </rPh>
    <phoneticPr fontId="5"/>
  </si>
  <si>
    <t>借入金限度額（千円）</t>
    <rPh sb="0" eb="3">
      <t>カリイレキン</t>
    </rPh>
    <rPh sb="3" eb="6">
      <t>ゲンドガク</t>
    </rPh>
    <rPh sb="7" eb="9">
      <t>センエン</t>
    </rPh>
    <phoneticPr fontId="3"/>
  </si>
  <si>
    <t>一時借入金</t>
    <rPh sb="0" eb="2">
      <t>イチジ</t>
    </rPh>
    <rPh sb="2" eb="5">
      <t>カリイレキン</t>
    </rPh>
    <phoneticPr fontId="3"/>
  </si>
  <si>
    <t>借入現在高（千円）</t>
    <rPh sb="0" eb="1">
      <t>カ</t>
    </rPh>
    <rPh sb="1" eb="2">
      <t>イ</t>
    </rPh>
    <rPh sb="2" eb="5">
      <t>ゲンザイダカ</t>
    </rPh>
    <rPh sb="6" eb="7">
      <t>セン</t>
    </rPh>
    <rPh sb="7" eb="8">
      <t>エン</t>
    </rPh>
    <phoneticPr fontId="3"/>
  </si>
  <si>
    <t>款</t>
    <phoneticPr fontId="5"/>
  </si>
  <si>
    <t>１日平均(人)</t>
    <rPh sb="1" eb="2">
      <t>ニチ</t>
    </rPh>
    <rPh sb="2" eb="4">
      <t>ヘイキン</t>
    </rPh>
    <rPh sb="5" eb="6">
      <t>ニン</t>
    </rPh>
    <phoneticPr fontId="5"/>
  </si>
  <si>
    <t>本庁舎</t>
    <rPh sb="2" eb="3">
      <t>シャ</t>
    </rPh>
    <phoneticPr fontId="5"/>
  </si>
  <si>
    <t>三重レークハウス</t>
    <rPh sb="0" eb="2">
      <t>ミエ</t>
    </rPh>
    <phoneticPr fontId="5"/>
  </si>
  <si>
    <t>保健福祉総合センター</t>
    <rPh sb="0" eb="2">
      <t>ホケン</t>
    </rPh>
    <rPh sb="2" eb="4">
      <t>フクシ</t>
    </rPh>
    <rPh sb="4" eb="6">
      <t>ソウゴウ</t>
    </rPh>
    <phoneticPr fontId="5"/>
  </si>
  <si>
    <t>中樹林福祉の家</t>
    <rPh sb="0" eb="1">
      <t>ナカ</t>
    </rPh>
    <rPh sb="1" eb="3">
      <t>ジュリン</t>
    </rPh>
    <rPh sb="3" eb="5">
      <t>フクシ</t>
    </rPh>
    <rPh sb="6" eb="7">
      <t>イエ</t>
    </rPh>
    <phoneticPr fontId="5"/>
  </si>
  <si>
    <t>稲穂公園</t>
    <rPh sb="0" eb="2">
      <t>イナホ</t>
    </rPh>
    <rPh sb="2" eb="4">
      <t>コウエン</t>
    </rPh>
    <phoneticPr fontId="5"/>
  </si>
  <si>
    <t>建物</t>
    <rPh sb="0" eb="2">
      <t>タテモノ</t>
    </rPh>
    <phoneticPr fontId="5"/>
  </si>
  <si>
    <t>非木造（延面積）</t>
    <rPh sb="0" eb="1">
      <t>ヒ</t>
    </rPh>
    <rPh sb="1" eb="3">
      <t>モクゾウ</t>
    </rPh>
    <rPh sb="4" eb="5">
      <t>ノ</t>
    </rPh>
    <rPh sb="5" eb="7">
      <t>メンセキ</t>
    </rPh>
    <phoneticPr fontId="5"/>
  </si>
  <si>
    <t>水防倉庫</t>
    <rPh sb="0" eb="2">
      <t>スイボウ</t>
    </rPh>
    <rPh sb="2" eb="4">
      <t>ソウコ</t>
    </rPh>
    <phoneticPr fontId="5"/>
  </si>
  <si>
    <t>役場車庫</t>
    <rPh sb="0" eb="2">
      <t>ヤクバ</t>
    </rPh>
    <rPh sb="2" eb="4">
      <t>シャコ</t>
    </rPh>
    <phoneticPr fontId="5"/>
  </si>
  <si>
    <t>スクールバス車庫</t>
    <rPh sb="6" eb="8">
      <t>シャコ</t>
    </rPh>
    <phoneticPr fontId="5"/>
  </si>
  <si>
    <t>ふるさと物産館</t>
    <rPh sb="4" eb="7">
      <t>ブッサンカン</t>
    </rPh>
    <phoneticPr fontId="5"/>
  </si>
  <si>
    <t>栄町公営住宅受水槽</t>
    <rPh sb="0" eb="2">
      <t>サカエマチ</t>
    </rPh>
    <rPh sb="2" eb="4">
      <t>コウエイ</t>
    </rPh>
    <rPh sb="4" eb="6">
      <t>ジュウタク</t>
    </rPh>
    <rPh sb="6" eb="7">
      <t>ジュ</t>
    </rPh>
    <rPh sb="7" eb="9">
      <t>スイソウ</t>
    </rPh>
    <phoneticPr fontId="5"/>
  </si>
  <si>
    <t>元町子育て支援住宅</t>
    <rPh sb="0" eb="2">
      <t>モトマチ</t>
    </rPh>
    <rPh sb="2" eb="4">
      <t>コソダ</t>
    </rPh>
    <rPh sb="5" eb="7">
      <t>シエン</t>
    </rPh>
    <rPh sb="7" eb="9">
      <t>ジュウタク</t>
    </rPh>
    <phoneticPr fontId="5"/>
  </si>
  <si>
    <t>ふきの塔</t>
    <rPh sb="3" eb="4">
      <t>トウ</t>
    </rPh>
    <phoneticPr fontId="5"/>
  </si>
  <si>
    <t>治水館</t>
    <rPh sb="0" eb="2">
      <t>チスイ</t>
    </rPh>
    <rPh sb="2" eb="3">
      <t>カン</t>
    </rPh>
    <phoneticPr fontId="5"/>
  </si>
  <si>
    <t>長ねぎ選別施設</t>
    <rPh sb="0" eb="1">
      <t>ナガ</t>
    </rPh>
    <rPh sb="3" eb="5">
      <t>センベツ</t>
    </rPh>
    <rPh sb="5" eb="7">
      <t>シセツ</t>
    </rPh>
    <phoneticPr fontId="5"/>
  </si>
  <si>
    <t>野菜育苗施設</t>
    <rPh sb="0" eb="2">
      <t>ヤサイ</t>
    </rPh>
    <rPh sb="2" eb="4">
      <t>イクビョウ</t>
    </rPh>
    <rPh sb="4" eb="6">
      <t>シセツ</t>
    </rPh>
    <phoneticPr fontId="5"/>
  </si>
  <si>
    <t>西幌地区籾乾燥調製施設</t>
    <rPh sb="0" eb="1">
      <t>ニシ</t>
    </rPh>
    <rPh sb="1" eb="2">
      <t>ホロ</t>
    </rPh>
    <rPh sb="2" eb="4">
      <t>チク</t>
    </rPh>
    <rPh sb="4" eb="5">
      <t>モミ</t>
    </rPh>
    <rPh sb="5" eb="7">
      <t>カンソウ</t>
    </rPh>
    <rPh sb="7" eb="9">
      <t>チョウセイ</t>
    </rPh>
    <rPh sb="9" eb="11">
      <t>シセツ</t>
    </rPh>
    <phoneticPr fontId="5"/>
  </si>
  <si>
    <t>財政状況の公表</t>
    <rPh sb="0" eb="2">
      <t>ザイセイ</t>
    </rPh>
    <rPh sb="2" eb="4">
      <t>ジョウキョウ</t>
    </rPh>
    <rPh sb="5" eb="7">
      <t>コウヒョウ</t>
    </rPh>
    <phoneticPr fontId="5"/>
  </si>
  <si>
    <t>南幌町</t>
    <rPh sb="0" eb="3">
      <t>ナンポロチョウ</t>
    </rPh>
    <phoneticPr fontId="5"/>
  </si>
  <si>
    <t>　２．資本的収入及び支出</t>
    <rPh sb="3" eb="6">
      <t>シホンテキ</t>
    </rPh>
    <rPh sb="6" eb="8">
      <t>シュウニュウ</t>
    </rPh>
    <rPh sb="8" eb="9">
      <t>オヨ</t>
    </rPh>
    <rPh sb="10" eb="12">
      <t>シシュツ</t>
    </rPh>
    <phoneticPr fontId="5"/>
  </si>
  <si>
    <t>企業債</t>
    <rPh sb="0" eb="3">
      <t>キギョウサイ</t>
    </rPh>
    <phoneticPr fontId="3"/>
  </si>
  <si>
    <t>固定資産売却代金</t>
    <rPh sb="0" eb="4">
      <t>コテイシサン</t>
    </rPh>
    <rPh sb="4" eb="6">
      <t>バイキャク</t>
    </rPh>
    <rPh sb="6" eb="8">
      <t>ダイキン</t>
    </rPh>
    <phoneticPr fontId="3"/>
  </si>
  <si>
    <t>総額(千円)</t>
    <rPh sb="0" eb="2">
      <t>ソウガク</t>
    </rPh>
    <rPh sb="3" eb="4">
      <t>セン</t>
    </rPh>
    <rPh sb="4" eb="5">
      <t>エン</t>
    </rPh>
    <phoneticPr fontId="5"/>
  </si>
  <si>
    <t>１人平均(円)</t>
    <rPh sb="1" eb="2">
      <t>ニン</t>
    </rPh>
    <rPh sb="2" eb="4">
      <t>ヘイキン</t>
    </rPh>
    <rPh sb="5" eb="6">
      <t>エン</t>
    </rPh>
    <phoneticPr fontId="5"/>
  </si>
  <si>
    <t>金額(千円)</t>
    <rPh sb="0" eb="2">
      <t>キンガク</t>
    </rPh>
    <rPh sb="3" eb="4">
      <t>セン</t>
    </rPh>
    <rPh sb="4" eb="5">
      <t>エン</t>
    </rPh>
    <phoneticPr fontId="5"/>
  </si>
  <si>
    <t>第三セクター等改革推進債</t>
    <rPh sb="0" eb="2">
      <t>ダイサン</t>
    </rPh>
    <rPh sb="6" eb="7">
      <t>トウ</t>
    </rPh>
    <rPh sb="7" eb="9">
      <t>カイカク</t>
    </rPh>
    <rPh sb="9" eb="11">
      <t>スイシン</t>
    </rPh>
    <rPh sb="11" eb="12">
      <t>サイ</t>
    </rPh>
    <phoneticPr fontId="3"/>
  </si>
  <si>
    <t>土地及び建物</t>
    <rPh sb="0" eb="2">
      <t>トチ</t>
    </rPh>
    <rPh sb="2" eb="3">
      <t>オヨ</t>
    </rPh>
    <rPh sb="4" eb="6">
      <t>タテモノ</t>
    </rPh>
    <phoneticPr fontId="5"/>
  </si>
  <si>
    <t>（単位：㎡）</t>
    <rPh sb="1" eb="3">
      <t>タンイ</t>
    </rPh>
    <phoneticPr fontId="5"/>
  </si>
  <si>
    <t>区分</t>
    <rPh sb="0" eb="2">
      <t>クブン</t>
    </rPh>
    <phoneticPr fontId="5"/>
  </si>
  <si>
    <t>土地</t>
    <rPh sb="0" eb="2">
      <t>トチ</t>
    </rPh>
    <phoneticPr fontId="5"/>
  </si>
  <si>
    <t>木造（延面積）</t>
    <rPh sb="0" eb="2">
      <t>モクゾウ</t>
    </rPh>
    <rPh sb="3" eb="4">
      <t>ノ</t>
    </rPh>
    <rPh sb="4" eb="6">
      <t>メンセキ</t>
    </rPh>
    <phoneticPr fontId="5"/>
  </si>
  <si>
    <t>延面積計</t>
    <rPh sb="0" eb="1">
      <t>ノ</t>
    </rPh>
    <rPh sb="1" eb="3">
      <t>メンセキ</t>
    </rPh>
    <rPh sb="3" eb="4">
      <t>ケイ</t>
    </rPh>
    <phoneticPr fontId="5"/>
  </si>
  <si>
    <t>前年度末
現 在 高</t>
    <rPh sb="0" eb="3">
      <t>ゼンネンド</t>
    </rPh>
    <rPh sb="3" eb="4">
      <t>マツ</t>
    </rPh>
    <rPh sb="5" eb="6">
      <t>ゲン</t>
    </rPh>
    <rPh sb="7" eb="8">
      <t>ザイ</t>
    </rPh>
    <rPh sb="9" eb="10">
      <t>ダカ</t>
    </rPh>
    <phoneticPr fontId="5"/>
  </si>
  <si>
    <t>公　用　財　産</t>
    <rPh sb="0" eb="1">
      <t>コウ</t>
    </rPh>
    <rPh sb="2" eb="3">
      <t>ヨウ</t>
    </rPh>
    <rPh sb="4" eb="5">
      <t>ザイ</t>
    </rPh>
    <rPh sb="6" eb="7">
      <t>サン</t>
    </rPh>
    <phoneticPr fontId="5"/>
  </si>
  <si>
    <t>役場物置</t>
    <rPh sb="0" eb="2">
      <t>ヤクバ</t>
    </rPh>
    <rPh sb="2" eb="4">
      <t>モノオキ</t>
    </rPh>
    <phoneticPr fontId="5"/>
  </si>
  <si>
    <t>南空知消防組合南幌支署</t>
    <rPh sb="0" eb="1">
      <t>ミナミ</t>
    </rPh>
    <rPh sb="1" eb="3">
      <t>ソラチ</t>
    </rPh>
    <rPh sb="3" eb="5">
      <t>ショウボウ</t>
    </rPh>
    <rPh sb="5" eb="7">
      <t>クミアイ</t>
    </rPh>
    <rPh sb="7" eb="9">
      <t>ナンポロ</t>
    </rPh>
    <rPh sb="9" eb="11">
      <t>シショ</t>
    </rPh>
    <phoneticPr fontId="5"/>
  </si>
  <si>
    <t>防火貯水槽</t>
    <rPh sb="0" eb="2">
      <t>ボウカ</t>
    </rPh>
    <rPh sb="2" eb="5">
      <t>チョスイソウ</t>
    </rPh>
    <phoneticPr fontId="5"/>
  </si>
  <si>
    <t>給食センター</t>
    <rPh sb="0" eb="2">
      <t>キュウショク</t>
    </rPh>
    <phoneticPr fontId="5"/>
  </si>
  <si>
    <t>南幌墓地</t>
    <rPh sb="0" eb="2">
      <t>ナンポロ</t>
    </rPh>
    <rPh sb="2" eb="4">
      <t>ボチ</t>
    </rPh>
    <phoneticPr fontId="5"/>
  </si>
  <si>
    <t>夕張太墓地</t>
    <rPh sb="0" eb="2">
      <t>ユウバリ</t>
    </rPh>
    <rPh sb="2" eb="3">
      <t>フト</t>
    </rPh>
    <rPh sb="3" eb="5">
      <t>ボチ</t>
    </rPh>
    <phoneticPr fontId="5"/>
  </si>
  <si>
    <t>栄町公営住宅</t>
    <rPh sb="0" eb="2">
      <t>サカエマチ</t>
    </rPh>
    <rPh sb="2" eb="4">
      <t>コウエイ</t>
    </rPh>
    <rPh sb="4" eb="6">
      <t>ジュウタク</t>
    </rPh>
    <phoneticPr fontId="5"/>
  </si>
  <si>
    <t>夕張太公営住宅</t>
    <rPh sb="0" eb="2">
      <t>ユウバリ</t>
    </rPh>
    <rPh sb="2" eb="3">
      <t>フト</t>
    </rPh>
    <rPh sb="3" eb="5">
      <t>コウエイ</t>
    </rPh>
    <rPh sb="5" eb="7">
      <t>ジュウタク</t>
    </rPh>
    <phoneticPr fontId="5"/>
  </si>
  <si>
    <t>元町公営住宅</t>
    <rPh sb="0" eb="2">
      <t>モトマチ</t>
    </rPh>
    <rPh sb="2" eb="4">
      <t>コウエイ</t>
    </rPh>
    <rPh sb="4" eb="6">
      <t>ジュウタク</t>
    </rPh>
    <phoneticPr fontId="5"/>
  </si>
  <si>
    <t>栄町コミュニティセンター</t>
    <rPh sb="0" eb="2">
      <t>サカエマチ</t>
    </rPh>
    <phoneticPr fontId="5"/>
  </si>
  <si>
    <t>西町コミュニティセンター</t>
    <rPh sb="0" eb="1">
      <t>ニシ</t>
    </rPh>
    <rPh sb="1" eb="2">
      <t>マチ</t>
    </rPh>
    <phoneticPr fontId="5"/>
  </si>
  <si>
    <t>北町コミュニティセンター</t>
    <rPh sb="0" eb="2">
      <t>キタマチ</t>
    </rPh>
    <phoneticPr fontId="5"/>
  </si>
  <si>
    <t>緑町コミュニティセンター</t>
    <rPh sb="0" eb="1">
      <t>ミドリ</t>
    </rPh>
    <rPh sb="1" eb="2">
      <t>マチ</t>
    </rPh>
    <phoneticPr fontId="5"/>
  </si>
  <si>
    <t>東町コミュニティセンター</t>
    <rPh sb="0" eb="1">
      <t>ヒガシ</t>
    </rPh>
    <rPh sb="1" eb="2">
      <t>マチ</t>
    </rPh>
    <phoneticPr fontId="5"/>
  </si>
  <si>
    <t>町営野球場</t>
    <rPh sb="0" eb="2">
      <t>チョウエイ</t>
    </rPh>
    <rPh sb="2" eb="5">
      <t>ヤキュウジョウ</t>
    </rPh>
    <phoneticPr fontId="5"/>
  </si>
  <si>
    <t>公衆用道路</t>
    <rPh sb="0" eb="3">
      <t>コウシュウヨウ</t>
    </rPh>
    <rPh sb="3" eb="5">
      <t>ドウロ</t>
    </rPh>
    <phoneticPr fontId="5"/>
  </si>
  <si>
    <t>排水路敷地</t>
    <rPh sb="0" eb="3">
      <t>ハイスイロ</t>
    </rPh>
    <rPh sb="3" eb="5">
      <t>シキチ</t>
    </rPh>
    <phoneticPr fontId="5"/>
  </si>
  <si>
    <t>防風林</t>
    <rPh sb="0" eb="3">
      <t>ボウフウリン</t>
    </rPh>
    <phoneticPr fontId="5"/>
  </si>
  <si>
    <t>農村環境改善センター</t>
    <rPh sb="0" eb="2">
      <t>ノウソン</t>
    </rPh>
    <rPh sb="2" eb="4">
      <t>カンキョウ</t>
    </rPh>
    <rPh sb="4" eb="6">
      <t>カイゼン</t>
    </rPh>
    <phoneticPr fontId="5"/>
  </si>
  <si>
    <t>夕張太ふれあい館</t>
    <rPh sb="0" eb="2">
      <t>ユウバリ</t>
    </rPh>
    <rPh sb="2" eb="3">
      <t>フト</t>
    </rPh>
    <rPh sb="7" eb="8">
      <t>カン</t>
    </rPh>
    <phoneticPr fontId="5"/>
  </si>
  <si>
    <t>夕張太地区集落センター</t>
    <rPh sb="0" eb="2">
      <t>ユウバリ</t>
    </rPh>
    <rPh sb="2" eb="3">
      <t>フト</t>
    </rPh>
    <rPh sb="3" eb="5">
      <t>チク</t>
    </rPh>
    <rPh sb="5" eb="7">
      <t>シュウラク</t>
    </rPh>
    <phoneticPr fontId="5"/>
  </si>
  <si>
    <t>晩翠地区集落センター</t>
    <rPh sb="0" eb="2">
      <t>バンスイ</t>
    </rPh>
    <rPh sb="2" eb="4">
      <t>チク</t>
    </rPh>
    <rPh sb="4" eb="6">
      <t>シュウラク</t>
    </rPh>
    <phoneticPr fontId="5"/>
  </si>
  <si>
    <t>三重緑地公園</t>
    <rPh sb="0" eb="2">
      <t>ミエ</t>
    </rPh>
    <rPh sb="2" eb="4">
      <t>リョクチ</t>
    </rPh>
    <rPh sb="4" eb="6">
      <t>コウエン</t>
    </rPh>
    <phoneticPr fontId="5"/>
  </si>
  <si>
    <t>晩翠工業団地内運動公園</t>
    <rPh sb="0" eb="2">
      <t>バンスイ</t>
    </rPh>
    <rPh sb="2" eb="4">
      <t>コウギョウ</t>
    </rPh>
    <rPh sb="4" eb="6">
      <t>ダンチ</t>
    </rPh>
    <rPh sb="6" eb="7">
      <t>ナイ</t>
    </rPh>
    <rPh sb="7" eb="9">
      <t>ウンドウ</t>
    </rPh>
    <rPh sb="9" eb="11">
      <t>コウエン</t>
    </rPh>
    <phoneticPr fontId="5"/>
  </si>
  <si>
    <t>夕張太農村公園</t>
    <rPh sb="0" eb="2">
      <t>ユウバリ</t>
    </rPh>
    <rPh sb="2" eb="3">
      <t>フト</t>
    </rPh>
    <rPh sb="3" eb="5">
      <t>ノウソン</t>
    </rPh>
    <rPh sb="5" eb="7">
      <t>コウエン</t>
    </rPh>
    <phoneticPr fontId="5"/>
  </si>
  <si>
    <t>中央公園</t>
    <rPh sb="0" eb="2">
      <t>チュウオウ</t>
    </rPh>
    <rPh sb="2" eb="4">
      <t>コウエン</t>
    </rPh>
    <phoneticPr fontId="5"/>
  </si>
  <si>
    <t>親水公園</t>
    <rPh sb="0" eb="2">
      <t>シンスイ</t>
    </rPh>
    <rPh sb="2" eb="4">
      <t>コウエン</t>
    </rPh>
    <phoneticPr fontId="5"/>
  </si>
  <si>
    <t>やすらぎ公園</t>
    <rPh sb="4" eb="6">
      <t>コウエン</t>
    </rPh>
    <phoneticPr fontId="5"/>
  </si>
  <si>
    <t>南幌温泉ハート＆ハート</t>
    <rPh sb="0" eb="2">
      <t>ナンポロ</t>
    </rPh>
    <rPh sb="2" eb="4">
      <t>オンセン</t>
    </rPh>
    <phoneticPr fontId="5"/>
  </si>
  <si>
    <t>鶴城寿の家</t>
    <rPh sb="0" eb="1">
      <t>ツル</t>
    </rPh>
    <rPh sb="1" eb="2">
      <t>シロ</t>
    </rPh>
    <rPh sb="2" eb="3">
      <t>コトブキ</t>
    </rPh>
    <rPh sb="4" eb="5">
      <t>イエ</t>
    </rPh>
    <phoneticPr fontId="5"/>
  </si>
  <si>
    <t>農業集落排水
夕張太地区処理場</t>
    <rPh sb="0" eb="2">
      <t>ノウギョウ</t>
    </rPh>
    <rPh sb="2" eb="4">
      <t>シュウラク</t>
    </rPh>
    <rPh sb="4" eb="6">
      <t>ハイスイ</t>
    </rPh>
    <rPh sb="7" eb="9">
      <t>ユウバリ</t>
    </rPh>
    <rPh sb="9" eb="10">
      <t>フト</t>
    </rPh>
    <rPh sb="10" eb="12">
      <t>チク</t>
    </rPh>
    <rPh sb="12" eb="15">
      <t>ショリジョウ</t>
    </rPh>
    <phoneticPr fontId="5"/>
  </si>
  <si>
    <t>農産物加工施設</t>
    <rPh sb="2" eb="3">
      <t>ブツ</t>
    </rPh>
    <phoneticPr fontId="5"/>
  </si>
  <si>
    <t>農業農村整備事業推進本部</t>
    <rPh sb="0" eb="2">
      <t>ノウギョウ</t>
    </rPh>
    <rPh sb="2" eb="4">
      <t>ノウソン</t>
    </rPh>
    <rPh sb="4" eb="6">
      <t>セイビ</t>
    </rPh>
    <rPh sb="6" eb="8">
      <t>ジギョウ</t>
    </rPh>
    <rPh sb="8" eb="10">
      <t>スイシン</t>
    </rPh>
    <rPh sb="10" eb="12">
      <t>ホンブ</t>
    </rPh>
    <phoneticPr fontId="5"/>
  </si>
  <si>
    <t>元町バス待合所</t>
    <rPh sb="0" eb="2">
      <t>モトマチ</t>
    </rPh>
    <rPh sb="4" eb="6">
      <t>マチアイ</t>
    </rPh>
    <rPh sb="6" eb="7">
      <t>ジョ</t>
    </rPh>
    <phoneticPr fontId="5"/>
  </si>
  <si>
    <t>西町バス待合所</t>
    <rPh sb="0" eb="1">
      <t>ニシ</t>
    </rPh>
    <rPh sb="1" eb="2">
      <t>マチ</t>
    </rPh>
    <rPh sb="4" eb="6">
      <t>マチアイ</t>
    </rPh>
    <rPh sb="6" eb="7">
      <t>ジョ</t>
    </rPh>
    <phoneticPr fontId="5"/>
  </si>
  <si>
    <t>その他</t>
    <rPh sb="2" eb="3">
      <t>タ</t>
    </rPh>
    <phoneticPr fontId="5"/>
  </si>
  <si>
    <t>町有住宅</t>
    <rPh sb="0" eb="1">
      <t>チョウ</t>
    </rPh>
    <rPh sb="1" eb="2">
      <t>ユウ</t>
    </rPh>
    <rPh sb="2" eb="4">
      <t>ジュウタク</t>
    </rPh>
    <phoneticPr fontId="5"/>
  </si>
  <si>
    <t>貸付地</t>
    <rPh sb="0" eb="2">
      <t>カシツケ</t>
    </rPh>
    <rPh sb="2" eb="3">
      <t>チ</t>
    </rPh>
    <phoneticPr fontId="5"/>
  </si>
  <si>
    <t>旧クレー射撃場</t>
    <rPh sb="0" eb="1">
      <t>キュウ</t>
    </rPh>
    <rPh sb="4" eb="7">
      <t>シャゲキジョウ</t>
    </rPh>
    <phoneticPr fontId="5"/>
  </si>
  <si>
    <t>合　　　　　計</t>
    <rPh sb="0" eb="1">
      <t>ゴウ</t>
    </rPh>
    <rPh sb="6" eb="7">
      <t>ケイ</t>
    </rPh>
    <phoneticPr fontId="5"/>
  </si>
  <si>
    <t xml:space="preserve">  基          金</t>
    <rPh sb="2" eb="3">
      <t>キ</t>
    </rPh>
    <rPh sb="13" eb="14">
      <t>サイケン</t>
    </rPh>
    <phoneticPr fontId="24"/>
  </si>
  <si>
    <t>（単位：千円）</t>
  </si>
  <si>
    <t>区                    分</t>
  </si>
  <si>
    <t>前年末現在高</t>
  </si>
  <si>
    <t>Ａ</t>
  </si>
  <si>
    <t>Ｂ</t>
  </si>
  <si>
    <t>Ｃ</t>
  </si>
  <si>
    <t>Ａ＋Ｂ－Ｃ</t>
  </si>
  <si>
    <t>財政調整基金</t>
    <rPh sb="0" eb="2">
      <t>ザイセイ</t>
    </rPh>
    <rPh sb="2" eb="4">
      <t>チョウセイ</t>
    </rPh>
    <rPh sb="4" eb="6">
      <t>キキン</t>
    </rPh>
    <phoneticPr fontId="24"/>
  </si>
  <si>
    <t>現金</t>
    <rPh sb="0" eb="2">
      <t>ゲンキン</t>
    </rPh>
    <phoneticPr fontId="24"/>
  </si>
  <si>
    <t>減債基金</t>
    <rPh sb="0" eb="1">
      <t>ゲン</t>
    </rPh>
    <rPh sb="1" eb="2">
      <t>サイ</t>
    </rPh>
    <rPh sb="2" eb="4">
      <t>キキン</t>
    </rPh>
    <phoneticPr fontId="24"/>
  </si>
  <si>
    <t>教育振興基金</t>
    <rPh sb="0" eb="2">
      <t>キョウイク</t>
    </rPh>
    <rPh sb="2" eb="4">
      <t>シンコウ</t>
    </rPh>
    <rPh sb="4" eb="6">
      <t>キキン</t>
    </rPh>
    <phoneticPr fontId="24"/>
  </si>
  <si>
    <t>計</t>
    <rPh sb="0" eb="1">
      <t>ケイ</t>
    </rPh>
    <phoneticPr fontId="24"/>
  </si>
  <si>
    <t>債権</t>
    <rPh sb="0" eb="2">
      <t>サイケン</t>
    </rPh>
    <phoneticPr fontId="24"/>
  </si>
  <si>
    <t xml:space="preserve">  債          権</t>
    <rPh sb="2" eb="14">
      <t>サイケン</t>
    </rPh>
    <phoneticPr fontId="24"/>
  </si>
  <si>
    <t xml:space="preserve">  有  価  証  券</t>
    <rPh sb="2" eb="6">
      <t>ユウカ</t>
    </rPh>
    <rPh sb="8" eb="12">
      <t>ショウケン</t>
    </rPh>
    <phoneticPr fontId="24"/>
  </si>
  <si>
    <t>（単位：千円）</t>
    <rPh sb="1" eb="3">
      <t>タンイ</t>
    </rPh>
    <rPh sb="4" eb="6">
      <t>センエン</t>
    </rPh>
    <phoneticPr fontId="24"/>
  </si>
  <si>
    <t>区                    分</t>
    <rPh sb="0" eb="22">
      <t>クブン</t>
    </rPh>
    <phoneticPr fontId="24"/>
  </si>
  <si>
    <t>北海道曹達株式会社</t>
    <rPh sb="0" eb="3">
      <t>ホッカイドウ</t>
    </rPh>
    <rPh sb="3" eb="4">
      <t>グンソウ</t>
    </rPh>
    <rPh sb="4" eb="5">
      <t>タツ</t>
    </rPh>
    <rPh sb="5" eb="7">
      <t>カブシキ</t>
    </rPh>
    <rPh sb="7" eb="9">
      <t>カイシャ</t>
    </rPh>
    <phoneticPr fontId="24"/>
  </si>
  <si>
    <t>　出資による権利</t>
    <rPh sb="1" eb="3">
      <t>シュッシ</t>
    </rPh>
    <rPh sb="6" eb="8">
      <t>ケンリ</t>
    </rPh>
    <phoneticPr fontId="24"/>
  </si>
  <si>
    <t>前年末現在高</t>
    <rPh sb="0" eb="3">
      <t>ゼンネンマツ</t>
    </rPh>
    <rPh sb="3" eb="5">
      <t>ゲンザイ</t>
    </rPh>
    <rPh sb="5" eb="6">
      <t>ダカ</t>
    </rPh>
    <phoneticPr fontId="24"/>
  </si>
  <si>
    <t>マイクロバス</t>
  </si>
  <si>
    <t>スクールバス</t>
  </si>
  <si>
    <t>タイヤドーザ</t>
  </si>
  <si>
    <t>グレーダ</t>
  </si>
  <si>
    <t>トラクター</t>
  </si>
  <si>
    <t>長期前受金戻入</t>
    <rPh sb="0" eb="2">
      <t>チョウキ</t>
    </rPh>
    <rPh sb="2" eb="5">
      <t>マエウケキン</t>
    </rPh>
    <rPh sb="5" eb="7">
      <t>レイニュウ</t>
    </rPh>
    <phoneticPr fontId="5"/>
  </si>
  <si>
    <t>管理棟</t>
    <rPh sb="0" eb="2">
      <t>カンリ</t>
    </rPh>
    <rPh sb="2" eb="3">
      <t>トウ</t>
    </rPh>
    <phoneticPr fontId="5"/>
  </si>
  <si>
    <t>ふるさと融資貸付金</t>
    <rPh sb="4" eb="6">
      <t>ユウシ</t>
    </rPh>
    <rPh sb="6" eb="8">
      <t>カシツケ</t>
    </rPh>
    <rPh sb="8" eb="9">
      <t>キン</t>
    </rPh>
    <phoneticPr fontId="24"/>
  </si>
  <si>
    <t>前年末
現在高</t>
  </si>
  <si>
    <t>出納整理期間中の増減</t>
    <rPh sb="0" eb="2">
      <t>スイトウ</t>
    </rPh>
    <rPh sb="2" eb="4">
      <t>セイリ</t>
    </rPh>
    <rPh sb="4" eb="7">
      <t>キカンチュウ</t>
    </rPh>
    <rPh sb="8" eb="10">
      <t>ゾウゲン</t>
    </rPh>
    <phoneticPr fontId="5"/>
  </si>
  <si>
    <t>積立額</t>
    <rPh sb="0" eb="1">
      <t>ツ</t>
    </rPh>
    <rPh sb="1" eb="2">
      <t>タ</t>
    </rPh>
    <rPh sb="2" eb="3">
      <t>ガク</t>
    </rPh>
    <phoneticPr fontId="5"/>
  </si>
  <si>
    <t>取崩額</t>
    <rPh sb="0" eb="1">
      <t>ト</t>
    </rPh>
    <rPh sb="1" eb="2">
      <t>クズ</t>
    </rPh>
    <rPh sb="2" eb="3">
      <t>ガク</t>
    </rPh>
    <phoneticPr fontId="5"/>
  </si>
  <si>
    <t>整理後の額</t>
    <rPh sb="0" eb="2">
      <t>セイリ</t>
    </rPh>
    <rPh sb="2" eb="3">
      <t>ゴ</t>
    </rPh>
    <rPh sb="4" eb="5">
      <t>ガク</t>
    </rPh>
    <phoneticPr fontId="5"/>
  </si>
  <si>
    <t>地域福祉
振興基金</t>
    <rPh sb="0" eb="2">
      <t>チイキ</t>
    </rPh>
    <rPh sb="2" eb="4">
      <t>フクシ</t>
    </rPh>
    <rPh sb="5" eb="7">
      <t>シンコウ</t>
    </rPh>
    <rPh sb="7" eb="9">
      <t>キキン</t>
    </rPh>
    <phoneticPr fontId="24"/>
  </si>
  <si>
    <t>南幌温泉ハート
＆ハート基金</t>
    <rPh sb="0" eb="2">
      <t>ナンポロ</t>
    </rPh>
    <rPh sb="2" eb="4">
      <t>オンセン</t>
    </rPh>
    <rPh sb="12" eb="14">
      <t>キキン</t>
    </rPh>
    <phoneticPr fontId="24"/>
  </si>
  <si>
    <t>中山間ふるさと
水と土保全基金</t>
    <rPh sb="0" eb="1">
      <t>チュウ</t>
    </rPh>
    <rPh sb="1" eb="3">
      <t>サンカン</t>
    </rPh>
    <rPh sb="8" eb="9">
      <t>ミズ</t>
    </rPh>
    <rPh sb="10" eb="11">
      <t>ツチ</t>
    </rPh>
    <rPh sb="11" eb="13">
      <t>ホゼン</t>
    </rPh>
    <rPh sb="13" eb="15">
      <t>キキン</t>
    </rPh>
    <phoneticPr fontId="24"/>
  </si>
  <si>
    <t>介護給付費
準備基金</t>
    <rPh sb="0" eb="2">
      <t>カイゴ</t>
    </rPh>
    <rPh sb="2" eb="5">
      <t>キュウフヒ</t>
    </rPh>
    <rPh sb="6" eb="8">
      <t>ジュンビ</t>
    </rPh>
    <rPh sb="8" eb="10">
      <t>キキン</t>
    </rPh>
    <phoneticPr fontId="24"/>
  </si>
  <si>
    <t>農業支援
対策基金</t>
    <rPh sb="0" eb="2">
      <t>ノウギョウ</t>
    </rPh>
    <rPh sb="2" eb="4">
      <t>シエン</t>
    </rPh>
    <rPh sb="5" eb="7">
      <t>タイサク</t>
    </rPh>
    <rPh sb="7" eb="9">
      <t>キキン</t>
    </rPh>
    <phoneticPr fontId="24"/>
  </si>
  <si>
    <t>ふるさと応援基金</t>
    <rPh sb="4" eb="6">
      <t>オウエン</t>
    </rPh>
    <rPh sb="6" eb="8">
      <t>キキン</t>
    </rPh>
    <phoneticPr fontId="5"/>
  </si>
  <si>
    <t>生涯学習センター</t>
    <rPh sb="0" eb="2">
      <t>ショウガイ</t>
    </rPh>
    <rPh sb="2" eb="4">
      <t>ガクシュウ</t>
    </rPh>
    <phoneticPr fontId="5"/>
  </si>
  <si>
    <t>決算年度中
増　減　高</t>
    <rPh sb="0" eb="2">
      <t>ケッサン</t>
    </rPh>
    <rPh sb="2" eb="4">
      <t>ネンド</t>
    </rPh>
    <rPh sb="4" eb="5">
      <t>チュウ</t>
    </rPh>
    <rPh sb="6" eb="7">
      <t>ゾウ</t>
    </rPh>
    <rPh sb="8" eb="9">
      <t>ゲン</t>
    </rPh>
    <rPh sb="10" eb="11">
      <t>ダカ</t>
    </rPh>
    <phoneticPr fontId="5"/>
  </si>
  <si>
    <t>決算年度末
現　在　高</t>
    <rPh sb="0" eb="2">
      <t>ケッサン</t>
    </rPh>
    <rPh sb="2" eb="4">
      <t>ネンド</t>
    </rPh>
    <rPh sb="4" eb="5">
      <t>マツ</t>
    </rPh>
    <rPh sb="6" eb="7">
      <t>ゲン</t>
    </rPh>
    <rPh sb="8" eb="9">
      <t>ザイ</t>
    </rPh>
    <rPh sb="10" eb="11">
      <t>ダカ</t>
    </rPh>
    <phoneticPr fontId="5"/>
  </si>
  <si>
    <t>桜の散歩道公園</t>
  </si>
  <si>
    <t>年度中
積立額</t>
    <rPh sb="0" eb="3">
      <t>ネンドチュウ</t>
    </rPh>
    <rPh sb="4" eb="5">
      <t>セキ</t>
    </rPh>
    <rPh sb="5" eb="6">
      <t>タテ</t>
    </rPh>
    <phoneticPr fontId="23"/>
  </si>
  <si>
    <t>年度中
取崩額</t>
    <rPh sb="0" eb="3">
      <t>ネンドチュウ</t>
    </rPh>
    <rPh sb="4" eb="5">
      <t>トリ</t>
    </rPh>
    <rPh sb="5" eb="6">
      <t>ホウ</t>
    </rPh>
    <rPh sb="6" eb="7">
      <t>ガク</t>
    </rPh>
    <phoneticPr fontId="23"/>
  </si>
  <si>
    <t>決算年度末
現在高</t>
    <rPh sb="0" eb="2">
      <t>ケッサン</t>
    </rPh>
    <rPh sb="2" eb="4">
      <t>ネンド</t>
    </rPh>
    <rPh sb="4" eb="5">
      <t>マツ</t>
    </rPh>
    <phoneticPr fontId="5"/>
  </si>
  <si>
    <t>予  算  額</t>
    <phoneticPr fontId="3"/>
  </si>
  <si>
    <t>予  算  額</t>
    <phoneticPr fontId="3"/>
  </si>
  <si>
    <t>予  算  額</t>
    <phoneticPr fontId="3"/>
  </si>
  <si>
    <t>(％)</t>
    <phoneticPr fontId="5"/>
  </si>
  <si>
    <t>全国防災事業債</t>
    <rPh sb="0" eb="2">
      <t>ゼンコク</t>
    </rPh>
    <rPh sb="2" eb="4">
      <t>ボウサイ</t>
    </rPh>
    <rPh sb="4" eb="6">
      <t>ジギョウ</t>
    </rPh>
    <rPh sb="6" eb="7">
      <t>サイ</t>
    </rPh>
    <phoneticPr fontId="3"/>
  </si>
  <si>
    <t>年度末現在高
（千円）</t>
    <rPh sb="0" eb="2">
      <t>ネンド</t>
    </rPh>
    <rPh sb="2" eb="3">
      <t>マツ</t>
    </rPh>
    <rPh sb="3" eb="6">
      <t>ゲンザイダカ</t>
    </rPh>
    <rPh sb="8" eb="10">
      <t>センエン</t>
    </rPh>
    <phoneticPr fontId="3"/>
  </si>
  <si>
    <t>町民プール</t>
    <rPh sb="0" eb="2">
      <t>チョウミン</t>
    </rPh>
    <phoneticPr fontId="5"/>
  </si>
  <si>
    <t>資産減耗費</t>
    <rPh sb="0" eb="2">
      <t>シサン</t>
    </rPh>
    <rPh sb="2" eb="4">
      <t>ゲンモウ</t>
    </rPh>
    <rPh sb="4" eb="5">
      <t>ヒ</t>
    </rPh>
    <phoneticPr fontId="3"/>
  </si>
  <si>
    <t>消防分団</t>
    <rPh sb="0" eb="2">
      <t>ショウボウ</t>
    </rPh>
    <rPh sb="2" eb="4">
      <t>ブンダン</t>
    </rPh>
    <phoneticPr fontId="5"/>
  </si>
  <si>
    <t>給食センター物置</t>
    <rPh sb="0" eb="2">
      <t>キュウショク</t>
    </rPh>
    <rPh sb="6" eb="8">
      <t>モノオキ</t>
    </rPh>
    <phoneticPr fontId="5"/>
  </si>
  <si>
    <t>南幌小学校</t>
    <rPh sb="0" eb="2">
      <t>ナンポロ</t>
    </rPh>
    <rPh sb="2" eb="3">
      <t>ショウ</t>
    </rPh>
    <phoneticPr fontId="5"/>
  </si>
  <si>
    <t>小学校用具室兼便所</t>
    <rPh sb="0" eb="3">
      <t>ショウガッコウ</t>
    </rPh>
    <rPh sb="3" eb="5">
      <t>ヨウグ</t>
    </rPh>
    <rPh sb="5" eb="6">
      <t>シツ</t>
    </rPh>
    <rPh sb="6" eb="7">
      <t>ケン</t>
    </rPh>
    <rPh sb="7" eb="9">
      <t>ベンジョ</t>
    </rPh>
    <phoneticPr fontId="5"/>
  </si>
  <si>
    <t>小学校温室</t>
    <rPh sb="0" eb="3">
      <t>ショウガッコウ</t>
    </rPh>
    <rPh sb="3" eb="5">
      <t>オンシツ</t>
    </rPh>
    <phoneticPr fontId="5"/>
  </si>
  <si>
    <t>南幌中学校</t>
    <rPh sb="0" eb="2">
      <t>ナンポロ</t>
    </rPh>
    <rPh sb="2" eb="3">
      <t>チュウ</t>
    </rPh>
    <phoneticPr fontId="5"/>
  </si>
  <si>
    <t>生涯学習センター車庫</t>
    <rPh sb="0" eb="2">
      <t>ショウガイ</t>
    </rPh>
    <rPh sb="2" eb="4">
      <t>ガクシュウ</t>
    </rPh>
    <rPh sb="8" eb="10">
      <t>シャコ</t>
    </rPh>
    <phoneticPr fontId="5"/>
  </si>
  <si>
    <t>南幌墓地供養塔</t>
    <rPh sb="0" eb="2">
      <t>ナンポロ</t>
    </rPh>
    <rPh sb="2" eb="4">
      <t>ボチ</t>
    </rPh>
    <rPh sb="4" eb="7">
      <t>クヨウトウ</t>
    </rPh>
    <phoneticPr fontId="5"/>
  </si>
  <si>
    <t>栄町公営住宅物置</t>
    <rPh sb="0" eb="2">
      <t>サカエマチ</t>
    </rPh>
    <rPh sb="2" eb="4">
      <t>コウエイ</t>
    </rPh>
    <rPh sb="4" eb="6">
      <t>ジュウタク</t>
    </rPh>
    <rPh sb="6" eb="8">
      <t>モノオキ</t>
    </rPh>
    <phoneticPr fontId="5"/>
  </si>
  <si>
    <t>夕張太公営住宅物置</t>
    <rPh sb="0" eb="2">
      <t>ユウバリ</t>
    </rPh>
    <rPh sb="2" eb="3">
      <t>フト</t>
    </rPh>
    <rPh sb="3" eb="5">
      <t>コウエイ</t>
    </rPh>
    <rPh sb="5" eb="7">
      <t>ジュウタク</t>
    </rPh>
    <rPh sb="7" eb="9">
      <t>モノオキ</t>
    </rPh>
    <phoneticPr fontId="5"/>
  </si>
  <si>
    <t>夕張太公営住宅受水槽</t>
    <rPh sb="0" eb="2">
      <t>ユウバリ</t>
    </rPh>
    <rPh sb="2" eb="3">
      <t>フト</t>
    </rPh>
    <rPh sb="3" eb="5">
      <t>コウエイ</t>
    </rPh>
    <rPh sb="5" eb="7">
      <t>ジュウタク</t>
    </rPh>
    <rPh sb="7" eb="10">
      <t>ジュスイソウ</t>
    </rPh>
    <phoneticPr fontId="5"/>
  </si>
  <si>
    <t>元町公営住宅物置</t>
    <rPh sb="0" eb="2">
      <t>モトマチ</t>
    </rPh>
    <rPh sb="2" eb="4">
      <t>コウエイ</t>
    </rPh>
    <rPh sb="4" eb="6">
      <t>ジュウタク</t>
    </rPh>
    <rPh sb="6" eb="8">
      <t>モノオキ</t>
    </rPh>
    <phoneticPr fontId="5"/>
  </si>
  <si>
    <t>元町子育て支援住宅物置</t>
    <rPh sb="0" eb="2">
      <t>モトマチ</t>
    </rPh>
    <rPh sb="2" eb="4">
      <t>コソダ</t>
    </rPh>
    <rPh sb="5" eb="7">
      <t>シエン</t>
    </rPh>
    <rPh sb="7" eb="9">
      <t>ジュウタク</t>
    </rPh>
    <rPh sb="9" eb="11">
      <t>モノオキ</t>
    </rPh>
    <phoneticPr fontId="5"/>
  </si>
  <si>
    <t>公衆トイレ</t>
    <rPh sb="0" eb="2">
      <t>コウシュウ</t>
    </rPh>
    <phoneticPr fontId="5"/>
  </si>
  <si>
    <t>沼の里排水機場</t>
    <rPh sb="0" eb="1">
      <t>ヌマ</t>
    </rPh>
    <rPh sb="2" eb="3">
      <t>サト</t>
    </rPh>
    <rPh sb="3" eb="5">
      <t>ハイスイ</t>
    </rPh>
    <rPh sb="5" eb="7">
      <t>キジョウ</t>
    </rPh>
    <phoneticPr fontId="5"/>
  </si>
  <si>
    <t>西幌排水機場</t>
    <rPh sb="0" eb="1">
      <t>ニシ</t>
    </rPh>
    <rPh sb="1" eb="2">
      <t>ホロ</t>
    </rPh>
    <rPh sb="2" eb="4">
      <t>ハイスイ</t>
    </rPh>
    <rPh sb="4" eb="6">
      <t>キジョウ</t>
    </rPh>
    <phoneticPr fontId="5"/>
  </si>
  <si>
    <t>南幌向排水機場用地</t>
    <rPh sb="0" eb="1">
      <t>ミナミ</t>
    </rPh>
    <rPh sb="1" eb="3">
      <t>ホロムイ</t>
    </rPh>
    <rPh sb="3" eb="5">
      <t>ハイスイ</t>
    </rPh>
    <rPh sb="5" eb="7">
      <t>キジョウ</t>
    </rPh>
    <rPh sb="7" eb="9">
      <t>ヨウチ</t>
    </rPh>
    <phoneticPr fontId="5"/>
  </si>
  <si>
    <t>元町公園</t>
    <rPh sb="0" eb="2">
      <t>モトマチ</t>
    </rPh>
    <rPh sb="2" eb="4">
      <t>コウエン</t>
    </rPh>
    <phoneticPr fontId="5"/>
  </si>
  <si>
    <t>夕張太児童公園</t>
    <rPh sb="0" eb="2">
      <t>ユウバリ</t>
    </rPh>
    <rPh sb="2" eb="3">
      <t>ブト</t>
    </rPh>
    <rPh sb="3" eb="5">
      <t>ジドウ</t>
    </rPh>
    <rPh sb="5" eb="7">
      <t>コウエン</t>
    </rPh>
    <phoneticPr fontId="5"/>
  </si>
  <si>
    <t>北町児童公園</t>
    <rPh sb="0" eb="2">
      <t>キタマチ</t>
    </rPh>
    <rPh sb="2" eb="4">
      <t>ジドウ</t>
    </rPh>
    <rPh sb="4" eb="6">
      <t>コウエン</t>
    </rPh>
    <phoneticPr fontId="5"/>
  </si>
  <si>
    <t>北町小公園</t>
    <rPh sb="0" eb="2">
      <t>キタマチ</t>
    </rPh>
    <rPh sb="2" eb="3">
      <t>ショウ</t>
    </rPh>
    <rPh sb="3" eb="5">
      <t>コウエン</t>
    </rPh>
    <phoneticPr fontId="5"/>
  </si>
  <si>
    <t>西町南児童公園</t>
    <rPh sb="0" eb="1">
      <t>ニシ</t>
    </rPh>
    <rPh sb="1" eb="2">
      <t>マチ</t>
    </rPh>
    <rPh sb="2" eb="3">
      <t>ミナミ</t>
    </rPh>
    <rPh sb="3" eb="5">
      <t>ジドウ</t>
    </rPh>
    <rPh sb="5" eb="7">
      <t>コウエン</t>
    </rPh>
    <phoneticPr fontId="5"/>
  </si>
  <si>
    <t>西町憩児童公園</t>
    <rPh sb="0" eb="1">
      <t>ニシ</t>
    </rPh>
    <rPh sb="1" eb="2">
      <t>マチ</t>
    </rPh>
    <rPh sb="2" eb="3">
      <t>イコイ</t>
    </rPh>
    <rPh sb="3" eb="5">
      <t>ジドウ</t>
    </rPh>
    <rPh sb="5" eb="7">
      <t>コウエン</t>
    </rPh>
    <phoneticPr fontId="5"/>
  </si>
  <si>
    <t>西町なかよし公園</t>
    <rPh sb="0" eb="1">
      <t>ニシ</t>
    </rPh>
    <rPh sb="1" eb="2">
      <t>マチ</t>
    </rPh>
    <rPh sb="6" eb="8">
      <t>コウエン</t>
    </rPh>
    <phoneticPr fontId="5"/>
  </si>
  <si>
    <t>西町にこにこ公園</t>
    <rPh sb="0" eb="1">
      <t>ニシ</t>
    </rPh>
    <rPh sb="1" eb="2">
      <t>マチ</t>
    </rPh>
    <rPh sb="6" eb="8">
      <t>コウエン</t>
    </rPh>
    <phoneticPr fontId="5"/>
  </si>
  <si>
    <t>リバーサイド公園
カートコースコントロールタワー</t>
    <rPh sb="6" eb="8">
      <t>コウエン</t>
    </rPh>
    <phoneticPr fontId="5"/>
  </si>
  <si>
    <t>管理棟遊友館</t>
    <rPh sb="0" eb="2">
      <t>カンリ</t>
    </rPh>
    <rPh sb="2" eb="3">
      <t>トウ</t>
    </rPh>
    <rPh sb="3" eb="4">
      <t>ユウ</t>
    </rPh>
    <rPh sb="4" eb="5">
      <t>ユウ</t>
    </rPh>
    <rPh sb="5" eb="6">
      <t>カン</t>
    </rPh>
    <phoneticPr fontId="5"/>
  </si>
  <si>
    <t>緑町児童公園</t>
    <rPh sb="0" eb="2">
      <t>ミドリマチ</t>
    </rPh>
    <rPh sb="2" eb="4">
      <t>ジドウ</t>
    </rPh>
    <rPh sb="4" eb="6">
      <t>コウエン</t>
    </rPh>
    <phoneticPr fontId="5"/>
  </si>
  <si>
    <t>東町児童公園</t>
    <rPh sb="0" eb="2">
      <t>ヒガシマチ</t>
    </rPh>
    <rPh sb="2" eb="4">
      <t>ジドウ</t>
    </rPh>
    <rPh sb="4" eb="6">
      <t>コウエン</t>
    </rPh>
    <phoneticPr fontId="5"/>
  </si>
  <si>
    <t>稲穂ふれあい公園</t>
    <rPh sb="0" eb="2">
      <t>イナホ</t>
    </rPh>
    <rPh sb="6" eb="8">
      <t>コウエン</t>
    </rPh>
    <phoneticPr fontId="5"/>
  </si>
  <si>
    <t>夕張太ふれあい農園</t>
    <rPh sb="0" eb="2">
      <t>ユウバリ</t>
    </rPh>
    <rPh sb="2" eb="3">
      <t>ブト</t>
    </rPh>
    <rPh sb="7" eb="9">
      <t>ノウエン</t>
    </rPh>
    <phoneticPr fontId="5"/>
  </si>
  <si>
    <t>パークゴルフ場</t>
    <rPh sb="6" eb="7">
      <t>ジョウ</t>
    </rPh>
    <phoneticPr fontId="5"/>
  </si>
  <si>
    <t>温泉直売所</t>
    <rPh sb="0" eb="2">
      <t>オンセン</t>
    </rPh>
    <rPh sb="2" eb="4">
      <t>チョクバイ</t>
    </rPh>
    <rPh sb="4" eb="5">
      <t>ジョ</t>
    </rPh>
    <phoneticPr fontId="5"/>
  </si>
  <si>
    <t>温泉バス待合所</t>
    <rPh sb="0" eb="2">
      <t>オンセン</t>
    </rPh>
    <rPh sb="4" eb="6">
      <t>マチアイ</t>
    </rPh>
    <rPh sb="6" eb="7">
      <t>ジョ</t>
    </rPh>
    <phoneticPr fontId="5"/>
  </si>
  <si>
    <t>温泉トイレ</t>
    <rPh sb="0" eb="2">
      <t>オンセン</t>
    </rPh>
    <phoneticPr fontId="5"/>
  </si>
  <si>
    <t>温泉バイオマスボイラー棟</t>
    <rPh sb="0" eb="2">
      <t>オンセン</t>
    </rPh>
    <rPh sb="11" eb="12">
      <t>トウ</t>
    </rPh>
    <phoneticPr fontId="5"/>
  </si>
  <si>
    <t>ペレットボイラー
燃焼灰保管庫</t>
    <rPh sb="9" eb="11">
      <t>ネンショウ</t>
    </rPh>
    <rPh sb="11" eb="12">
      <t>バイ</t>
    </rPh>
    <rPh sb="12" eb="15">
      <t>ホカンコ</t>
    </rPh>
    <phoneticPr fontId="5"/>
  </si>
  <si>
    <t>スポーツセンター倉庫</t>
    <rPh sb="8" eb="10">
      <t>ソウコ</t>
    </rPh>
    <phoneticPr fontId="5"/>
  </si>
  <si>
    <t>公共下水道
みどり野中継施設</t>
    <rPh sb="0" eb="2">
      <t>コウキョウ</t>
    </rPh>
    <rPh sb="2" eb="4">
      <t>ゲスイ</t>
    </rPh>
    <rPh sb="4" eb="5">
      <t>ドウ</t>
    </rPh>
    <rPh sb="9" eb="10">
      <t>ノ</t>
    </rPh>
    <rPh sb="10" eb="12">
      <t>チュウケイ</t>
    </rPh>
    <rPh sb="12" eb="14">
      <t>シセツ</t>
    </rPh>
    <phoneticPr fontId="5"/>
  </si>
  <si>
    <t>保健福祉総合センター車庫</t>
    <rPh sb="0" eb="2">
      <t>ホケン</t>
    </rPh>
    <rPh sb="2" eb="4">
      <t>フクシ</t>
    </rPh>
    <rPh sb="4" eb="6">
      <t>ソウゴウ</t>
    </rPh>
    <rPh sb="10" eb="12">
      <t>シャコ</t>
    </rPh>
    <phoneticPr fontId="5"/>
  </si>
  <si>
    <t>農産物加工施設車庫</t>
    <rPh sb="7" eb="9">
      <t>シャコ</t>
    </rPh>
    <phoneticPr fontId="5"/>
  </si>
  <si>
    <t>穀類乾燥調製貯蔵施設</t>
    <rPh sb="0" eb="2">
      <t>コクルイ</t>
    </rPh>
    <rPh sb="2" eb="4">
      <t>カンソウ</t>
    </rPh>
    <rPh sb="4" eb="6">
      <t>チョウセイ</t>
    </rPh>
    <rPh sb="6" eb="8">
      <t>チョゾウ</t>
    </rPh>
    <rPh sb="8" eb="10">
      <t>シセツ</t>
    </rPh>
    <phoneticPr fontId="5"/>
  </si>
  <si>
    <t>夕張太西地区籾乾燥調製施設</t>
    <rPh sb="0" eb="1">
      <t>ユウ</t>
    </rPh>
    <rPh sb="1" eb="2">
      <t>ハリ</t>
    </rPh>
    <rPh sb="2" eb="3">
      <t>フト</t>
    </rPh>
    <rPh sb="3" eb="4">
      <t>ニシ</t>
    </rPh>
    <rPh sb="4" eb="6">
      <t>チク</t>
    </rPh>
    <rPh sb="6" eb="7">
      <t>モミ</t>
    </rPh>
    <rPh sb="7" eb="9">
      <t>カンソウ</t>
    </rPh>
    <rPh sb="9" eb="11">
      <t>チョウセイ</t>
    </rPh>
    <rPh sb="11" eb="13">
      <t>シセツ</t>
    </rPh>
    <phoneticPr fontId="5"/>
  </si>
  <si>
    <t>トラクター格納庫
（三重湖公園）</t>
    <rPh sb="10" eb="12">
      <t>ミエ</t>
    </rPh>
    <rPh sb="12" eb="13">
      <t>コ</t>
    </rPh>
    <rPh sb="13" eb="15">
      <t>コウエン</t>
    </rPh>
    <phoneticPr fontId="5"/>
  </si>
  <si>
    <t>千歳川遊水地</t>
    <rPh sb="0" eb="2">
      <t>チトセ</t>
    </rPh>
    <rPh sb="2" eb="3">
      <t>ガワ</t>
    </rPh>
    <rPh sb="3" eb="6">
      <t>ユウスイチ</t>
    </rPh>
    <phoneticPr fontId="5"/>
  </si>
  <si>
    <t>夕張太地区処理場調整池</t>
    <rPh sb="0" eb="2">
      <t>ユウバリ</t>
    </rPh>
    <rPh sb="2" eb="3">
      <t>フト</t>
    </rPh>
    <rPh sb="3" eb="5">
      <t>チク</t>
    </rPh>
    <rPh sb="5" eb="8">
      <t>ショリジョウ</t>
    </rPh>
    <rPh sb="8" eb="11">
      <t>チョウセイチ</t>
    </rPh>
    <phoneticPr fontId="5"/>
  </si>
  <si>
    <t>南幌工業団地１号調整池</t>
    <rPh sb="0" eb="2">
      <t>ナンポロ</t>
    </rPh>
    <rPh sb="2" eb="4">
      <t>コウギョウ</t>
    </rPh>
    <rPh sb="4" eb="6">
      <t>ダンチ</t>
    </rPh>
    <rPh sb="7" eb="8">
      <t>ゴウ</t>
    </rPh>
    <rPh sb="8" eb="11">
      <t>チョウセイチ</t>
    </rPh>
    <phoneticPr fontId="5"/>
  </si>
  <si>
    <t>南幌工業団地２号調整池</t>
    <rPh sb="0" eb="2">
      <t>ナンポロ</t>
    </rPh>
    <rPh sb="2" eb="4">
      <t>コウギョウ</t>
    </rPh>
    <rPh sb="4" eb="6">
      <t>ダンチ</t>
    </rPh>
    <rPh sb="7" eb="8">
      <t>ゴウ</t>
    </rPh>
    <rPh sb="8" eb="11">
      <t>チョウセイチ</t>
    </rPh>
    <phoneticPr fontId="5"/>
  </si>
  <si>
    <t>暁沼</t>
    <rPh sb="0" eb="1">
      <t>アカツキ</t>
    </rPh>
    <rPh sb="1" eb="2">
      <t>ヌマ</t>
    </rPh>
    <phoneticPr fontId="5"/>
  </si>
  <si>
    <t>緩衝緑地</t>
    <rPh sb="0" eb="2">
      <t>カンショウ</t>
    </rPh>
    <rPh sb="2" eb="4">
      <t>リョクチ</t>
    </rPh>
    <phoneticPr fontId="5"/>
  </si>
  <si>
    <t>元町教員住宅</t>
    <rPh sb="0" eb="2">
      <t>モトマチ</t>
    </rPh>
    <rPh sb="2" eb="4">
      <t>キョウイン</t>
    </rPh>
    <rPh sb="4" eb="6">
      <t>ジュウタク</t>
    </rPh>
    <phoneticPr fontId="5"/>
  </si>
  <si>
    <t>元町教員住宅物置</t>
    <rPh sb="0" eb="2">
      <t>モトマチ</t>
    </rPh>
    <rPh sb="6" eb="8">
      <t>モノオキ</t>
    </rPh>
    <phoneticPr fontId="5"/>
  </si>
  <si>
    <t>元町教員住宅受水槽</t>
    <rPh sb="0" eb="2">
      <t>モトマチ</t>
    </rPh>
    <rPh sb="6" eb="9">
      <t>ジュスイソウ</t>
    </rPh>
    <phoneticPr fontId="5"/>
  </si>
  <si>
    <t>中学校校長・教頭住宅</t>
    <rPh sb="0" eb="3">
      <t>チュウガッコウ</t>
    </rPh>
    <rPh sb="3" eb="5">
      <t>コウチョウ</t>
    </rPh>
    <rPh sb="6" eb="8">
      <t>キョウトウ</t>
    </rPh>
    <rPh sb="8" eb="10">
      <t>ジュウタク</t>
    </rPh>
    <phoneticPr fontId="5"/>
  </si>
  <si>
    <t>移住体験住宅</t>
    <rPh sb="0" eb="2">
      <t>イジュウ</t>
    </rPh>
    <rPh sb="2" eb="4">
      <t>タイケン</t>
    </rPh>
    <rPh sb="4" eb="6">
      <t>ジュウタク</t>
    </rPh>
    <phoneticPr fontId="5"/>
  </si>
  <si>
    <t>農業研修生住宅</t>
    <rPh sb="0" eb="2">
      <t>ノウギョウ</t>
    </rPh>
    <rPh sb="2" eb="5">
      <t>ケンシュウセイ</t>
    </rPh>
    <rPh sb="5" eb="7">
      <t>ジュウタク</t>
    </rPh>
    <phoneticPr fontId="5"/>
  </si>
  <si>
    <t>旧塵芥処理場</t>
    <rPh sb="0" eb="1">
      <t>キュウ</t>
    </rPh>
    <rPh sb="1" eb="3">
      <t>ジンカイ</t>
    </rPh>
    <rPh sb="3" eb="5">
      <t>ショリ</t>
    </rPh>
    <rPh sb="5" eb="6">
      <t>ジョウ</t>
    </rPh>
    <phoneticPr fontId="5"/>
  </si>
  <si>
    <t>旧塵芥処理場重機車庫</t>
    <rPh sb="6" eb="8">
      <t>ジュウキ</t>
    </rPh>
    <rPh sb="8" eb="10">
      <t>シャコ</t>
    </rPh>
    <phoneticPr fontId="5"/>
  </si>
  <si>
    <t>旧元町町営水泳プール</t>
    <rPh sb="0" eb="1">
      <t>キュウ</t>
    </rPh>
    <rPh sb="1" eb="3">
      <t>モトマチ</t>
    </rPh>
    <rPh sb="3" eb="5">
      <t>チョウエイ</t>
    </rPh>
    <rPh sb="5" eb="7">
      <t>スイエイ</t>
    </rPh>
    <phoneticPr fontId="5"/>
  </si>
  <si>
    <t>稲穂団地分譲用地</t>
    <rPh sb="0" eb="2">
      <t>イナホ</t>
    </rPh>
    <rPh sb="2" eb="4">
      <t>ダンチ</t>
    </rPh>
    <rPh sb="4" eb="6">
      <t>ブンジョウ</t>
    </rPh>
    <rPh sb="6" eb="8">
      <t>ヨウチ</t>
    </rPh>
    <phoneticPr fontId="5"/>
  </si>
  <si>
    <t>南幌工業団地分譲用地</t>
    <rPh sb="0" eb="2">
      <t>ナンポロ</t>
    </rPh>
    <rPh sb="2" eb="4">
      <t>コウギョウ</t>
    </rPh>
    <rPh sb="4" eb="6">
      <t>ダンチ</t>
    </rPh>
    <rPh sb="6" eb="8">
      <t>ブンジョウ</t>
    </rPh>
    <rPh sb="8" eb="10">
      <t>ヨウチ</t>
    </rPh>
    <phoneticPr fontId="5"/>
  </si>
  <si>
    <t>災害復旧費</t>
    <rPh sb="0" eb="2">
      <t>サイガイ</t>
    </rPh>
    <rPh sb="2" eb="4">
      <t>フッキュウ</t>
    </rPh>
    <rPh sb="4" eb="5">
      <t>ヒ</t>
    </rPh>
    <phoneticPr fontId="3"/>
  </si>
  <si>
    <t>国民健康保険事業費納付金</t>
    <rPh sb="0" eb="2">
      <t>コクミン</t>
    </rPh>
    <rPh sb="2" eb="4">
      <t>ケンコウ</t>
    </rPh>
    <rPh sb="4" eb="6">
      <t>ホケン</t>
    </rPh>
    <rPh sb="6" eb="9">
      <t>ジギョウヒ</t>
    </rPh>
    <rPh sb="9" eb="12">
      <t>ノウフキン</t>
    </rPh>
    <phoneticPr fontId="3"/>
  </si>
  <si>
    <t>学校教育施設整備事業債</t>
    <rPh sb="0" eb="2">
      <t>ガッコウ</t>
    </rPh>
    <rPh sb="2" eb="4">
      <t>キョウイク</t>
    </rPh>
    <rPh sb="4" eb="6">
      <t>シセツ</t>
    </rPh>
    <rPh sb="6" eb="8">
      <t>セイビ</t>
    </rPh>
    <rPh sb="8" eb="11">
      <t>ジギョウサイ</t>
    </rPh>
    <phoneticPr fontId="3"/>
  </si>
  <si>
    <t>社会福祉施設整備事業債</t>
    <rPh sb="0" eb="2">
      <t>シャカイ</t>
    </rPh>
    <rPh sb="2" eb="4">
      <t>フクシ</t>
    </rPh>
    <rPh sb="4" eb="6">
      <t>シセツ</t>
    </rPh>
    <rPh sb="6" eb="8">
      <t>セイビ</t>
    </rPh>
    <rPh sb="8" eb="11">
      <t>ジギョウサイ</t>
    </rPh>
    <phoneticPr fontId="3"/>
  </si>
  <si>
    <t>国保特別
会計基金</t>
    <rPh sb="0" eb="1">
      <t>クニ</t>
    </rPh>
    <rPh sb="1" eb="2">
      <t>ホ</t>
    </rPh>
    <rPh sb="2" eb="4">
      <t>トクベツ</t>
    </rPh>
    <rPh sb="5" eb="7">
      <t>カイケイ</t>
    </rPh>
    <rPh sb="7" eb="9">
      <t>キキン</t>
    </rPh>
    <phoneticPr fontId="24"/>
  </si>
  <si>
    <t>前年末現在高</t>
    <rPh sb="0" eb="1">
      <t>ゼン</t>
    </rPh>
    <rPh sb="1" eb="2">
      <t>トシ</t>
    </rPh>
    <rPh sb="2" eb="3">
      <t>スエ</t>
    </rPh>
    <rPh sb="3" eb="6">
      <t>ゲンザイダカ</t>
    </rPh>
    <phoneticPr fontId="24"/>
  </si>
  <si>
    <t>Ａ</t>
    <phoneticPr fontId="24"/>
  </si>
  <si>
    <t>Ｂ</t>
    <phoneticPr fontId="24"/>
  </si>
  <si>
    <t>Ａ＋Ｂ</t>
    <phoneticPr fontId="24"/>
  </si>
  <si>
    <t xml:space="preserve">株式会社南幌振興公社 </t>
    <rPh sb="0" eb="4">
      <t>カブシキガイシャ</t>
    </rPh>
    <rPh sb="4" eb="6">
      <t>ナンポロ</t>
    </rPh>
    <rPh sb="6" eb="8">
      <t>シンコウ</t>
    </rPh>
    <rPh sb="8" eb="10">
      <t>コウシャ</t>
    </rPh>
    <phoneticPr fontId="24"/>
  </si>
  <si>
    <t>株式会社南幌リゾート公社</t>
    <rPh sb="0" eb="4">
      <t>カブシキガイシャ</t>
    </rPh>
    <rPh sb="4" eb="6">
      <t>ナンポロ</t>
    </rPh>
    <rPh sb="10" eb="12">
      <t>コウシャ</t>
    </rPh>
    <phoneticPr fontId="24"/>
  </si>
  <si>
    <t>株式会社南幌町農産物加工センター</t>
    <rPh sb="0" eb="4">
      <t>カブシキガイシャ</t>
    </rPh>
    <rPh sb="4" eb="7">
      <t>ナンポロチョウ</t>
    </rPh>
    <rPh sb="7" eb="10">
      <t>ノウサンブツ</t>
    </rPh>
    <rPh sb="10" eb="12">
      <t>カコウ</t>
    </rPh>
    <phoneticPr fontId="24"/>
  </si>
  <si>
    <t>Ａ＋Ｂ－Ｃ</t>
    <phoneticPr fontId="24"/>
  </si>
  <si>
    <t>南空知ふるさと市町村圏組合</t>
    <rPh sb="0" eb="1">
      <t>ミナミ</t>
    </rPh>
    <rPh sb="1" eb="3">
      <t>ソラチ</t>
    </rPh>
    <rPh sb="7" eb="10">
      <t>シチョウソン</t>
    </rPh>
    <rPh sb="10" eb="11">
      <t>ケン</t>
    </rPh>
    <rPh sb="11" eb="13">
      <t>クミアイ</t>
    </rPh>
    <phoneticPr fontId="2"/>
  </si>
  <si>
    <t>（出資金）</t>
    <phoneticPr fontId="5"/>
  </si>
  <si>
    <t>地方公共団体金融機構</t>
    <rPh sb="0" eb="2">
      <t>チホウ</t>
    </rPh>
    <rPh sb="2" eb="4">
      <t>コウキョウ</t>
    </rPh>
    <rPh sb="4" eb="6">
      <t>ダンタイ</t>
    </rPh>
    <rPh sb="6" eb="8">
      <t>キンユウ</t>
    </rPh>
    <rPh sb="8" eb="10">
      <t>キコウ</t>
    </rPh>
    <phoneticPr fontId="2"/>
  </si>
  <si>
    <t>（出資金）</t>
  </si>
  <si>
    <t>北海道農業信用基金協会</t>
    <rPh sb="0" eb="3">
      <t>ホッカイドウ</t>
    </rPh>
    <rPh sb="3" eb="5">
      <t>ノウギョウ</t>
    </rPh>
    <rPh sb="5" eb="7">
      <t>シンヨウ</t>
    </rPh>
    <rPh sb="7" eb="9">
      <t>キキン</t>
    </rPh>
    <rPh sb="9" eb="11">
      <t>キョウカイ</t>
    </rPh>
    <phoneticPr fontId="2"/>
  </si>
  <si>
    <t>北海道市町村職員福祉協会育英事業</t>
    <rPh sb="0" eb="3">
      <t>ホッカイドウ</t>
    </rPh>
    <rPh sb="3" eb="6">
      <t>シチョウソン</t>
    </rPh>
    <rPh sb="6" eb="8">
      <t>ショクイン</t>
    </rPh>
    <rPh sb="8" eb="10">
      <t>フクシ</t>
    </rPh>
    <rPh sb="10" eb="12">
      <t>キョウカイ</t>
    </rPh>
    <rPh sb="12" eb="14">
      <t>イクエイ</t>
    </rPh>
    <rPh sb="14" eb="16">
      <t>ジギョウ</t>
    </rPh>
    <phoneticPr fontId="2"/>
  </si>
  <si>
    <t>北海道土地改良事業団体連合会</t>
    <rPh sb="0" eb="3">
      <t>ホッカイドウ</t>
    </rPh>
    <rPh sb="3" eb="5">
      <t>トチ</t>
    </rPh>
    <rPh sb="5" eb="7">
      <t>カイリョウ</t>
    </rPh>
    <rPh sb="7" eb="9">
      <t>ジギョウ</t>
    </rPh>
    <rPh sb="9" eb="11">
      <t>ダンタイ</t>
    </rPh>
    <rPh sb="11" eb="13">
      <t>レンゴウ</t>
    </rPh>
    <rPh sb="13" eb="14">
      <t>カイ</t>
    </rPh>
    <phoneticPr fontId="2"/>
  </si>
  <si>
    <t>北海道社会福祉施設運営財団</t>
    <rPh sb="0" eb="3">
      <t>ホッカイドウ</t>
    </rPh>
    <rPh sb="3" eb="5">
      <t>シャカイ</t>
    </rPh>
    <rPh sb="5" eb="7">
      <t>フクシ</t>
    </rPh>
    <rPh sb="7" eb="9">
      <t>シセツ</t>
    </rPh>
    <rPh sb="9" eb="11">
      <t>ウンエイ</t>
    </rPh>
    <rPh sb="11" eb="13">
      <t>ザイダン</t>
    </rPh>
    <phoneticPr fontId="2"/>
  </si>
  <si>
    <t>北海道私学振興基金協会</t>
    <rPh sb="0" eb="3">
      <t>ホッカイドウ</t>
    </rPh>
    <rPh sb="3" eb="5">
      <t>シガク</t>
    </rPh>
    <rPh sb="5" eb="7">
      <t>シンコウ</t>
    </rPh>
    <rPh sb="7" eb="9">
      <t>キキン</t>
    </rPh>
    <rPh sb="9" eb="11">
      <t>キョウカイ</t>
    </rPh>
    <phoneticPr fontId="2"/>
  </si>
  <si>
    <t>京都府京都市京北森林組合</t>
    <rPh sb="0" eb="2">
      <t>キョウト</t>
    </rPh>
    <rPh sb="2" eb="3">
      <t>フ</t>
    </rPh>
    <rPh sb="3" eb="5">
      <t>キョウト</t>
    </rPh>
    <rPh sb="5" eb="6">
      <t>シ</t>
    </rPh>
    <rPh sb="6" eb="8">
      <t>ケイホク</t>
    </rPh>
    <rPh sb="8" eb="10">
      <t>シンリン</t>
    </rPh>
    <rPh sb="10" eb="12">
      <t>クミアイ</t>
    </rPh>
    <phoneticPr fontId="2"/>
  </si>
  <si>
    <t>南空知森林組合</t>
    <rPh sb="0" eb="1">
      <t>ミナミ</t>
    </rPh>
    <rPh sb="1" eb="3">
      <t>ソラチ</t>
    </rPh>
    <rPh sb="3" eb="5">
      <t>シンリン</t>
    </rPh>
    <rPh sb="5" eb="7">
      <t>クミアイ</t>
    </rPh>
    <phoneticPr fontId="5"/>
  </si>
  <si>
    <t>北海道健康づくり財団</t>
    <rPh sb="0" eb="3">
      <t>ホッカイドウ</t>
    </rPh>
    <rPh sb="3" eb="5">
      <t>ケンコウ</t>
    </rPh>
    <rPh sb="8" eb="10">
      <t>ザイダン</t>
    </rPh>
    <phoneticPr fontId="2"/>
  </si>
  <si>
    <t>（出捐金）</t>
    <phoneticPr fontId="5"/>
  </si>
  <si>
    <t>北海道農業公社</t>
    <rPh sb="0" eb="3">
      <t>ホッカイドウ</t>
    </rPh>
    <rPh sb="3" eb="5">
      <t>ノウギョウ</t>
    </rPh>
    <rPh sb="5" eb="7">
      <t>コウシャ</t>
    </rPh>
    <phoneticPr fontId="2"/>
  </si>
  <si>
    <t>（出捐金）</t>
  </si>
  <si>
    <t>北海道暴力追放センター</t>
    <rPh sb="0" eb="3">
      <t>ホッカイドウ</t>
    </rPh>
    <rPh sb="3" eb="5">
      <t>ボウリョク</t>
    </rPh>
    <rPh sb="5" eb="7">
      <t>ツイホウ</t>
    </rPh>
    <phoneticPr fontId="2"/>
  </si>
  <si>
    <t>札幌交響楽団「札響基金」</t>
    <rPh sb="0" eb="2">
      <t>サッポロ</t>
    </rPh>
    <rPh sb="2" eb="4">
      <t>コウキョウ</t>
    </rPh>
    <rPh sb="4" eb="6">
      <t>ガクダン</t>
    </rPh>
    <rPh sb="7" eb="9">
      <t>サッキョウ</t>
    </rPh>
    <rPh sb="9" eb="11">
      <t>キキン</t>
    </rPh>
    <phoneticPr fontId="2"/>
  </si>
  <si>
    <t>北海道学校保健会</t>
    <rPh sb="0" eb="3">
      <t>ホッカイドウ</t>
    </rPh>
    <rPh sb="3" eb="5">
      <t>ガッコウ</t>
    </rPh>
    <rPh sb="5" eb="7">
      <t>ホケン</t>
    </rPh>
    <rPh sb="7" eb="8">
      <t>カイ</t>
    </rPh>
    <phoneticPr fontId="2"/>
  </si>
  <si>
    <t>北海道勤労者信用基金協会</t>
    <rPh sb="0" eb="3">
      <t>ホッカイドウ</t>
    </rPh>
    <rPh sb="3" eb="6">
      <t>キンロウシャ</t>
    </rPh>
    <rPh sb="6" eb="8">
      <t>シンヨウ</t>
    </rPh>
    <rPh sb="8" eb="10">
      <t>キキン</t>
    </rPh>
    <rPh sb="10" eb="12">
      <t>キョウカイ</t>
    </rPh>
    <phoneticPr fontId="2"/>
  </si>
  <si>
    <t>北海道市町村備荒資金組合</t>
    <rPh sb="0" eb="3">
      <t>ホッカイドウ</t>
    </rPh>
    <rPh sb="3" eb="6">
      <t>シチョウソン</t>
    </rPh>
    <rPh sb="6" eb="8">
      <t>ビコウ</t>
    </rPh>
    <rPh sb="8" eb="10">
      <t>シキン</t>
    </rPh>
    <rPh sb="10" eb="12">
      <t>クミアイ</t>
    </rPh>
    <phoneticPr fontId="2"/>
  </si>
  <si>
    <t>（積立金）</t>
    <phoneticPr fontId="5"/>
  </si>
  <si>
    <t>貸  付  額</t>
    <phoneticPr fontId="5"/>
  </si>
  <si>
    <t>償  還  額</t>
    <phoneticPr fontId="5"/>
  </si>
  <si>
    <t>Ｂ</t>
    <phoneticPr fontId="5"/>
  </si>
  <si>
    <t>Ｃ</t>
    <phoneticPr fontId="5"/>
  </si>
  <si>
    <t>Ａ＋Ｂ－Ｃ</t>
    <phoneticPr fontId="5"/>
  </si>
  <si>
    <t>年度中増減額</t>
    <rPh sb="0" eb="3">
      <t>ネンドチュウ</t>
    </rPh>
    <rPh sb="3" eb="6">
      <t>ゾウゲンガク</t>
    </rPh>
    <phoneticPr fontId="24"/>
  </si>
  <si>
    <t>年度中配分金
及び追加出資
金Ｂ</t>
    <rPh sb="0" eb="3">
      <t>ネンドチュウ</t>
    </rPh>
    <rPh sb="3" eb="5">
      <t>ハイブン</t>
    </rPh>
    <rPh sb="5" eb="6">
      <t>キン</t>
    </rPh>
    <rPh sb="7" eb="8">
      <t>オヨ</t>
    </rPh>
    <rPh sb="9" eb="11">
      <t>ツイカ</t>
    </rPh>
    <rPh sb="11" eb="13">
      <t>シュッシ</t>
    </rPh>
    <rPh sb="14" eb="15">
      <t>キン</t>
    </rPh>
    <phoneticPr fontId="24"/>
  </si>
  <si>
    <t>年度中支消</t>
    <rPh sb="0" eb="3">
      <t>ネンドチュウ</t>
    </rPh>
    <rPh sb="3" eb="4">
      <t>シ</t>
    </rPh>
    <rPh sb="4" eb="5">
      <t>キエル</t>
    </rPh>
    <phoneticPr fontId="24"/>
  </si>
  <si>
    <t>及び返納額Ｃ</t>
    <rPh sb="0" eb="1">
      <t>オヨ</t>
    </rPh>
    <rPh sb="2" eb="5">
      <t>ヘンノウガク</t>
    </rPh>
    <phoneticPr fontId="24"/>
  </si>
  <si>
    <t>決算年度末現在高</t>
    <rPh sb="0" eb="2">
      <t>ケッサン</t>
    </rPh>
    <rPh sb="2" eb="4">
      <t>ネンド</t>
    </rPh>
    <rPh sb="4" eb="5">
      <t>マツ</t>
    </rPh>
    <rPh sb="5" eb="7">
      <t>ゲンザイ</t>
    </rPh>
    <rPh sb="7" eb="8">
      <t>ダカ</t>
    </rPh>
    <phoneticPr fontId="24"/>
  </si>
  <si>
    <t>決算年度末現在高</t>
    <rPh sb="2" eb="4">
      <t>ネンド</t>
    </rPh>
    <phoneticPr fontId="5"/>
  </si>
  <si>
    <t>※　なお、上記の公債費の中には、地方交付税の交付措置を受けるものを含んでいます。</t>
    <rPh sb="5" eb="7">
      <t>ジョウキ</t>
    </rPh>
    <rPh sb="8" eb="11">
      <t>コウサイヒ</t>
    </rPh>
    <rPh sb="12" eb="13">
      <t>ナカ</t>
    </rPh>
    <rPh sb="16" eb="18">
      <t>チホウ</t>
    </rPh>
    <rPh sb="18" eb="21">
      <t>コウフゼイ</t>
    </rPh>
    <rPh sb="22" eb="24">
      <t>コウフ</t>
    </rPh>
    <rPh sb="24" eb="26">
      <t>ソチ</t>
    </rPh>
    <rPh sb="27" eb="28">
      <t>ウ</t>
    </rPh>
    <rPh sb="33" eb="34">
      <t>フク</t>
    </rPh>
    <phoneticPr fontId="5"/>
  </si>
  <si>
    <t>環境性能割交付金</t>
    <rPh sb="0" eb="2">
      <t>カンキョウ</t>
    </rPh>
    <rPh sb="2" eb="4">
      <t>セイノウ</t>
    </rPh>
    <rPh sb="4" eb="5">
      <t>ワリ</t>
    </rPh>
    <rPh sb="5" eb="8">
      <t>コウフキン</t>
    </rPh>
    <phoneticPr fontId="3"/>
  </si>
  <si>
    <t>特会も同様</t>
    <rPh sb="0" eb="2">
      <t>トッカイ</t>
    </rPh>
    <rPh sb="3" eb="5">
      <t>ドウヨウ</t>
    </rPh>
    <phoneticPr fontId="3"/>
  </si>
  <si>
    <t>公　共　用　財　産</t>
    <rPh sb="0" eb="1">
      <t>コウ</t>
    </rPh>
    <rPh sb="2" eb="3">
      <t>キョウ</t>
    </rPh>
    <rPh sb="4" eb="5">
      <t>ヨウ</t>
    </rPh>
    <rPh sb="6" eb="7">
      <t>ザイ</t>
    </rPh>
    <rPh sb="8" eb="9">
      <t>サン</t>
    </rPh>
    <phoneticPr fontId="5"/>
  </si>
  <si>
    <t>ステージ</t>
  </si>
  <si>
    <t>長幌上水道企業団
第２浄水場用地</t>
    <rPh sb="0" eb="1">
      <t>ナガ</t>
    </rPh>
    <rPh sb="1" eb="2">
      <t>ホロ</t>
    </rPh>
    <rPh sb="2" eb="5">
      <t>ジョウスイドウ</t>
    </rPh>
    <rPh sb="5" eb="7">
      <t>キギョウ</t>
    </rPh>
    <rPh sb="7" eb="8">
      <t>ダン</t>
    </rPh>
    <rPh sb="9" eb="10">
      <t>ダイ</t>
    </rPh>
    <rPh sb="11" eb="14">
      <t>ジョウスイジョウ</t>
    </rPh>
    <rPh sb="14" eb="16">
      <t>ヨウチ</t>
    </rPh>
    <phoneticPr fontId="5"/>
  </si>
  <si>
    <t>旧夕張太保育所</t>
    <rPh sb="0" eb="1">
      <t>キュウ</t>
    </rPh>
    <rPh sb="1" eb="3">
      <t>ユウバリ</t>
    </rPh>
    <rPh sb="3" eb="4">
      <t>フト</t>
    </rPh>
    <rPh sb="4" eb="6">
      <t>ホイク</t>
    </rPh>
    <rPh sb="6" eb="7">
      <t>ショ</t>
    </rPh>
    <phoneticPr fontId="5"/>
  </si>
  <si>
    <t>防災・減災・国土強靭化
緊急対策事業債</t>
    <rPh sb="0" eb="2">
      <t>ボウサイ</t>
    </rPh>
    <rPh sb="3" eb="5">
      <t>ゲンサイ</t>
    </rPh>
    <rPh sb="6" eb="8">
      <t>コクド</t>
    </rPh>
    <rPh sb="8" eb="10">
      <t>キョウジン</t>
    </rPh>
    <rPh sb="10" eb="11">
      <t>カ</t>
    </rPh>
    <rPh sb="12" eb="14">
      <t>キンキュウ</t>
    </rPh>
    <rPh sb="14" eb="16">
      <t>タイサク</t>
    </rPh>
    <rPh sb="16" eb="19">
      <t>ジギョウサイ</t>
    </rPh>
    <phoneticPr fontId="3"/>
  </si>
  <si>
    <t>旧町営夕張太プール</t>
    <rPh sb="0" eb="1">
      <t>キュウ</t>
    </rPh>
    <rPh sb="1" eb="3">
      <t>チョウエイ</t>
    </rPh>
    <rPh sb="3" eb="5">
      <t>ユウバリ</t>
    </rPh>
    <rPh sb="5" eb="6">
      <t>フト</t>
    </rPh>
    <phoneticPr fontId="5"/>
  </si>
  <si>
    <t>北町東児童公園</t>
    <rPh sb="0" eb="2">
      <t>キタマチ</t>
    </rPh>
    <rPh sb="2" eb="3">
      <t>ヒガシ</t>
    </rPh>
    <rPh sb="3" eb="5">
      <t>ジドウ</t>
    </rPh>
    <rPh sb="5" eb="7">
      <t>コウエン</t>
    </rPh>
    <phoneticPr fontId="5"/>
  </si>
  <si>
    <t>西町児童公園</t>
    <rPh sb="0" eb="2">
      <t>ニシマチ</t>
    </rPh>
    <rPh sb="2" eb="4">
      <t>ジドウ</t>
    </rPh>
    <rPh sb="4" eb="6">
      <t>コウエン</t>
    </rPh>
    <phoneticPr fontId="5"/>
  </si>
  <si>
    <t>西町小公園</t>
    <rPh sb="0" eb="1">
      <t>ニシ</t>
    </rPh>
    <rPh sb="1" eb="2">
      <t>マチ</t>
    </rPh>
    <rPh sb="2" eb="5">
      <t>ショウコウエン</t>
    </rPh>
    <phoneticPr fontId="5"/>
  </si>
  <si>
    <t>川向福祉の家</t>
    <rPh sb="0" eb="2">
      <t>カワムカイ</t>
    </rPh>
    <rPh sb="2" eb="4">
      <t>フクシ</t>
    </rPh>
    <rPh sb="5" eb="6">
      <t>イエ</t>
    </rPh>
    <phoneticPr fontId="5"/>
  </si>
  <si>
    <t>公共下水道
晩翠汚水中継施設</t>
    <rPh sb="0" eb="2">
      <t>コウキョウ</t>
    </rPh>
    <rPh sb="2" eb="4">
      <t>ゲスイ</t>
    </rPh>
    <rPh sb="4" eb="5">
      <t>ドウ</t>
    </rPh>
    <rPh sb="6" eb="8">
      <t>バンスイ</t>
    </rPh>
    <rPh sb="8" eb="10">
      <t>オスイ</t>
    </rPh>
    <rPh sb="10" eb="12">
      <t>チュウケイ</t>
    </rPh>
    <rPh sb="12" eb="14">
      <t>シセツ</t>
    </rPh>
    <phoneticPr fontId="5"/>
  </si>
  <si>
    <t>夕張太バス待合所</t>
    <rPh sb="0" eb="2">
      <t>ユウバリ</t>
    </rPh>
    <rPh sb="2" eb="3">
      <t>フト</t>
    </rPh>
    <rPh sb="5" eb="7">
      <t>マチアイ</t>
    </rPh>
    <rPh sb="7" eb="8">
      <t>ジョ</t>
    </rPh>
    <phoneticPr fontId="5"/>
  </si>
  <si>
    <t>小学校校長・教頭住宅</t>
    <rPh sb="0" eb="3">
      <t>ショウガッコウ</t>
    </rPh>
    <rPh sb="3" eb="5">
      <t>コウチョウ</t>
    </rPh>
    <rPh sb="6" eb="8">
      <t>キョウトウ</t>
    </rPh>
    <rPh sb="8" eb="10">
      <t>ジュウタク</t>
    </rPh>
    <phoneticPr fontId="5"/>
  </si>
  <si>
    <t>法人事業税交付金</t>
    <rPh sb="0" eb="2">
      <t>ホウジン</t>
    </rPh>
    <rPh sb="2" eb="4">
      <t>ジギョウ</t>
    </rPh>
    <rPh sb="4" eb="5">
      <t>ゼイ</t>
    </rPh>
    <phoneticPr fontId="3"/>
  </si>
  <si>
    <t>繰越金収入済額は千円未満切り捨てで調整する</t>
    <rPh sb="0" eb="2">
      <t>クリコシ</t>
    </rPh>
    <rPh sb="2" eb="3">
      <t>キン</t>
    </rPh>
    <rPh sb="3" eb="5">
      <t>シュウニュウ</t>
    </rPh>
    <rPh sb="5" eb="6">
      <t>ズ</t>
    </rPh>
    <rPh sb="6" eb="7">
      <t>ガク</t>
    </rPh>
    <rPh sb="8" eb="10">
      <t>センエン</t>
    </rPh>
    <rPh sb="10" eb="12">
      <t>ミマン</t>
    </rPh>
    <rPh sb="12" eb="13">
      <t>キ</t>
    </rPh>
    <rPh sb="14" eb="15">
      <t>ス</t>
    </rPh>
    <rPh sb="17" eb="19">
      <t>チョウセイ</t>
    </rPh>
    <phoneticPr fontId="3"/>
  </si>
  <si>
    <t>（千円単で予算額と同額にする）</t>
    <rPh sb="1" eb="3">
      <t>センエン</t>
    </rPh>
    <rPh sb="3" eb="4">
      <t>タン</t>
    </rPh>
    <rPh sb="5" eb="8">
      <t>ヨサンガク</t>
    </rPh>
    <rPh sb="9" eb="11">
      <t>ドウガク</t>
    </rPh>
    <phoneticPr fontId="3"/>
  </si>
  <si>
    <t>町債</t>
    <rPh sb="0" eb="2">
      <t>チョウサイ</t>
    </rPh>
    <phoneticPr fontId="3"/>
  </si>
  <si>
    <t>森林環境譲与税
基金</t>
    <rPh sb="0" eb="2">
      <t>シンリン</t>
    </rPh>
    <rPh sb="2" eb="4">
      <t>カンキョウ</t>
    </rPh>
    <rPh sb="4" eb="6">
      <t>ジョウヨ</t>
    </rPh>
    <rPh sb="6" eb="7">
      <t>ゼイ</t>
    </rPh>
    <rPh sb="8" eb="10">
      <t>キキン</t>
    </rPh>
    <phoneticPr fontId="5"/>
  </si>
  <si>
    <t>現金</t>
    <rPh sb="0" eb="2">
      <t>ゲンキン</t>
    </rPh>
    <phoneticPr fontId="5"/>
  </si>
  <si>
    <t>旧元町特定目的住宅</t>
    <rPh sb="0" eb="1">
      <t>キュウ</t>
    </rPh>
    <rPh sb="1" eb="3">
      <t>モトマチ</t>
    </rPh>
    <rPh sb="3" eb="5">
      <t>トクテイ</t>
    </rPh>
    <rPh sb="5" eb="7">
      <t>モクテキ</t>
    </rPh>
    <rPh sb="7" eb="9">
      <t>ジュウタク</t>
    </rPh>
    <phoneticPr fontId="5"/>
  </si>
  <si>
    <t>旧夕張太特定目的住宅</t>
    <rPh sb="0" eb="1">
      <t>キュウ</t>
    </rPh>
    <rPh sb="1" eb="3">
      <t>ユウバリ</t>
    </rPh>
    <rPh sb="3" eb="4">
      <t>ブト</t>
    </rPh>
    <rPh sb="4" eb="6">
      <t>トクテイ</t>
    </rPh>
    <rPh sb="6" eb="8">
      <t>モクテキ</t>
    </rPh>
    <rPh sb="8" eb="10">
      <t>ジュウタク</t>
    </rPh>
    <phoneticPr fontId="5"/>
  </si>
  <si>
    <t>補助金</t>
    <rPh sb="0" eb="3">
      <t>ホジョキン</t>
    </rPh>
    <phoneticPr fontId="3"/>
  </si>
  <si>
    <t>一般廃棄物処理事業債</t>
    <rPh sb="0" eb="2">
      <t>イッパン</t>
    </rPh>
    <rPh sb="2" eb="5">
      <t>ハイキブツ</t>
    </rPh>
    <rPh sb="5" eb="7">
      <t>ショリ</t>
    </rPh>
    <rPh sb="7" eb="9">
      <t>ジギョウ</t>
    </rPh>
    <rPh sb="9" eb="10">
      <t>サイ</t>
    </rPh>
    <phoneticPr fontId="3"/>
  </si>
  <si>
    <t>一般補助施設整備等事業債</t>
    <rPh sb="0" eb="2">
      <t>イッパン</t>
    </rPh>
    <rPh sb="2" eb="4">
      <t>ホジョ</t>
    </rPh>
    <rPh sb="4" eb="6">
      <t>シセツ</t>
    </rPh>
    <rPh sb="6" eb="8">
      <t>セイビ</t>
    </rPh>
    <rPh sb="8" eb="9">
      <t>トウ</t>
    </rPh>
    <rPh sb="9" eb="11">
      <t>ジギョウ</t>
    </rPh>
    <rPh sb="11" eb="12">
      <t>サイ</t>
    </rPh>
    <phoneticPr fontId="3"/>
  </si>
  <si>
    <t>施設整備事業債（一般財源化）</t>
    <rPh sb="0" eb="2">
      <t>シセツ</t>
    </rPh>
    <rPh sb="2" eb="4">
      <t>セイビ</t>
    </rPh>
    <rPh sb="4" eb="6">
      <t>ジギョウ</t>
    </rPh>
    <rPh sb="6" eb="7">
      <t>サイ</t>
    </rPh>
    <rPh sb="8" eb="10">
      <t>イッパン</t>
    </rPh>
    <rPh sb="10" eb="13">
      <t>ザイゲンカ</t>
    </rPh>
    <phoneticPr fontId="3"/>
  </si>
  <si>
    <t>緊急防災・減災事業債</t>
    <rPh sb="0" eb="2">
      <t>キンキュウ</t>
    </rPh>
    <rPh sb="2" eb="4">
      <t>ボウサイ</t>
    </rPh>
    <rPh sb="5" eb="7">
      <t>ゲンサイ</t>
    </rPh>
    <rPh sb="7" eb="10">
      <t>ジギョウサイ</t>
    </rPh>
    <phoneticPr fontId="3"/>
  </si>
  <si>
    <t>一般会計出資債</t>
    <rPh sb="0" eb="2">
      <t>イッパン</t>
    </rPh>
    <rPh sb="2" eb="4">
      <t>カイケイ</t>
    </rPh>
    <rPh sb="4" eb="6">
      <t>シュッシ</t>
    </rPh>
    <rPh sb="6" eb="7">
      <t>サイ</t>
    </rPh>
    <phoneticPr fontId="3"/>
  </si>
  <si>
    <t>特別利益</t>
    <rPh sb="0" eb="2">
      <t>トクベツ</t>
    </rPh>
    <rPh sb="2" eb="4">
      <t>リエキ</t>
    </rPh>
    <phoneticPr fontId="5"/>
  </si>
  <si>
    <t>防災倉庫</t>
    <rPh sb="0" eb="2">
      <t>ボウサイ</t>
    </rPh>
    <rPh sb="2" eb="4">
      <t>ソウコ</t>
    </rPh>
    <phoneticPr fontId="5"/>
  </si>
  <si>
    <t>ヒートポンプ設備棟</t>
    <rPh sb="6" eb="8">
      <t>セツビ</t>
    </rPh>
    <rPh sb="8" eb="9">
      <t>トウ</t>
    </rPh>
    <phoneticPr fontId="5"/>
  </si>
  <si>
    <t>除雪センター</t>
    <phoneticPr fontId="5"/>
  </si>
  <si>
    <t>晩翠墓地</t>
    <phoneticPr fontId="5"/>
  </si>
  <si>
    <t>柳陽公園</t>
    <phoneticPr fontId="5"/>
  </si>
  <si>
    <t>トイレ</t>
    <phoneticPr fontId="5"/>
  </si>
  <si>
    <t>オンデマンド交通用車庫</t>
    <rPh sb="6" eb="8">
      <t>コウツウ</t>
    </rPh>
    <rPh sb="8" eb="9">
      <t>ヨウ</t>
    </rPh>
    <rPh sb="9" eb="11">
      <t>シャコ</t>
    </rPh>
    <phoneticPr fontId="5"/>
  </si>
  <si>
    <t xml:space="preserve">  物　　　　品</t>
  </si>
  <si>
    <t>（単位：台）</t>
  </si>
  <si>
    <t>区　　　　　　　　　　分</t>
  </si>
  <si>
    <t>増 減 高</t>
  </si>
  <si>
    <t>決算末現在高</t>
  </si>
  <si>
    <t>備　　考</t>
  </si>
  <si>
    <t>乗用車</t>
  </si>
  <si>
    <t>普通乗用車</t>
  </si>
  <si>
    <t>小型乗用車</t>
  </si>
  <si>
    <t>軽自動車</t>
  </si>
  <si>
    <t>貨物車</t>
  </si>
  <si>
    <t>小型貨物（ライトバン等）</t>
  </si>
  <si>
    <t>普通貨物（ダンプトラック等）</t>
  </si>
  <si>
    <t>乗合自動車</t>
  </si>
  <si>
    <t>温泉バス</t>
  </si>
  <si>
    <t>特殊自動車</t>
  </si>
  <si>
    <t>小型特殊</t>
  </si>
  <si>
    <t>普通特殊</t>
  </si>
  <si>
    <t>福祉自動車</t>
  </si>
  <si>
    <t>除雪トラック</t>
  </si>
  <si>
    <t>普通特殊車</t>
  </si>
  <si>
    <t>大型特殊</t>
  </si>
  <si>
    <t>ロータリ除雪車</t>
  </si>
  <si>
    <t>令和２年度からの繰越明許繰越額357,107千円を含む</t>
    <rPh sb="0" eb="1">
      <t>レイ</t>
    </rPh>
    <rPh sb="1" eb="2">
      <t>ワ</t>
    </rPh>
    <rPh sb="3" eb="4">
      <t>ネン</t>
    </rPh>
    <rPh sb="4" eb="5">
      <t>ド</t>
    </rPh>
    <rPh sb="8" eb="10">
      <t>クリコシ</t>
    </rPh>
    <rPh sb="10" eb="12">
      <t>メイキョ</t>
    </rPh>
    <rPh sb="12" eb="14">
      <t>クリコシ</t>
    </rPh>
    <rPh sb="14" eb="15">
      <t>ガク</t>
    </rPh>
    <rPh sb="22" eb="24">
      <t>センエン</t>
    </rPh>
    <rPh sb="25" eb="26">
      <t>フク</t>
    </rPh>
    <phoneticPr fontId="3"/>
  </si>
  <si>
    <t>　令和３年度患者数及び料金収入</t>
    <rPh sb="1" eb="2">
      <t>レイ</t>
    </rPh>
    <rPh sb="2" eb="3">
      <t>ワ</t>
    </rPh>
    <rPh sb="4" eb="6">
      <t>ネンド</t>
    </rPh>
    <rPh sb="6" eb="9">
      <t>カンジャスウ</t>
    </rPh>
    <rPh sb="9" eb="10">
      <t>オヨ</t>
    </rPh>
    <rPh sb="11" eb="13">
      <t>リョウキン</t>
    </rPh>
    <rPh sb="13" eb="14">
      <t>オサム</t>
    </rPh>
    <rPh sb="14" eb="15">
      <t>ニュウ</t>
    </rPh>
    <phoneticPr fontId="5"/>
  </si>
  <si>
    <t>　令和３年度病床利用率</t>
    <rPh sb="1" eb="2">
      <t>レイ</t>
    </rPh>
    <rPh sb="2" eb="3">
      <t>ワ</t>
    </rPh>
    <rPh sb="4" eb="6">
      <t>ネンド</t>
    </rPh>
    <rPh sb="6" eb="8">
      <t>ビョウショウ</t>
    </rPh>
    <rPh sb="8" eb="11">
      <t>リヨウリツ</t>
    </rPh>
    <phoneticPr fontId="5"/>
  </si>
  <si>
    <t>　令和３年度利用状況</t>
    <rPh sb="1" eb="2">
      <t>レイ</t>
    </rPh>
    <rPh sb="2" eb="3">
      <t>ワ</t>
    </rPh>
    <rPh sb="4" eb="6">
      <t>ネンド</t>
    </rPh>
    <rPh sb="6" eb="8">
      <t>リヨウ</t>
    </rPh>
    <rPh sb="8" eb="10">
      <t>ジョウキョウ</t>
    </rPh>
    <phoneticPr fontId="5"/>
  </si>
  <si>
    <t>○「前年末現在高」は、令和２年度決算数値である。</t>
    <rPh sb="2" eb="4">
      <t>ゼンネン</t>
    </rPh>
    <rPh sb="4" eb="5">
      <t>スエ</t>
    </rPh>
    <rPh sb="5" eb="8">
      <t>ゲンザイダカ</t>
    </rPh>
    <rPh sb="11" eb="13">
      <t>レイワ</t>
    </rPh>
    <rPh sb="14" eb="16">
      <t>ネンド</t>
    </rPh>
    <rPh sb="15" eb="16">
      <t>ド</t>
    </rPh>
    <rPh sb="16" eb="18">
      <t>ケッサン</t>
    </rPh>
    <rPh sb="18" eb="20">
      <t>スウチ</t>
    </rPh>
    <phoneticPr fontId="5"/>
  </si>
  <si>
    <t>国庫支出金</t>
    <rPh sb="0" eb="2">
      <t>コッコ</t>
    </rPh>
    <rPh sb="2" eb="4">
      <t>シシュツ</t>
    </rPh>
    <rPh sb="4" eb="5">
      <t>キン</t>
    </rPh>
    <phoneticPr fontId="5"/>
  </si>
  <si>
    <t>減収補てん債</t>
    <rPh sb="0" eb="2">
      <t>ゲンシュウ</t>
    </rPh>
    <rPh sb="2" eb="3">
      <t>ホ</t>
    </rPh>
    <rPh sb="5" eb="6">
      <t>サイ</t>
    </rPh>
    <phoneticPr fontId="5"/>
  </si>
  <si>
    <t>辺地対策事業債</t>
    <rPh sb="0" eb="2">
      <t>ヘンチ</t>
    </rPh>
    <rPh sb="2" eb="4">
      <t>タイサク</t>
    </rPh>
    <rPh sb="4" eb="6">
      <t>ジギョウ</t>
    </rPh>
    <rPh sb="6" eb="7">
      <t>サイ</t>
    </rPh>
    <phoneticPr fontId="3"/>
  </si>
  <si>
    <t>令和３年度～下期～</t>
    <rPh sb="0" eb="1">
      <t>レイ</t>
    </rPh>
    <rPh sb="1" eb="2">
      <t>ワ</t>
    </rPh>
    <rPh sb="3" eb="5">
      <t>ネンド</t>
    </rPh>
    <rPh sb="6" eb="7">
      <t>シモ</t>
    </rPh>
    <phoneticPr fontId="5"/>
  </si>
  <si>
    <t>公表資料については、令和４年３月３１日現在での執行状況となり最終決算とは異なることをご了承下さい。</t>
    <rPh sb="10" eb="11">
      <t>レイ</t>
    </rPh>
    <rPh sb="11" eb="12">
      <t>ワ</t>
    </rPh>
    <phoneticPr fontId="5"/>
  </si>
  <si>
    <t>令和４年６月</t>
    <rPh sb="0" eb="1">
      <t>レイ</t>
    </rPh>
    <rPh sb="1" eb="2">
      <t>ワ</t>
    </rPh>
    <rPh sb="3" eb="4">
      <t>ネン</t>
    </rPh>
    <rPh sb="5" eb="6">
      <t>ガツ</t>
    </rPh>
    <phoneticPr fontId="5"/>
  </si>
  <si>
    <r>
      <t>令和３年度　予算執行状況</t>
    </r>
    <r>
      <rPr>
        <b/>
        <sz val="12"/>
        <rFont val="ＭＳ 明朝"/>
        <family val="1"/>
        <charset val="128"/>
      </rPr>
      <t>（令和４年３月３１日現在）</t>
    </r>
    <rPh sb="0" eb="1">
      <t>レイ</t>
    </rPh>
    <rPh sb="1" eb="2">
      <t>ワ</t>
    </rPh>
    <rPh sb="3" eb="5">
      <t>ネンド</t>
    </rPh>
    <rPh sb="6" eb="8">
      <t>ヨサン</t>
    </rPh>
    <rPh sb="8" eb="10">
      <t>シッコウ</t>
    </rPh>
    <rPh sb="10" eb="12">
      <t>ジョウキョウ</t>
    </rPh>
    <rPh sb="13" eb="14">
      <t>レイ</t>
    </rPh>
    <rPh sb="14" eb="15">
      <t>ワ</t>
    </rPh>
    <rPh sb="16" eb="17">
      <t>ネン</t>
    </rPh>
    <rPh sb="18" eb="19">
      <t>ガツ</t>
    </rPh>
    <rPh sb="21" eb="22">
      <t>ニチ</t>
    </rPh>
    <rPh sb="22" eb="24">
      <t>ゲンザイ</t>
    </rPh>
    <phoneticPr fontId="5"/>
  </si>
  <si>
    <t>◆国民健康保険特別会計（令和４年３月３１日現在）</t>
    <rPh sb="1" eb="3">
      <t>コクミン</t>
    </rPh>
    <rPh sb="3" eb="5">
      <t>ケンコウ</t>
    </rPh>
    <rPh sb="5" eb="7">
      <t>ホケン</t>
    </rPh>
    <rPh sb="7" eb="9">
      <t>トクベツ</t>
    </rPh>
    <rPh sb="9" eb="11">
      <t>カイケイ</t>
    </rPh>
    <rPh sb="12" eb="13">
      <t>レイ</t>
    </rPh>
    <rPh sb="13" eb="14">
      <t>ワ</t>
    </rPh>
    <phoneticPr fontId="5"/>
  </si>
  <si>
    <t>◆介護保険特別会計（令和４年３月３１日現在）</t>
    <rPh sb="1" eb="3">
      <t>カイゴ</t>
    </rPh>
    <rPh sb="3" eb="5">
      <t>ホケン</t>
    </rPh>
    <rPh sb="5" eb="7">
      <t>トクベツ</t>
    </rPh>
    <rPh sb="7" eb="9">
      <t>カイケイ</t>
    </rPh>
    <rPh sb="10" eb="11">
      <t>レイ</t>
    </rPh>
    <rPh sb="11" eb="12">
      <t>ワ</t>
    </rPh>
    <phoneticPr fontId="5"/>
  </si>
  <si>
    <t>◆後期高齢者医療特別会計（令和４年３月３１日現在）</t>
    <rPh sb="1" eb="3">
      <t>コウキ</t>
    </rPh>
    <rPh sb="3" eb="6">
      <t>コウレイシャ</t>
    </rPh>
    <rPh sb="6" eb="8">
      <t>イリョウ</t>
    </rPh>
    <rPh sb="8" eb="10">
      <t>トクベツ</t>
    </rPh>
    <rPh sb="10" eb="12">
      <t>カイケイ</t>
    </rPh>
    <rPh sb="13" eb="14">
      <t>レイ</t>
    </rPh>
    <rPh sb="14" eb="15">
      <t>ワ</t>
    </rPh>
    <phoneticPr fontId="5"/>
  </si>
  <si>
    <t>◆下水道事業特別会計（令和４年３月３１日現在）</t>
    <rPh sb="1" eb="4">
      <t>ゲスイドウ</t>
    </rPh>
    <rPh sb="4" eb="6">
      <t>ジギョウ</t>
    </rPh>
    <rPh sb="6" eb="8">
      <t>トクベツ</t>
    </rPh>
    <rPh sb="8" eb="10">
      <t>カイケイ</t>
    </rPh>
    <rPh sb="11" eb="12">
      <t>レイ</t>
    </rPh>
    <rPh sb="12" eb="13">
      <t>ワ</t>
    </rPh>
    <phoneticPr fontId="5"/>
  </si>
  <si>
    <t>◆農業集落排水事業特別会計（令和４年３月３１日現在）</t>
    <rPh sb="1" eb="3">
      <t>ノウギョウ</t>
    </rPh>
    <rPh sb="3" eb="5">
      <t>シュウラク</t>
    </rPh>
    <rPh sb="5" eb="7">
      <t>ハイスイ</t>
    </rPh>
    <rPh sb="7" eb="9">
      <t>ジギョウ</t>
    </rPh>
    <rPh sb="9" eb="11">
      <t>トクベツ</t>
    </rPh>
    <rPh sb="11" eb="13">
      <t>カイケイ</t>
    </rPh>
    <rPh sb="14" eb="15">
      <t>レイ</t>
    </rPh>
    <rPh sb="15" eb="16">
      <t>ワ</t>
    </rPh>
    <phoneticPr fontId="5"/>
  </si>
  <si>
    <t>住民負担の状況（令和４年３月３１日現在）</t>
    <rPh sb="0" eb="2">
      <t>ジュウミン</t>
    </rPh>
    <rPh sb="2" eb="4">
      <t>フタン</t>
    </rPh>
    <rPh sb="5" eb="7">
      <t>ジョウキョウ</t>
    </rPh>
    <rPh sb="8" eb="9">
      <t>レイ</t>
    </rPh>
    <rPh sb="9" eb="10">
      <t>ワ</t>
    </rPh>
    <phoneticPr fontId="5"/>
  </si>
  <si>
    <t>※　令和２年度からの繰越明許繰越額4,700千円を含んでいます。</t>
    <rPh sb="2" eb="3">
      <t>レイ</t>
    </rPh>
    <rPh sb="3" eb="4">
      <t>ワ</t>
    </rPh>
    <rPh sb="5" eb="6">
      <t>ネン</t>
    </rPh>
    <rPh sb="6" eb="7">
      <t>ド</t>
    </rPh>
    <phoneticPr fontId="5"/>
  </si>
  <si>
    <t>◆南幌町病院事業会計（令和４年３月３１日現在）</t>
    <rPh sb="1" eb="3">
      <t>ナンポロ</t>
    </rPh>
    <rPh sb="3" eb="4">
      <t>チョウ</t>
    </rPh>
    <rPh sb="4" eb="6">
      <t>ビョウイン</t>
    </rPh>
    <rPh sb="6" eb="8">
      <t>ジギョウ</t>
    </rPh>
    <rPh sb="8" eb="10">
      <t>カイケイ</t>
    </rPh>
    <rPh sb="11" eb="12">
      <t>レイ</t>
    </rPh>
    <rPh sb="12" eb="13">
      <t>ワ</t>
    </rPh>
    <phoneticPr fontId="5"/>
  </si>
  <si>
    <t>◆南幌町病院事業会計資料（令和４年３月３１日現在）</t>
    <rPh sb="1" eb="4">
      <t>ナンポロチョウ</t>
    </rPh>
    <rPh sb="4" eb="6">
      <t>ビョウイン</t>
    </rPh>
    <rPh sb="6" eb="8">
      <t>ジギョウ</t>
    </rPh>
    <rPh sb="8" eb="10">
      <t>カイケイ</t>
    </rPh>
    <rPh sb="10" eb="12">
      <t>シリョウ</t>
    </rPh>
    <rPh sb="13" eb="14">
      <t>レイ</t>
    </rPh>
    <rPh sb="14" eb="15">
      <t>ワ</t>
    </rPh>
    <phoneticPr fontId="5"/>
  </si>
  <si>
    <t>旧中央寿の家</t>
    <rPh sb="0" eb="1">
      <t>キュウ</t>
    </rPh>
    <rPh sb="1" eb="3">
      <t>チュウオウ</t>
    </rPh>
    <rPh sb="3" eb="4">
      <t>コトブキ</t>
    </rPh>
    <rPh sb="5" eb="6">
      <t>イエ</t>
    </rPh>
    <phoneticPr fontId="5"/>
  </si>
  <si>
    <t>普　通　財　産</t>
    <phoneticPr fontId="5"/>
  </si>
  <si>
    <t>ライスターミナル</t>
    <phoneticPr fontId="5"/>
  </si>
  <si>
    <t>スポーツセンター</t>
    <phoneticPr fontId="5"/>
  </si>
  <si>
    <t>公　共　用　財　産</t>
    <phoneticPr fontId="5"/>
  </si>
  <si>
    <t>休憩所</t>
    <phoneticPr fontId="5"/>
  </si>
  <si>
    <t>公　共　用　財　産</t>
    <phoneticPr fontId="5"/>
  </si>
  <si>
    <t>総合保安センター</t>
    <phoneticPr fontId="5"/>
  </si>
  <si>
    <t>※前年度末現在高は、財産台帳の再調査を実施し、区分の変更並びに土地の面積を修正している。</t>
    <rPh sb="1" eb="4">
      <t>ゼンネンド</t>
    </rPh>
    <rPh sb="4" eb="5">
      <t>マツ</t>
    </rPh>
    <rPh sb="5" eb="8">
      <t>ゲンザイダカ</t>
    </rPh>
    <rPh sb="10" eb="14">
      <t>ザイサンダイチョウ</t>
    </rPh>
    <rPh sb="15" eb="18">
      <t>サイチョウサ</t>
    </rPh>
    <rPh sb="19" eb="21">
      <t>ジッシ</t>
    </rPh>
    <rPh sb="23" eb="25">
      <t>クブン</t>
    </rPh>
    <rPh sb="26" eb="28">
      <t>ヘンコウ</t>
    </rPh>
    <rPh sb="28" eb="29">
      <t>ナラ</t>
    </rPh>
    <rPh sb="31" eb="33">
      <t>トチ</t>
    </rPh>
    <rPh sb="34" eb="36">
      <t>メンセキ</t>
    </rPh>
    <rPh sb="37" eb="39">
      <t>シュウセイ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</si>
</sst>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0.0%"/>
    <numFmt numFmtId="177" formatCode="#,##0_ "/>
    <numFmt numFmtId="178" formatCode="#,##0;&quot;△ &quot;#,##0"/>
    <numFmt numFmtId="179" formatCode="#,##0.00_ "/>
    <numFmt numFmtId="180" formatCode="#,##0.00;&quot;△ &quot;#,##0.00"/>
    <numFmt numFmtId="181" formatCode="0.0_ "/>
    <numFmt numFmtId="182" formatCode="#,##0_ ;[Red]\-#,##0\ "/>
    <numFmt numFmtId="183" formatCode="#,##0\ ;&quot;△ &quot;#,##0\ "/>
    <numFmt numFmtId="184" formatCode="#,##0.0\ ;&quot;△ &quot;#,##0.0\ "/>
    <numFmt numFmtId="185" formatCode="#,##0.0_ ;[Red]\-#,##0.0\ "/>
    <numFmt numFmtId="186" formatCode="0;&quot;△ &quot;0"/>
  </numFmts>
  <fonts count="47">
    <font>
      <sz val="11"/>
      <name val="ＭＳ Ｐゴシック"/>
      <family val="3"/>
      <charset val="128"/>
    </font>
    <font>
      <sz val="11"/>
      <name val="ＭＳ Ｐゴシック"/>
      <family val="3"/>
      <charset val="128"/>
    </font>
    <font>
      <sz val="12"/>
      <name val="ＭＳ 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b/>
      <sz val="14"/>
      <name val="ＭＳ ゴシック"/>
      <family val="3"/>
      <charset val="128"/>
    </font>
    <font>
      <sz val="14"/>
      <name val="ＭＳ ゴシック"/>
      <family val="3"/>
      <charset val="128"/>
    </font>
    <font>
      <sz val="10"/>
      <name val="ＭＳ ゴシック"/>
      <family val="3"/>
      <charset val="128"/>
    </font>
    <font>
      <b/>
      <sz val="16"/>
      <name val="ＭＳ 明朝"/>
      <family val="1"/>
      <charset val="128"/>
    </font>
    <font>
      <b/>
      <sz val="14"/>
      <name val="ＭＳ 明朝"/>
      <family val="1"/>
      <charset val="128"/>
    </font>
    <font>
      <b/>
      <sz val="12"/>
      <name val="ＭＳ 明朝"/>
      <family val="1"/>
      <charset val="128"/>
    </font>
    <font>
      <sz val="12"/>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b/>
      <sz val="11"/>
      <name val="ＭＳ Ｐゴシック"/>
      <family val="3"/>
      <charset val="128"/>
    </font>
    <font>
      <b/>
      <sz val="14"/>
      <name val="ＭＳ Ｐゴシック"/>
      <family val="3"/>
      <charset val="128"/>
    </font>
    <font>
      <b/>
      <i/>
      <sz val="60"/>
      <name val="ＭＳ 明朝"/>
      <family val="1"/>
      <charset val="128"/>
    </font>
    <font>
      <i/>
      <sz val="28"/>
      <name val="ＭＳ 明朝"/>
      <family val="1"/>
      <charset val="128"/>
    </font>
    <font>
      <b/>
      <sz val="11"/>
      <name val="ＭＳ 明朝"/>
      <family val="1"/>
      <charset val="128"/>
    </font>
    <font>
      <sz val="11"/>
      <name val="ＭＳ ゴシック"/>
      <family val="3"/>
      <charset val="128"/>
    </font>
    <font>
      <b/>
      <sz val="18"/>
      <name val="ＭＳ ゴシック"/>
      <family val="3"/>
      <charset val="128"/>
    </font>
    <font>
      <sz val="11"/>
      <name val="ＭＳ Ｐ明朝"/>
      <family val="1"/>
      <charset val="128"/>
    </font>
    <font>
      <sz val="18"/>
      <name val="ＭＳ ゴシック"/>
      <family val="3"/>
      <charset val="128"/>
    </font>
    <font>
      <sz val="14"/>
      <name val="ＭＳ Ｐゴシック"/>
      <family val="3"/>
      <charset val="128"/>
    </font>
    <font>
      <sz val="16"/>
      <name val="ＭＳ Ｐゴシック"/>
      <family val="3"/>
      <charset val="128"/>
    </font>
    <font>
      <sz val="11"/>
      <name val="HGS行書体"/>
      <family val="4"/>
      <charset val="128"/>
    </font>
    <font>
      <sz val="10"/>
      <name val="HGS行書体"/>
      <family val="4"/>
      <charset val="128"/>
    </font>
    <font>
      <sz val="9"/>
      <name val="ＭＳ ゴシック"/>
      <family val="3"/>
      <charset val="128"/>
    </font>
    <font>
      <sz val="11"/>
      <color theme="1"/>
      <name val="ＭＳ ゴシック"/>
      <family val="3"/>
      <charset val="128"/>
    </font>
    <font>
      <sz val="11"/>
      <color theme="1"/>
      <name val="ＭＳ Ｐゴシック"/>
      <family val="3"/>
      <charset val="128"/>
      <scheme val="minor"/>
    </font>
    <font>
      <sz val="12"/>
      <color theme="1"/>
      <name val="ＭＳ 明朝"/>
      <family val="1"/>
      <charset val="128"/>
    </font>
    <font>
      <sz val="18"/>
      <color theme="1"/>
      <name val="ＭＳ ゴシック"/>
      <family val="3"/>
      <charset val="128"/>
    </font>
    <font>
      <sz val="10"/>
      <color theme="1"/>
      <name val="ＭＳ ゴシック"/>
      <family val="3"/>
      <charset val="128"/>
    </font>
    <font>
      <sz val="10"/>
      <color theme="1"/>
      <name val="ＭＳ Ｐゴシック"/>
      <family val="3"/>
      <charset val="128"/>
      <scheme val="minor"/>
    </font>
    <font>
      <strike/>
      <sz val="11"/>
      <color theme="1"/>
      <name val="ＭＳ ゴシック"/>
      <family val="3"/>
      <charset val="128"/>
    </font>
    <font>
      <sz val="16"/>
      <color theme="1"/>
      <name val="ＭＳ ゴシック"/>
      <family val="3"/>
      <charset val="128"/>
    </font>
    <font>
      <sz val="10"/>
      <color rgb="FFFF0000"/>
      <name val="ＭＳ ゴシック"/>
      <family val="3"/>
      <charset val="128"/>
    </font>
    <font>
      <sz val="8"/>
      <name val="ＭＳ ゴシック"/>
      <family val="3"/>
      <charset val="128"/>
    </font>
    <font>
      <sz val="10"/>
      <name val="ＭＳ Ｐゴシック"/>
      <family val="3"/>
      <charset val="128"/>
    </font>
    <font>
      <sz val="10"/>
      <color indexed="81"/>
      <name val="MS P ゴシック"/>
      <family val="3"/>
      <charset val="128"/>
    </font>
    <font>
      <sz val="22"/>
      <name val="ＭＳ 明朝"/>
      <family val="1"/>
      <charset val="128"/>
    </font>
    <font>
      <sz val="48"/>
      <name val="ＭＳ 明朝"/>
      <family val="1"/>
      <charset val="128"/>
    </font>
    <font>
      <sz val="12"/>
      <color theme="1"/>
      <name val="ＭＳ ゴシック"/>
      <family val="3"/>
      <charset val="128"/>
    </font>
    <font>
      <sz val="11"/>
      <color theme="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rgb="FFFFFF99"/>
      </patternFill>
    </fill>
    <fill>
      <patternFill patternType="solid">
        <fgColor rgb="FFFFFF99"/>
        <bgColor indexed="64"/>
      </patternFill>
    </fill>
    <fill>
      <patternFill patternType="solid">
        <fgColor rgb="FFFFFF00"/>
        <bgColor indexed="64"/>
      </patternFill>
    </fill>
  </fills>
  <borders count="354">
    <border>
      <left/>
      <right/>
      <top/>
      <bottom/>
      <diagonal/>
    </border>
    <border>
      <left style="medium">
        <color indexed="8"/>
      </left>
      <right/>
      <top/>
      <bottom/>
      <diagonal/>
    </border>
    <border>
      <left/>
      <right/>
      <top/>
      <bottom style="medium">
        <color indexed="8"/>
      </bottom>
      <diagonal/>
    </border>
    <border>
      <left style="medium">
        <color indexed="8"/>
      </left>
      <right/>
      <top/>
      <bottom style="thin">
        <color indexed="8"/>
      </bottom>
      <diagonal/>
    </border>
    <border>
      <left style="thin">
        <color indexed="8"/>
      </left>
      <right/>
      <top style="thin">
        <color indexed="8"/>
      </top>
      <bottom/>
      <diagonal/>
    </border>
    <border>
      <left style="hair">
        <color indexed="8"/>
      </left>
      <right style="hair">
        <color indexed="8"/>
      </right>
      <top style="thin">
        <color indexed="8"/>
      </top>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right/>
      <top style="thin">
        <color indexed="8"/>
      </top>
      <bottom/>
      <diagonal/>
    </border>
    <border>
      <left style="medium">
        <color indexed="8"/>
      </left>
      <right/>
      <top style="thin">
        <color indexed="8"/>
      </top>
      <bottom style="thin">
        <color indexed="64"/>
      </bottom>
      <diagonal/>
    </border>
    <border>
      <left style="medium">
        <color indexed="8"/>
      </left>
      <right/>
      <top style="thin">
        <color indexed="8"/>
      </top>
      <bottom/>
      <diagonal/>
    </border>
    <border>
      <left style="hair">
        <color indexed="8"/>
      </left>
      <right style="hair">
        <color indexed="8"/>
      </right>
      <top style="thin">
        <color indexed="8"/>
      </top>
      <bottom style="double">
        <color indexed="64"/>
      </bottom>
      <diagonal/>
    </border>
    <border>
      <left style="thin">
        <color indexed="8"/>
      </left>
      <right/>
      <top style="double">
        <color indexed="8"/>
      </top>
      <bottom style="medium">
        <color indexed="8"/>
      </bottom>
      <diagonal/>
    </border>
    <border>
      <left style="hair">
        <color indexed="8"/>
      </left>
      <right style="hair">
        <color indexed="8"/>
      </right>
      <top style="double">
        <color indexed="8"/>
      </top>
      <bottom style="medium">
        <color indexed="8"/>
      </bottom>
      <diagonal/>
    </border>
    <border>
      <left style="hair">
        <color indexed="8"/>
      </left>
      <right style="hair">
        <color indexed="8"/>
      </right>
      <top/>
      <bottom style="medium">
        <color indexed="8"/>
      </bottom>
      <diagonal/>
    </border>
    <border>
      <left/>
      <right/>
      <top style="medium">
        <color indexed="8"/>
      </top>
      <bottom/>
      <diagonal/>
    </border>
    <border>
      <left style="medium">
        <color indexed="64"/>
      </left>
      <right/>
      <top/>
      <bottom style="thin">
        <color indexed="8"/>
      </bottom>
      <diagonal/>
    </border>
    <border>
      <left style="thin">
        <color indexed="8"/>
      </left>
      <right/>
      <top style="thin">
        <color indexed="64"/>
      </top>
      <bottom style="thin">
        <color indexed="8"/>
      </bottom>
      <diagonal/>
    </border>
    <border>
      <left style="hair">
        <color indexed="8"/>
      </left>
      <right style="hair">
        <color indexed="8"/>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style="thin">
        <color indexed="8"/>
      </bottom>
      <diagonal/>
    </border>
    <border>
      <left style="medium">
        <color indexed="64"/>
      </left>
      <right/>
      <top style="thin">
        <color indexed="8"/>
      </top>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bottom style="medium">
        <color indexed="64"/>
      </bottom>
      <diagonal/>
    </border>
    <border>
      <left style="hair">
        <color indexed="8"/>
      </left>
      <right style="hair">
        <color indexed="8"/>
      </right>
      <top/>
      <bottom style="medium">
        <color indexed="64"/>
      </bottom>
      <diagonal/>
    </border>
    <border>
      <left style="medium">
        <color indexed="64"/>
      </left>
      <right/>
      <top style="thin">
        <color indexed="8"/>
      </top>
      <bottom style="double">
        <color indexed="64"/>
      </bottom>
      <diagonal/>
    </border>
    <border>
      <left/>
      <right/>
      <top style="thin">
        <color indexed="8"/>
      </top>
      <bottom style="double">
        <color indexed="64"/>
      </bottom>
      <diagonal/>
    </border>
    <border>
      <left style="thin">
        <color indexed="8"/>
      </left>
      <right/>
      <top style="thin">
        <color indexed="8"/>
      </top>
      <bottom style="double">
        <color indexed="64"/>
      </bottom>
      <diagonal/>
    </border>
    <border>
      <left style="thin">
        <color indexed="8"/>
      </left>
      <right/>
      <top style="double">
        <color indexed="64"/>
      </top>
      <bottom style="medium">
        <color indexed="64"/>
      </bottom>
      <diagonal/>
    </border>
    <border>
      <left style="hair">
        <color indexed="8"/>
      </left>
      <right style="hair">
        <color indexed="8"/>
      </right>
      <top style="double">
        <color indexed="64"/>
      </top>
      <bottom style="medium">
        <color indexed="64"/>
      </bottom>
      <diagonal/>
    </border>
    <border>
      <left style="hair">
        <color indexed="8"/>
      </left>
      <right style="hair">
        <color indexed="8"/>
      </right>
      <top style="double">
        <color indexed="64"/>
      </top>
      <bottom style="medium">
        <color indexed="8"/>
      </bottom>
      <diagonal/>
    </border>
    <border>
      <left style="thin">
        <color indexed="8"/>
      </left>
      <right/>
      <top/>
      <bottom/>
      <diagonal/>
    </border>
    <border>
      <left/>
      <right style="thin">
        <color indexed="8"/>
      </right>
      <top style="thin">
        <color indexed="8"/>
      </top>
      <bottom style="thin">
        <color indexed="64"/>
      </bottom>
      <diagonal/>
    </border>
    <border>
      <left/>
      <right style="thin">
        <color indexed="8"/>
      </right>
      <top style="thin">
        <color indexed="64"/>
      </top>
      <bottom style="thin">
        <color indexed="64"/>
      </bottom>
      <diagonal/>
    </border>
    <border>
      <left style="hair">
        <color indexed="8"/>
      </left>
      <right style="hair">
        <color indexed="8"/>
      </right>
      <top style="thin">
        <color indexed="8"/>
      </top>
      <bottom style="thin">
        <color indexed="64"/>
      </bottom>
      <diagonal/>
    </border>
    <border>
      <left/>
      <right style="thin">
        <color indexed="8"/>
      </right>
      <top/>
      <bottom style="thin">
        <color indexed="8"/>
      </bottom>
      <diagonal/>
    </border>
    <border>
      <left/>
      <right/>
      <top style="thin">
        <color indexed="8"/>
      </top>
      <bottom style="medium">
        <color indexed="64"/>
      </bottom>
      <diagonal/>
    </border>
    <border>
      <left style="thin">
        <color indexed="8"/>
      </left>
      <right/>
      <top style="thin">
        <color indexed="8"/>
      </top>
      <bottom style="medium">
        <color indexed="64"/>
      </bottom>
      <diagonal/>
    </border>
    <border>
      <left style="hair">
        <color indexed="8"/>
      </left>
      <right style="hair">
        <color indexed="8"/>
      </right>
      <top style="thin">
        <color indexed="8"/>
      </top>
      <bottom style="medium">
        <color indexed="64"/>
      </bottom>
      <diagonal/>
    </border>
    <border>
      <left style="thin">
        <color indexed="8"/>
      </left>
      <right/>
      <top/>
      <bottom style="medium">
        <color indexed="8"/>
      </bottom>
      <diagonal/>
    </border>
    <border>
      <left/>
      <right/>
      <top style="medium">
        <color indexed="64"/>
      </top>
      <bottom/>
      <diagonal/>
    </border>
    <border>
      <left style="thin">
        <color indexed="8"/>
      </left>
      <right/>
      <top style="medium">
        <color indexed="64"/>
      </top>
      <bottom/>
      <diagonal/>
    </border>
    <border>
      <left style="hair">
        <color indexed="8"/>
      </left>
      <right style="hair">
        <color indexed="8"/>
      </right>
      <top style="medium">
        <color indexed="64"/>
      </top>
      <bottom/>
      <diagonal/>
    </border>
    <border>
      <left/>
      <right style="thin">
        <color indexed="8"/>
      </right>
      <top/>
      <bottom style="thin">
        <color indexed="64"/>
      </bottom>
      <diagonal/>
    </border>
    <border>
      <left style="thin">
        <color indexed="8"/>
      </left>
      <right/>
      <top/>
      <bottom style="thin">
        <color indexed="8"/>
      </bottom>
      <diagonal/>
    </border>
    <border>
      <left style="hair">
        <color indexed="8"/>
      </left>
      <right style="hair">
        <color indexed="8"/>
      </right>
      <top/>
      <bottom style="thin">
        <color indexed="8"/>
      </bottom>
      <diagonal/>
    </border>
    <border>
      <left style="hair">
        <color indexed="8"/>
      </left>
      <right style="hair">
        <color indexed="8"/>
      </right>
      <top/>
      <bottom style="thin">
        <color indexed="64"/>
      </bottom>
      <diagonal/>
    </border>
    <border>
      <left/>
      <right style="thin">
        <color indexed="8"/>
      </right>
      <top style="thin">
        <color indexed="64"/>
      </top>
      <bottom style="medium">
        <color indexed="64"/>
      </bottom>
      <diagonal/>
    </border>
    <border>
      <left style="thin">
        <color indexed="8"/>
      </left>
      <right/>
      <top style="thin">
        <color indexed="64"/>
      </top>
      <bottom style="medium">
        <color indexed="64"/>
      </bottom>
      <diagonal/>
    </border>
    <border>
      <left style="thin">
        <color indexed="8"/>
      </left>
      <right style="hair">
        <color indexed="8"/>
      </right>
      <top style="double">
        <color indexed="64"/>
      </top>
      <bottom style="medium">
        <color indexed="8"/>
      </bottom>
      <diagonal/>
    </border>
    <border>
      <left style="thin">
        <color indexed="8"/>
      </left>
      <right style="hair">
        <color indexed="8"/>
      </right>
      <top style="medium">
        <color indexed="8"/>
      </top>
      <bottom style="thin">
        <color indexed="64"/>
      </bottom>
      <diagonal/>
    </border>
    <border>
      <left style="hair">
        <color indexed="8"/>
      </left>
      <right style="hair">
        <color indexed="8"/>
      </right>
      <top style="medium">
        <color indexed="8"/>
      </top>
      <bottom style="thin">
        <color indexed="8"/>
      </bottom>
      <diagonal/>
    </border>
    <border>
      <left/>
      <right style="medium">
        <color indexed="8"/>
      </right>
      <top style="thin">
        <color indexed="8"/>
      </top>
      <bottom/>
      <diagonal/>
    </border>
    <border>
      <left style="medium">
        <color indexed="8"/>
      </left>
      <right/>
      <top style="double">
        <color indexed="64"/>
      </top>
      <bottom style="medium">
        <color indexed="8"/>
      </bottom>
      <diagonal/>
    </border>
    <border>
      <left/>
      <right style="thin">
        <color indexed="8"/>
      </right>
      <top style="double">
        <color indexed="64"/>
      </top>
      <bottom style="medium">
        <color indexed="8"/>
      </bottom>
      <diagonal/>
    </border>
    <border>
      <left/>
      <right style="medium">
        <color indexed="8"/>
      </right>
      <top style="double">
        <color indexed="64"/>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thin">
        <color indexed="8"/>
      </left>
      <right/>
      <top style="thin">
        <color indexed="8"/>
      </top>
      <bottom style="medium">
        <color indexed="8"/>
      </bottom>
      <diagonal/>
    </border>
    <border>
      <left style="hair">
        <color indexed="8"/>
      </left>
      <right style="medium">
        <color indexed="8"/>
      </right>
      <top style="thin">
        <color indexed="8"/>
      </top>
      <bottom style="thin">
        <color indexed="8"/>
      </bottom>
      <diagonal/>
    </border>
    <border>
      <left style="hair">
        <color indexed="8"/>
      </left>
      <right style="medium">
        <color indexed="8"/>
      </right>
      <top style="double">
        <color indexed="64"/>
      </top>
      <bottom style="medium">
        <color indexed="8"/>
      </bottom>
      <diagonal/>
    </border>
    <border>
      <left style="hair">
        <color indexed="8"/>
      </left>
      <right style="medium">
        <color indexed="8"/>
      </right>
      <top style="thin">
        <color indexed="8"/>
      </top>
      <bottom style="double">
        <color indexed="64"/>
      </bottom>
      <diagonal/>
    </border>
    <border>
      <left style="thin">
        <color indexed="8"/>
      </left>
      <right style="hair">
        <color indexed="8"/>
      </right>
      <top/>
      <bottom style="thin">
        <color indexed="64"/>
      </bottom>
      <diagonal/>
    </border>
    <border>
      <left style="hair">
        <color indexed="8"/>
      </left>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8"/>
      </right>
      <top style="thin">
        <color indexed="64"/>
      </top>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top style="double">
        <color indexed="64"/>
      </top>
      <bottom style="medium">
        <color indexed="8"/>
      </bottom>
      <diagonal/>
    </border>
    <border>
      <left/>
      <right style="medium">
        <color indexed="8"/>
      </right>
      <top style="thin">
        <color indexed="8"/>
      </top>
      <bottom style="medium">
        <color indexed="64"/>
      </bottom>
      <diagonal/>
    </border>
    <border>
      <left/>
      <right style="medium">
        <color indexed="8"/>
      </right>
      <top style="medium">
        <color indexed="64"/>
      </top>
      <bottom/>
      <diagonal/>
    </border>
    <border>
      <left/>
      <right style="medium">
        <color indexed="8"/>
      </right>
      <top/>
      <bottom style="medium">
        <color indexed="8"/>
      </bottom>
      <diagonal/>
    </border>
    <border>
      <left/>
      <right style="medium">
        <color indexed="8"/>
      </right>
      <top/>
      <bottom style="thin">
        <color indexed="64"/>
      </bottom>
      <diagonal/>
    </border>
    <border>
      <left/>
      <right style="medium">
        <color indexed="8"/>
      </right>
      <top style="thin">
        <color indexed="8"/>
      </top>
      <bottom style="thin">
        <color indexed="64"/>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8"/>
      </right>
      <top style="double">
        <color indexed="8"/>
      </top>
      <bottom style="medium">
        <color indexed="8"/>
      </bottom>
      <diagonal/>
    </border>
    <border>
      <left style="hair">
        <color indexed="8"/>
      </left>
      <right style="medium">
        <color indexed="8"/>
      </right>
      <top/>
      <bottom style="thin">
        <color indexed="8"/>
      </bottom>
      <diagonal/>
    </border>
    <border>
      <left style="hair">
        <color indexed="8"/>
      </left>
      <right style="medium">
        <color indexed="8"/>
      </right>
      <top style="thin">
        <color indexed="64"/>
      </top>
      <bottom style="thin">
        <color indexed="8"/>
      </bottom>
      <diagonal/>
    </border>
    <border>
      <left/>
      <right style="thin">
        <color indexed="8"/>
      </right>
      <top style="thin">
        <color indexed="8"/>
      </top>
      <bottom style="thin">
        <color indexed="8"/>
      </bottom>
      <diagonal/>
    </border>
    <border>
      <left/>
      <right style="medium">
        <color indexed="64"/>
      </right>
      <top style="thin">
        <color indexed="8"/>
      </top>
      <bottom/>
      <diagonal/>
    </border>
    <border>
      <left style="hair">
        <color indexed="8"/>
      </left>
      <right style="medium">
        <color indexed="64"/>
      </right>
      <top style="thin">
        <color indexed="8"/>
      </top>
      <bottom style="double">
        <color indexed="8"/>
      </bottom>
      <diagonal/>
    </border>
    <border>
      <left/>
      <right style="medium">
        <color indexed="64"/>
      </right>
      <top/>
      <bottom style="medium">
        <color indexed="64"/>
      </bottom>
      <diagonal/>
    </border>
    <border>
      <left/>
      <right style="medium">
        <color indexed="64"/>
      </right>
      <top style="thin">
        <color indexed="8"/>
      </top>
      <bottom style="double">
        <color indexed="64"/>
      </bottom>
      <diagonal/>
    </border>
    <border>
      <left/>
      <right style="medium">
        <color indexed="64"/>
      </right>
      <top style="double">
        <color indexed="64"/>
      </top>
      <bottom style="medium">
        <color indexed="64"/>
      </bottom>
      <diagonal/>
    </border>
    <border>
      <left/>
      <right/>
      <top/>
      <bottom style="mediumDashDotDot">
        <color indexed="64"/>
      </bottom>
      <diagonal/>
    </border>
    <border>
      <left style="mediumDashDotDot">
        <color indexed="64"/>
      </left>
      <right/>
      <top style="mediumDashDotDot">
        <color indexed="64"/>
      </top>
      <bottom/>
      <diagonal/>
    </border>
    <border>
      <left style="mediumDashDotDot">
        <color indexed="64"/>
      </left>
      <right/>
      <top/>
      <bottom/>
      <diagonal/>
    </border>
    <border>
      <left style="mediumDashDotDot">
        <color indexed="64"/>
      </left>
      <right/>
      <top/>
      <bottom style="mediumDashDotDot">
        <color indexed="64"/>
      </bottom>
      <diagonal/>
    </border>
    <border>
      <left/>
      <right/>
      <top style="mediumDashDotDot">
        <color indexed="64"/>
      </top>
      <bottom/>
      <diagonal/>
    </border>
    <border>
      <left/>
      <right style="mediumDashDotDot">
        <color indexed="64"/>
      </right>
      <top style="mediumDashDotDot">
        <color indexed="64"/>
      </top>
      <bottom/>
      <diagonal/>
    </border>
    <border>
      <left/>
      <right style="mediumDashDotDot">
        <color indexed="64"/>
      </right>
      <top/>
      <bottom/>
      <diagonal/>
    </border>
    <border>
      <left/>
      <right style="mediumDashDotDot">
        <color indexed="64"/>
      </right>
      <top/>
      <bottom style="mediumDashDotDot">
        <color indexed="64"/>
      </bottom>
      <diagonal/>
    </border>
    <border>
      <left style="hair">
        <color indexed="8"/>
      </left>
      <right style="medium">
        <color indexed="8"/>
      </right>
      <top style="medium">
        <color indexed="8"/>
      </top>
      <bottom style="thin">
        <color indexed="8"/>
      </bottom>
      <diagonal/>
    </border>
    <border>
      <left/>
      <right style="medium">
        <color indexed="8"/>
      </right>
      <top style="thin">
        <color indexed="8"/>
      </top>
      <bottom style="medium">
        <color indexed="8"/>
      </bottom>
      <diagonal/>
    </border>
    <border>
      <left/>
      <right style="thin">
        <color indexed="8"/>
      </right>
      <top/>
      <bottom/>
      <diagonal/>
    </border>
    <border>
      <left/>
      <right/>
      <top/>
      <bottom style="hair">
        <color indexed="64"/>
      </bottom>
      <diagonal/>
    </border>
    <border>
      <left style="thin">
        <color indexed="64"/>
      </left>
      <right/>
      <top/>
      <bottom style="hair">
        <color indexed="64"/>
      </bottom>
      <diagonal/>
    </border>
    <border>
      <left style="thin">
        <color indexed="64"/>
      </left>
      <right/>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bottom style="hair">
        <color indexed="64"/>
      </bottom>
      <diagonal/>
    </border>
    <border>
      <left style="medium">
        <color indexed="64"/>
      </left>
      <right/>
      <top/>
      <bottom/>
      <diagonal/>
    </border>
    <border>
      <left style="medium">
        <color indexed="64"/>
      </left>
      <right/>
      <top/>
      <bottom style="hair">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diagonal/>
    </border>
    <border>
      <left style="medium">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hair">
        <color indexed="64"/>
      </right>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hair">
        <color indexed="64"/>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hair">
        <color indexed="64"/>
      </right>
      <top style="hair">
        <color indexed="64"/>
      </top>
      <bottom style="thin">
        <color indexed="64"/>
      </bottom>
      <diagonal/>
    </border>
    <border>
      <left style="medium">
        <color indexed="64"/>
      </left>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hair">
        <color indexed="64"/>
      </bottom>
      <diagonal/>
    </border>
    <border>
      <left/>
      <right style="hair">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top style="thin">
        <color indexed="64"/>
      </top>
      <bottom style="thin">
        <color indexed="8"/>
      </bottom>
      <diagonal/>
    </border>
    <border>
      <left style="thin">
        <color indexed="8"/>
      </left>
      <right style="hair">
        <color indexed="8"/>
      </right>
      <top style="thin">
        <color indexed="8"/>
      </top>
      <bottom style="thin">
        <color indexed="8"/>
      </bottom>
      <diagonal/>
    </border>
    <border>
      <left style="hair">
        <color indexed="64"/>
      </left>
      <right style="hair">
        <color indexed="64"/>
      </right>
      <top style="thin">
        <color indexed="64"/>
      </top>
      <bottom style="medium">
        <color indexed="64"/>
      </bottom>
      <diagonal/>
    </border>
    <border>
      <left/>
      <right style="thin">
        <color indexed="64"/>
      </right>
      <top/>
      <bottom/>
      <diagonal/>
    </border>
    <border>
      <left style="hair">
        <color indexed="64"/>
      </left>
      <right/>
      <top style="hair">
        <color indexed="64"/>
      </top>
      <bottom style="thin">
        <color indexed="64"/>
      </bottom>
      <diagonal/>
    </border>
    <border>
      <left style="hair">
        <color indexed="64"/>
      </left>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8"/>
      </left>
      <right style="hair">
        <color indexed="8"/>
      </right>
      <top style="medium">
        <color indexed="64"/>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style="medium">
        <color indexed="8"/>
      </right>
      <top style="medium">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style="double">
        <color indexed="8"/>
      </top>
      <bottom style="medium">
        <color indexed="64"/>
      </bottom>
      <diagonal/>
    </border>
    <border>
      <left/>
      <right/>
      <top style="double">
        <color indexed="64"/>
      </top>
      <bottom style="medium">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8"/>
      </left>
      <right style="thin">
        <color indexed="64"/>
      </right>
      <top style="thin">
        <color indexed="64"/>
      </top>
      <bottom/>
      <diagonal/>
    </border>
    <border>
      <left style="medium">
        <color indexed="8"/>
      </left>
      <right style="thin">
        <color indexed="64"/>
      </right>
      <top/>
      <bottom/>
      <diagonal/>
    </border>
    <border>
      <left style="medium">
        <color indexed="8"/>
      </left>
      <right style="thin">
        <color indexed="64"/>
      </right>
      <top/>
      <bottom style="medium">
        <color indexed="64"/>
      </bottom>
      <diagonal/>
    </border>
    <border>
      <left style="medium">
        <color indexed="8"/>
      </left>
      <right style="thin">
        <color indexed="8"/>
      </right>
      <top style="thin">
        <color indexed="8"/>
      </top>
      <bottom/>
      <diagonal/>
    </border>
    <border>
      <left style="medium">
        <color indexed="8"/>
      </left>
      <right style="thin">
        <color indexed="64"/>
      </right>
      <top style="medium">
        <color indexed="64"/>
      </top>
      <bottom/>
      <diagonal/>
    </border>
    <border>
      <left style="medium">
        <color indexed="8"/>
      </left>
      <right style="thin">
        <color indexed="64"/>
      </right>
      <top/>
      <bottom style="thin">
        <color indexed="64"/>
      </bottom>
      <diagonal/>
    </border>
    <border>
      <left/>
      <right/>
      <top style="medium">
        <color indexed="64"/>
      </top>
      <bottom style="thin">
        <color indexed="8"/>
      </bottom>
      <diagonal/>
    </border>
    <border>
      <left style="medium">
        <color indexed="8"/>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hair">
        <color indexed="8"/>
      </left>
      <right/>
      <top style="medium">
        <color indexed="8"/>
      </top>
      <bottom style="thin">
        <color indexed="64"/>
      </bottom>
      <diagonal/>
    </border>
    <border>
      <left/>
      <right style="medium">
        <color indexed="8"/>
      </right>
      <top style="medium">
        <color indexed="8"/>
      </top>
      <bottom style="thin">
        <color indexed="64"/>
      </bottom>
      <diagonal/>
    </border>
    <border>
      <left/>
      <right/>
      <top style="thin">
        <color indexed="64"/>
      </top>
      <bottom style="thin">
        <color indexed="64"/>
      </bottom>
      <diagonal/>
    </border>
    <border>
      <left style="medium">
        <color indexed="8"/>
      </left>
      <right style="thin">
        <color indexed="8"/>
      </right>
      <top style="medium">
        <color indexed="8"/>
      </top>
      <bottom style="thin">
        <color indexed="64"/>
      </bottom>
      <diagonal/>
    </border>
    <border>
      <left style="thin">
        <color indexed="8"/>
      </left>
      <right style="thin">
        <color indexed="8"/>
      </right>
      <top style="medium">
        <color indexed="8"/>
      </top>
      <bottom style="thin">
        <color indexed="64"/>
      </bottom>
      <diagonal/>
    </border>
    <border>
      <left style="hair">
        <color indexed="8"/>
      </left>
      <right/>
      <top style="thin">
        <color indexed="8"/>
      </top>
      <bottom/>
      <diagonal/>
    </border>
    <border>
      <left/>
      <right style="hair">
        <color indexed="8"/>
      </right>
      <top style="thin">
        <color indexed="8"/>
      </top>
      <bottom/>
      <diagonal/>
    </border>
    <border>
      <left style="thin">
        <color indexed="8"/>
      </left>
      <right/>
      <top style="thin">
        <color indexed="64"/>
      </top>
      <bottom/>
      <diagonal/>
    </border>
    <border>
      <left/>
      <right style="hair">
        <color indexed="8"/>
      </right>
      <top style="thin">
        <color indexed="64"/>
      </top>
      <bottom/>
      <diagonal/>
    </border>
    <border>
      <left/>
      <right style="hair">
        <color indexed="8"/>
      </right>
      <top/>
      <bottom style="medium">
        <color indexed="8"/>
      </bottom>
      <diagonal/>
    </border>
    <border>
      <left style="hair">
        <color indexed="8"/>
      </left>
      <right/>
      <top/>
      <bottom style="medium">
        <color indexed="8"/>
      </bottom>
      <diagonal/>
    </border>
    <border>
      <left style="hair">
        <color indexed="8"/>
      </left>
      <right/>
      <top style="double">
        <color indexed="64"/>
      </top>
      <bottom style="medium">
        <color indexed="8"/>
      </bottom>
      <diagonal/>
    </border>
    <border>
      <left/>
      <right style="hair">
        <color indexed="8"/>
      </right>
      <top style="double">
        <color indexed="64"/>
      </top>
      <bottom style="medium">
        <color indexed="8"/>
      </bottom>
      <diagonal/>
    </border>
    <border>
      <left style="thin">
        <color indexed="64"/>
      </left>
      <right/>
      <top style="medium">
        <color indexed="8"/>
      </top>
      <bottom style="thin">
        <color indexed="64"/>
      </bottom>
      <diagonal/>
    </border>
    <border>
      <left/>
      <right style="hair">
        <color indexed="64"/>
      </right>
      <top style="medium">
        <color indexed="8"/>
      </top>
      <bottom style="thin">
        <color indexed="64"/>
      </bottom>
      <diagonal/>
    </border>
    <border>
      <left style="hair">
        <color indexed="64"/>
      </left>
      <right/>
      <top style="medium">
        <color indexed="8"/>
      </top>
      <bottom style="thin">
        <color indexed="8"/>
      </bottom>
      <diagonal/>
    </border>
    <border>
      <left/>
      <right/>
      <top style="medium">
        <color indexed="8"/>
      </top>
      <bottom style="thin">
        <color indexed="8"/>
      </bottom>
      <diagonal/>
    </border>
    <border>
      <left style="thin">
        <color indexed="8"/>
      </left>
      <right/>
      <top style="thin">
        <color indexed="8"/>
      </top>
      <bottom style="thin">
        <color indexed="64"/>
      </bottom>
      <diagonal/>
    </border>
    <border>
      <left style="thin">
        <color indexed="64"/>
      </left>
      <right style="hair">
        <color indexed="64"/>
      </right>
      <top style="medium">
        <color indexed="8"/>
      </top>
      <bottom/>
      <diagonal/>
    </border>
    <border>
      <left style="thin">
        <color indexed="64"/>
      </left>
      <right style="hair">
        <color indexed="64"/>
      </right>
      <top/>
      <bottom style="thin">
        <color indexed="64"/>
      </bottom>
      <diagonal/>
    </border>
    <border>
      <left style="hair">
        <color indexed="64"/>
      </left>
      <right/>
      <top style="medium">
        <color indexed="8"/>
      </top>
      <bottom/>
      <diagonal/>
    </border>
    <border>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8"/>
      </right>
      <top style="medium">
        <color indexed="8"/>
      </top>
      <bottom/>
      <diagonal/>
    </border>
    <border>
      <left style="hair">
        <color indexed="64"/>
      </left>
      <right style="hair">
        <color indexed="64"/>
      </right>
      <top/>
      <bottom style="thin">
        <color indexed="8"/>
      </bottom>
      <diagonal/>
    </border>
    <border>
      <left style="hair">
        <color indexed="64"/>
      </left>
      <right style="medium">
        <color indexed="8"/>
      </right>
      <top/>
      <bottom style="thin">
        <color indexed="8"/>
      </bottom>
      <diagonal/>
    </border>
    <border>
      <left style="hair">
        <color indexed="8"/>
      </left>
      <right/>
      <top style="thin">
        <color indexed="8"/>
      </top>
      <bottom style="thin">
        <color indexed="8"/>
      </bottom>
      <diagonal/>
    </border>
    <border>
      <left style="hair">
        <color indexed="64"/>
      </left>
      <right/>
      <top style="thin">
        <color indexed="64"/>
      </top>
      <bottom style="thin">
        <color indexed="8"/>
      </bottom>
      <diagonal/>
    </border>
    <border>
      <left/>
      <right style="hair">
        <color indexed="8"/>
      </right>
      <top style="thin">
        <color indexed="64"/>
      </top>
      <bottom style="thin">
        <color indexed="8"/>
      </bottom>
      <diagonal/>
    </border>
    <border>
      <left style="hair">
        <color indexed="8"/>
      </left>
      <right/>
      <top style="medium">
        <color indexed="8"/>
      </top>
      <bottom/>
      <diagonal/>
    </border>
    <border>
      <left style="hair">
        <color indexed="8"/>
      </left>
      <right/>
      <top/>
      <bottom style="thin">
        <color indexed="64"/>
      </bottom>
      <diagonal/>
    </border>
    <border>
      <left style="thin">
        <color indexed="64"/>
      </left>
      <right/>
      <top style="medium">
        <color indexed="8"/>
      </top>
      <bottom/>
      <diagonal/>
    </border>
    <border>
      <left style="hair">
        <color indexed="64"/>
      </left>
      <right/>
      <top style="thin">
        <color indexed="8"/>
      </top>
      <bottom style="thin">
        <color indexed="8"/>
      </bottom>
      <diagonal/>
    </border>
    <border>
      <left/>
      <right style="hair">
        <color indexed="8"/>
      </right>
      <top style="thin">
        <color indexed="8"/>
      </top>
      <bottom style="thin">
        <color indexed="8"/>
      </bottom>
      <diagonal/>
    </border>
    <border>
      <left style="hair">
        <color indexed="64"/>
      </left>
      <right/>
      <top style="thin">
        <color indexed="8"/>
      </top>
      <bottom style="double">
        <color indexed="64"/>
      </bottom>
      <diagonal/>
    </border>
    <border>
      <left/>
      <right style="hair">
        <color indexed="8"/>
      </right>
      <top style="thin">
        <color indexed="8"/>
      </top>
      <bottom style="double">
        <color indexed="64"/>
      </bottom>
      <diagonal/>
    </border>
    <border>
      <left style="hair">
        <color indexed="64"/>
      </left>
      <right/>
      <top style="double">
        <color indexed="64"/>
      </top>
      <bottom style="medium">
        <color indexed="8"/>
      </bottom>
      <diagonal/>
    </border>
    <border>
      <left/>
      <right style="hair">
        <color indexed="8"/>
      </right>
      <top/>
      <bottom style="thin">
        <color indexed="8"/>
      </bottom>
      <diagonal/>
    </border>
    <border>
      <left style="hair">
        <color indexed="8"/>
      </left>
      <right/>
      <top style="thin">
        <color indexed="8"/>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bottom style="double">
        <color indexed="8"/>
      </bottom>
      <diagonal/>
    </border>
    <border>
      <left style="thin">
        <color indexed="8"/>
      </left>
      <right/>
      <top/>
      <bottom style="double">
        <color indexed="8"/>
      </bottom>
      <diagonal/>
    </border>
    <border>
      <left style="hair">
        <color indexed="8"/>
      </left>
      <right style="hair">
        <color indexed="8"/>
      </right>
      <top/>
      <bottom style="double">
        <color indexed="8"/>
      </bottom>
      <diagonal/>
    </border>
    <border>
      <left style="hair">
        <color indexed="8"/>
      </left>
      <right style="hair">
        <color indexed="8"/>
      </right>
      <top/>
      <bottom style="double">
        <color indexed="64"/>
      </bottom>
      <diagonal/>
    </border>
    <border>
      <left style="hair">
        <color indexed="8"/>
      </left>
      <right style="medium">
        <color indexed="64"/>
      </right>
      <top/>
      <bottom style="double">
        <color indexed="8"/>
      </bottom>
      <diagonal/>
    </border>
    <border>
      <left/>
      <right style="hair">
        <color indexed="64"/>
      </right>
      <top style="thin">
        <color indexed="64"/>
      </top>
      <bottom style="thin">
        <color indexed="64"/>
      </bottom>
      <diagonal/>
    </border>
    <border>
      <left style="hair">
        <color indexed="8"/>
      </left>
      <right/>
      <top/>
      <bottom/>
      <diagonal/>
    </border>
    <border>
      <left/>
      <right style="medium">
        <color indexed="8"/>
      </right>
      <top/>
      <bottom/>
      <diagonal/>
    </border>
    <border>
      <left style="hair">
        <color indexed="8"/>
      </left>
      <right/>
      <top style="thin">
        <color indexed="8"/>
      </top>
      <bottom style="thin">
        <color indexed="64"/>
      </bottom>
      <diagonal/>
    </border>
    <border>
      <left/>
      <right style="hair">
        <color indexed="8"/>
      </right>
      <top style="thin">
        <color indexed="8"/>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thin">
        <color indexed="8"/>
      </right>
      <top/>
      <bottom style="medium">
        <color indexed="64"/>
      </bottom>
      <diagonal/>
    </border>
    <border>
      <left/>
      <right style="medium">
        <color indexed="8"/>
      </right>
      <top/>
      <bottom style="medium">
        <color indexed="64"/>
      </bottom>
      <diagonal/>
    </border>
    <border>
      <left/>
      <right/>
      <top style="thin">
        <color indexed="8"/>
      </top>
      <bottom style="thin">
        <color indexed="64"/>
      </bottom>
      <diagonal/>
    </border>
    <border>
      <left/>
      <right style="hair">
        <color indexed="8"/>
      </right>
      <top/>
      <bottom/>
      <diagonal/>
    </border>
    <border>
      <left style="medium">
        <color indexed="8"/>
      </left>
      <right/>
      <top style="thin">
        <color indexed="8"/>
      </top>
      <bottom style="double">
        <color indexed="64"/>
      </bottom>
      <diagonal/>
    </border>
    <border>
      <left/>
      <right style="thin">
        <color indexed="8"/>
      </right>
      <top style="thin">
        <color indexed="8"/>
      </top>
      <bottom style="double">
        <color indexed="64"/>
      </bottom>
      <diagonal/>
    </border>
    <border>
      <left/>
      <right style="medium">
        <color indexed="8"/>
      </right>
      <top style="thin">
        <color indexed="8"/>
      </top>
      <bottom style="double">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auto="1"/>
      </left>
      <right/>
      <top/>
      <bottom style="thin">
        <color auto="1"/>
      </bottom>
      <diagonal/>
    </border>
    <border>
      <left style="hair">
        <color auto="1"/>
      </left>
      <right/>
      <top/>
      <bottom/>
      <diagonal/>
    </border>
    <border>
      <left/>
      <right style="hair">
        <color auto="1"/>
      </right>
      <top/>
      <bottom/>
      <diagonal/>
    </border>
    <border>
      <left style="hair">
        <color auto="1"/>
      </left>
      <right/>
      <top/>
      <bottom style="thin">
        <color auto="1"/>
      </bottom>
      <diagonal/>
    </border>
    <border>
      <left/>
      <right style="hair">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hair">
        <color indexed="8"/>
      </left>
      <right/>
      <top/>
      <bottom style="thin">
        <color indexed="8"/>
      </bottom>
      <diagonal/>
    </border>
    <border>
      <left style="hair">
        <color indexed="8"/>
      </left>
      <right style="medium">
        <color indexed="8"/>
      </right>
      <top/>
      <bottom style="thin">
        <color indexed="8"/>
      </bottom>
      <diagonal/>
    </border>
    <border>
      <left style="hair">
        <color indexed="8"/>
      </left>
      <right/>
      <top style="thin">
        <color indexed="64"/>
      </top>
      <bottom style="thin">
        <color indexed="8"/>
      </bottom>
      <diagonal/>
    </border>
    <border>
      <left style="medium">
        <color indexed="8"/>
      </left>
      <right/>
      <top style="thin">
        <color indexed="8"/>
      </top>
      <bottom/>
      <diagonal/>
    </border>
    <border>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hair">
        <color indexed="8"/>
      </left>
      <right style="hair">
        <color indexed="8"/>
      </right>
      <top style="thin">
        <color indexed="8"/>
      </top>
      <bottom/>
      <diagonal/>
    </border>
    <border>
      <left/>
      <right style="medium">
        <color indexed="8"/>
      </right>
      <top style="thin">
        <color indexed="8"/>
      </top>
      <bottom/>
      <diagonal/>
    </border>
    <border>
      <left style="medium">
        <color indexed="8"/>
      </left>
      <right/>
      <top style="double">
        <color indexed="8"/>
      </top>
      <bottom style="medium">
        <color indexed="8"/>
      </bottom>
      <diagonal/>
    </border>
    <border>
      <left/>
      <right/>
      <top style="double">
        <color indexed="8"/>
      </top>
      <bottom style="medium">
        <color indexed="8"/>
      </bottom>
      <diagonal/>
    </border>
    <border>
      <left/>
      <right style="thin">
        <color indexed="8"/>
      </right>
      <top style="double">
        <color indexed="8"/>
      </top>
      <bottom style="medium">
        <color indexed="8"/>
      </bottom>
      <diagonal/>
    </border>
    <border>
      <left style="hair">
        <color indexed="8"/>
      </left>
      <right/>
      <top style="thin">
        <color indexed="8"/>
      </top>
      <bottom/>
      <diagonal/>
    </border>
    <border>
      <left/>
      <right style="hair">
        <color indexed="8"/>
      </right>
      <top style="thin">
        <color indexed="8"/>
      </top>
      <bottom/>
      <diagonal/>
    </border>
    <border>
      <left/>
      <right style="thin">
        <color indexed="8"/>
      </right>
      <top style="thin">
        <color indexed="8"/>
      </top>
      <bottom/>
      <diagonal/>
    </border>
    <border>
      <left/>
      <right/>
      <top style="thin">
        <color indexed="8"/>
      </top>
      <bottom style="thin">
        <color indexed="64"/>
      </bottom>
      <diagonal/>
    </border>
    <border>
      <left style="thin">
        <color indexed="64"/>
      </left>
      <right/>
      <top/>
      <bottom style="thin">
        <color indexed="64"/>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auto="1"/>
      </left>
      <right/>
      <top/>
      <bottom style="thin">
        <color auto="1"/>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s>
  <cellStyleXfs count="16">
    <xf numFmtId="0" fontId="0" fillId="0" borderId="0"/>
    <xf numFmtId="38" fontId="1" fillId="0" borderId="0" applyFont="0" applyFill="0" applyBorder="0" applyAlignment="0" applyProtection="0"/>
    <xf numFmtId="38" fontId="12" fillId="0" borderId="0" applyFont="0" applyFill="0" applyBorder="0" applyAlignment="0" applyProtection="0">
      <alignment vertical="center"/>
    </xf>
    <xf numFmtId="38" fontId="4" fillId="0" borderId="0" applyFont="0" applyFill="0" applyBorder="0" applyAlignment="0" applyProtection="0"/>
    <xf numFmtId="38" fontId="4" fillId="0" borderId="0" applyFont="0" applyFill="0" applyBorder="0" applyAlignment="0" applyProtection="0"/>
    <xf numFmtId="0" fontId="15" fillId="0" borderId="0">
      <alignment vertical="center"/>
    </xf>
    <xf numFmtId="0" fontId="32" fillId="0" borderId="0">
      <alignment vertical="center"/>
    </xf>
    <xf numFmtId="0" fontId="32" fillId="0" borderId="0">
      <alignment vertical="center"/>
    </xf>
    <xf numFmtId="0" fontId="32" fillId="0" borderId="0">
      <alignment vertical="center"/>
    </xf>
    <xf numFmtId="0" fontId="4" fillId="0" borderId="0"/>
    <xf numFmtId="0" fontId="32" fillId="0" borderId="0">
      <alignment vertical="center"/>
    </xf>
    <xf numFmtId="0" fontId="4" fillId="0" borderId="0"/>
    <xf numFmtId="0" fontId="3" fillId="0" borderId="0"/>
    <xf numFmtId="0" fontId="3" fillId="0" borderId="0"/>
    <xf numFmtId="38" fontId="1" fillId="0" borderId="0" applyFont="0" applyFill="0" applyBorder="0" applyAlignment="0" applyProtection="0"/>
    <xf numFmtId="0" fontId="1" fillId="0" borderId="0"/>
  </cellStyleXfs>
  <cellXfs count="1018">
    <xf numFmtId="0" fontId="0" fillId="0" borderId="0" xfId="0"/>
    <xf numFmtId="3" fontId="6" fillId="0" borderId="0" xfId="12" applyNumberFormat="1" applyFont="1" applyBorder="1" applyAlignment="1">
      <alignment horizontal="center" vertical="center"/>
    </xf>
    <xf numFmtId="3" fontId="2" fillId="0" borderId="0" xfId="12" applyNumberFormat="1" applyFont="1" applyAlignment="1">
      <alignment vertical="center"/>
    </xf>
    <xf numFmtId="3" fontId="8" fillId="0" borderId="0" xfId="12" applyNumberFormat="1" applyFont="1" applyAlignment="1">
      <alignment vertical="center"/>
    </xf>
    <xf numFmtId="3" fontId="2" fillId="0" borderId="0" xfId="12" applyNumberFormat="1" applyFont="1" applyBorder="1" applyAlignment="1">
      <alignment vertical="center"/>
    </xf>
    <xf numFmtId="3" fontId="8" fillId="0" borderId="0" xfId="12" applyNumberFormat="1" applyFont="1" applyBorder="1" applyAlignment="1">
      <alignment vertical="center"/>
    </xf>
    <xf numFmtId="3" fontId="8" fillId="0" borderId="0" xfId="12" applyNumberFormat="1" applyFont="1" applyBorder="1" applyAlignment="1">
      <alignment horizontal="center" vertical="center"/>
    </xf>
    <xf numFmtId="0" fontId="2" fillId="0" borderId="0" xfId="12" applyFont="1" applyBorder="1" applyAlignment="1">
      <alignment horizontal="center" vertical="center"/>
    </xf>
    <xf numFmtId="3" fontId="8" fillId="0" borderId="0" xfId="12" applyNumberFormat="1" applyFont="1" applyBorder="1" applyAlignment="1">
      <alignment horizontal="distributed" vertical="center"/>
    </xf>
    <xf numFmtId="0" fontId="2" fillId="0" borderId="0" xfId="12" applyFont="1" applyBorder="1" applyAlignment="1">
      <alignment horizontal="distributed" vertical="center"/>
    </xf>
    <xf numFmtId="3" fontId="8" fillId="0" borderId="0" xfId="12" applyNumberFormat="1" applyFont="1" applyBorder="1" applyAlignment="1">
      <alignment horizontal="right" vertical="center"/>
    </xf>
    <xf numFmtId="0" fontId="2" fillId="0" borderId="0" xfId="12" applyFont="1" applyBorder="1" applyAlignment="1">
      <alignment vertical="center"/>
    </xf>
    <xf numFmtId="3" fontId="8" fillId="0" borderId="0" xfId="12" applyNumberFormat="1" applyFont="1" applyAlignment="1"/>
    <xf numFmtId="3" fontId="2" fillId="0" borderId="0" xfId="12" applyNumberFormat="1" applyFont="1" applyAlignment="1"/>
    <xf numFmtId="3" fontId="2" fillId="0" borderId="1" xfId="12" applyNumberFormat="1" applyFont="1" applyBorder="1" applyAlignment="1">
      <alignment horizontal="center" vertical="center"/>
    </xf>
    <xf numFmtId="3" fontId="2" fillId="0" borderId="1" xfId="12" applyNumberFormat="1" applyFont="1" applyBorder="1" applyAlignment="1">
      <alignment horizontal="left" vertical="center"/>
    </xf>
    <xf numFmtId="3" fontId="2" fillId="0" borderId="1" xfId="12" applyNumberFormat="1" applyFont="1" applyBorder="1" applyAlignment="1">
      <alignment vertical="center"/>
    </xf>
    <xf numFmtId="3" fontId="2" fillId="0" borderId="0" xfId="12" applyNumberFormat="1" applyFont="1" applyBorder="1" applyAlignment="1">
      <alignment horizontal="right" vertical="center"/>
    </xf>
    <xf numFmtId="3" fontId="2" fillId="0" borderId="0" xfId="12" applyNumberFormat="1" applyFont="1" applyBorder="1" applyAlignment="1">
      <alignment horizontal="center" vertical="center"/>
    </xf>
    <xf numFmtId="176" fontId="8" fillId="0" borderId="0" xfId="12" applyNumberFormat="1" applyFont="1" applyBorder="1" applyAlignment="1">
      <alignment vertical="center"/>
    </xf>
    <xf numFmtId="3" fontId="12" fillId="0" borderId="0" xfId="12" applyNumberFormat="1" applyFont="1" applyAlignment="1">
      <alignment vertical="center"/>
    </xf>
    <xf numFmtId="3" fontId="12" fillId="0" borderId="2" xfId="12" applyNumberFormat="1" applyFont="1" applyBorder="1" applyAlignment="1">
      <alignment horizontal="right" vertical="center"/>
    </xf>
    <xf numFmtId="3" fontId="13" fillId="0" borderId="2" xfId="12" applyNumberFormat="1" applyFont="1" applyBorder="1" applyAlignment="1">
      <alignment horizontal="center" vertical="center"/>
    </xf>
    <xf numFmtId="3" fontId="14" fillId="2" borderId="3" xfId="12" applyNumberFormat="1" applyFont="1" applyFill="1" applyBorder="1" applyAlignment="1">
      <alignment horizontal="center" vertical="center"/>
    </xf>
    <xf numFmtId="3" fontId="14" fillId="2" borderId="0" xfId="12" applyNumberFormat="1" applyFont="1" applyFill="1" applyBorder="1" applyAlignment="1">
      <alignment horizontal="center" vertical="center"/>
    </xf>
    <xf numFmtId="182" fontId="12" fillId="0" borderId="4" xfId="12" applyNumberFormat="1" applyFont="1" applyFill="1" applyBorder="1" applyAlignment="1">
      <alignment vertical="center"/>
    </xf>
    <xf numFmtId="182" fontId="12" fillId="0" borderId="5" xfId="12" applyNumberFormat="1" applyFont="1" applyFill="1" applyBorder="1" applyAlignment="1">
      <alignment vertical="center"/>
    </xf>
    <xf numFmtId="184" fontId="12" fillId="2" borderId="5" xfId="13" applyNumberFormat="1" applyFont="1" applyFill="1" applyBorder="1" applyAlignment="1">
      <alignment vertical="center"/>
    </xf>
    <xf numFmtId="3" fontId="14" fillId="2" borderId="6" xfId="12" applyNumberFormat="1" applyFont="1" applyFill="1" applyBorder="1" applyAlignment="1">
      <alignment horizontal="center" vertical="center"/>
    </xf>
    <xf numFmtId="3" fontId="14" fillId="2" borderId="7" xfId="12" applyNumberFormat="1" applyFont="1" applyFill="1" applyBorder="1" applyAlignment="1">
      <alignment horizontal="distributed" vertical="center"/>
    </xf>
    <xf numFmtId="3" fontId="14" fillId="2" borderId="8" xfId="12" applyNumberFormat="1" applyFont="1" applyFill="1" applyBorder="1" applyAlignment="1">
      <alignment horizontal="center" vertical="center"/>
    </xf>
    <xf numFmtId="3" fontId="14" fillId="2" borderId="9" xfId="12" applyNumberFormat="1" applyFont="1" applyFill="1" applyBorder="1" applyAlignment="1">
      <alignment horizontal="center" vertical="center"/>
    </xf>
    <xf numFmtId="3" fontId="14" fillId="2" borderId="10" xfId="12" applyNumberFormat="1" applyFont="1" applyFill="1" applyBorder="1" applyAlignment="1">
      <alignment horizontal="center" vertical="center"/>
    </xf>
    <xf numFmtId="184" fontId="12" fillId="2" borderId="11" xfId="13" applyNumberFormat="1" applyFont="1" applyFill="1" applyBorder="1" applyAlignment="1">
      <alignment vertical="center"/>
    </xf>
    <xf numFmtId="182" fontId="12" fillId="2" borderId="12" xfId="12" applyNumberFormat="1" applyFont="1" applyFill="1" applyBorder="1" applyAlignment="1">
      <alignment vertical="center"/>
    </xf>
    <xf numFmtId="182" fontId="12" fillId="2" borderId="13" xfId="12" applyNumberFormat="1" applyFont="1" applyFill="1" applyBorder="1" applyAlignment="1">
      <alignment vertical="center"/>
    </xf>
    <xf numFmtId="184" fontId="12" fillId="2" borderId="14" xfId="13" applyNumberFormat="1" applyFont="1" applyFill="1" applyBorder="1" applyAlignment="1">
      <alignment vertical="center"/>
    </xf>
    <xf numFmtId="3" fontId="12" fillId="0" borderId="15" xfId="12" applyNumberFormat="1" applyFont="1" applyBorder="1" applyAlignment="1">
      <alignment vertical="center"/>
    </xf>
    <xf numFmtId="3" fontId="12" fillId="0" borderId="0" xfId="12" applyNumberFormat="1" applyFont="1" applyBorder="1" applyAlignment="1">
      <alignment vertical="center"/>
    </xf>
    <xf numFmtId="3" fontId="14" fillId="2" borderId="16" xfId="12" applyNumberFormat="1" applyFont="1" applyFill="1" applyBorder="1" applyAlignment="1">
      <alignment horizontal="center" vertical="center"/>
    </xf>
    <xf numFmtId="3" fontId="14" fillId="2" borderId="0" xfId="12" applyNumberFormat="1" applyFont="1" applyFill="1" applyBorder="1" applyAlignment="1">
      <alignment vertical="center"/>
    </xf>
    <xf numFmtId="182" fontId="12" fillId="0" borderId="17" xfId="12" applyNumberFormat="1" applyFont="1" applyFill="1" applyBorder="1" applyAlignment="1">
      <alignment vertical="center"/>
    </xf>
    <xf numFmtId="182" fontId="12" fillId="0" borderId="18" xfId="12" applyNumberFormat="1" applyFont="1" applyFill="1" applyBorder="1" applyAlignment="1">
      <alignment vertical="center"/>
    </xf>
    <xf numFmtId="3" fontId="14" fillId="2" borderId="19" xfId="12" applyNumberFormat="1" applyFont="1" applyFill="1" applyBorder="1" applyAlignment="1">
      <alignment horizontal="center" vertical="center"/>
    </xf>
    <xf numFmtId="3" fontId="14" fillId="2" borderId="8" xfId="12" applyNumberFormat="1" applyFont="1" applyFill="1" applyBorder="1" applyAlignment="1">
      <alignment vertical="center"/>
    </xf>
    <xf numFmtId="182" fontId="12" fillId="0" borderId="20" xfId="12" applyNumberFormat="1" applyFont="1" applyFill="1" applyBorder="1" applyAlignment="1">
      <alignment vertical="center"/>
    </xf>
    <xf numFmtId="3" fontId="14" fillId="2" borderId="21" xfId="12" applyNumberFormat="1" applyFont="1" applyFill="1" applyBorder="1" applyAlignment="1">
      <alignment horizontal="center" vertical="center"/>
    </xf>
    <xf numFmtId="3" fontId="14" fillId="2" borderId="22" xfId="12" applyNumberFormat="1" applyFont="1" applyFill="1" applyBorder="1" applyAlignment="1">
      <alignment vertical="center"/>
    </xf>
    <xf numFmtId="182" fontId="12" fillId="0" borderId="23" xfId="12" applyNumberFormat="1" applyFont="1" applyFill="1" applyBorder="1" applyAlignment="1">
      <alignment vertical="center"/>
    </xf>
    <xf numFmtId="182" fontId="12" fillId="0" borderId="24" xfId="12" applyNumberFormat="1" applyFont="1" applyFill="1" applyBorder="1" applyAlignment="1">
      <alignment vertical="center"/>
    </xf>
    <xf numFmtId="182" fontId="12" fillId="2" borderId="25" xfId="12" applyNumberFormat="1" applyFont="1" applyFill="1" applyBorder="1" applyAlignment="1">
      <alignment vertical="center"/>
    </xf>
    <xf numFmtId="182" fontId="12" fillId="2" borderId="26" xfId="12" applyNumberFormat="1" applyFont="1" applyFill="1" applyBorder="1" applyAlignment="1">
      <alignment vertical="center"/>
    </xf>
    <xf numFmtId="3" fontId="7" fillId="0" borderId="0" xfId="12" applyNumberFormat="1" applyFont="1" applyAlignment="1">
      <alignment vertical="center"/>
    </xf>
    <xf numFmtId="3" fontId="10" fillId="0" borderId="0" xfId="12" applyNumberFormat="1" applyFont="1" applyAlignment="1">
      <alignment horizontal="left" vertical="center"/>
    </xf>
    <xf numFmtId="184" fontId="12" fillId="2" borderId="24" xfId="13" applyNumberFormat="1" applyFont="1" applyFill="1" applyBorder="1" applyAlignment="1">
      <alignment vertical="center"/>
    </xf>
    <xf numFmtId="3" fontId="14" fillId="2" borderId="27" xfId="12" applyNumberFormat="1" applyFont="1" applyFill="1" applyBorder="1" applyAlignment="1">
      <alignment horizontal="center" vertical="center"/>
    </xf>
    <xf numFmtId="3" fontId="14" fillId="2" borderId="28" xfId="12" applyNumberFormat="1" applyFont="1" applyFill="1" applyBorder="1" applyAlignment="1">
      <alignment vertical="center"/>
    </xf>
    <xf numFmtId="182" fontId="12" fillId="0" borderId="29" xfId="12" applyNumberFormat="1" applyFont="1" applyFill="1" applyBorder="1" applyAlignment="1">
      <alignment vertical="center"/>
    </xf>
    <xf numFmtId="182" fontId="12" fillId="0" borderId="11" xfId="12" applyNumberFormat="1" applyFont="1" applyFill="1" applyBorder="1" applyAlignment="1">
      <alignment vertical="center"/>
    </xf>
    <xf numFmtId="182" fontId="12" fillId="2" borderId="14" xfId="12" applyNumberFormat="1" applyFont="1" applyFill="1" applyBorder="1" applyAlignment="1">
      <alignment vertical="center"/>
    </xf>
    <xf numFmtId="3" fontId="14" fillId="0" borderId="0" xfId="12" applyNumberFormat="1" applyFont="1" applyFill="1" applyBorder="1" applyAlignment="1">
      <alignment horizontal="center" vertical="center"/>
    </xf>
    <xf numFmtId="182" fontId="12" fillId="0" borderId="0" xfId="12" applyNumberFormat="1" applyFont="1" applyFill="1" applyBorder="1" applyAlignment="1">
      <alignment vertical="center"/>
    </xf>
    <xf numFmtId="184" fontId="12" fillId="0" borderId="0" xfId="13" applyNumberFormat="1" applyFont="1" applyFill="1" applyBorder="1" applyAlignment="1">
      <alignment vertical="center"/>
    </xf>
    <xf numFmtId="181" fontId="12" fillId="0" borderId="0" xfId="11" applyNumberFormat="1" applyFont="1" applyFill="1" applyBorder="1" applyAlignment="1">
      <alignment vertical="center"/>
    </xf>
    <xf numFmtId="3" fontId="8" fillId="0" borderId="0" xfId="12" applyNumberFormat="1" applyFont="1" applyFill="1" applyBorder="1" applyAlignment="1">
      <alignment vertical="center"/>
    </xf>
    <xf numFmtId="184" fontId="12" fillId="2" borderId="13" xfId="13" applyNumberFormat="1" applyFont="1" applyFill="1" applyBorder="1" applyAlignment="1">
      <alignment vertical="center"/>
    </xf>
    <xf numFmtId="182" fontId="12" fillId="2" borderId="30" xfId="12" applyNumberFormat="1" applyFont="1" applyFill="1" applyBorder="1" applyAlignment="1">
      <alignment vertical="center"/>
    </xf>
    <xf numFmtId="182" fontId="12" fillId="2" borderId="31" xfId="12" applyNumberFormat="1" applyFont="1" applyFill="1" applyBorder="1" applyAlignment="1">
      <alignment vertical="center"/>
    </xf>
    <xf numFmtId="184" fontId="12" fillId="2" borderId="32" xfId="13" applyNumberFormat="1" applyFont="1" applyFill="1" applyBorder="1" applyAlignment="1">
      <alignment vertical="center"/>
    </xf>
    <xf numFmtId="182" fontId="12" fillId="0" borderId="33" xfId="12" applyNumberFormat="1" applyFont="1" applyFill="1" applyBorder="1" applyAlignment="1">
      <alignment vertical="center"/>
    </xf>
    <xf numFmtId="3" fontId="14" fillId="2" borderId="34" xfId="12" applyNumberFormat="1" applyFont="1" applyFill="1" applyBorder="1" applyAlignment="1">
      <alignment vertical="center"/>
    </xf>
    <xf numFmtId="3" fontId="14" fillId="2" borderId="35" xfId="12" applyNumberFormat="1" applyFont="1" applyFill="1" applyBorder="1" applyAlignment="1">
      <alignment vertical="center"/>
    </xf>
    <xf numFmtId="184" fontId="12" fillId="2" borderId="36" xfId="13" applyNumberFormat="1" applyFont="1" applyFill="1" applyBorder="1" applyAlignment="1">
      <alignment vertical="center"/>
    </xf>
    <xf numFmtId="3" fontId="14" fillId="2" borderId="37" xfId="12" applyNumberFormat="1" applyFont="1" applyFill="1" applyBorder="1" applyAlignment="1">
      <alignment vertical="center"/>
    </xf>
    <xf numFmtId="3" fontId="14" fillId="2" borderId="38" xfId="12" applyNumberFormat="1" applyFont="1" applyFill="1" applyBorder="1" applyAlignment="1">
      <alignment horizontal="center" vertical="center"/>
    </xf>
    <xf numFmtId="182" fontId="12" fillId="0" borderId="39" xfId="12" applyNumberFormat="1" applyFont="1" applyFill="1" applyBorder="1" applyAlignment="1">
      <alignment vertical="center"/>
    </xf>
    <xf numFmtId="182" fontId="12" fillId="0" borderId="40" xfId="12" applyNumberFormat="1" applyFont="1" applyFill="1" applyBorder="1" applyAlignment="1">
      <alignment vertical="center"/>
    </xf>
    <xf numFmtId="184" fontId="12" fillId="2" borderId="40" xfId="13" applyNumberFormat="1" applyFont="1" applyFill="1" applyBorder="1" applyAlignment="1">
      <alignment vertical="center"/>
    </xf>
    <xf numFmtId="182" fontId="12" fillId="2" borderId="41" xfId="12" applyNumberFormat="1" applyFont="1" applyFill="1" applyBorder="1" applyAlignment="1">
      <alignment vertical="center"/>
    </xf>
    <xf numFmtId="3" fontId="14" fillId="2" borderId="42" xfId="12" applyNumberFormat="1" applyFont="1" applyFill="1" applyBorder="1" applyAlignment="1">
      <alignment horizontal="center" vertical="center"/>
    </xf>
    <xf numFmtId="182" fontId="12" fillId="0" borderId="43" xfId="12" applyNumberFormat="1" applyFont="1" applyFill="1" applyBorder="1" applyAlignment="1">
      <alignment vertical="center"/>
    </xf>
    <xf numFmtId="182" fontId="12" fillId="0" borderId="44" xfId="12" applyNumberFormat="1" applyFont="1" applyFill="1" applyBorder="1" applyAlignment="1">
      <alignment vertical="center"/>
    </xf>
    <xf numFmtId="184" fontId="12" fillId="2" borderId="44" xfId="13" applyNumberFormat="1" applyFont="1" applyFill="1" applyBorder="1" applyAlignment="1">
      <alignment vertical="center"/>
    </xf>
    <xf numFmtId="3" fontId="14" fillId="2" borderId="45" xfId="12" applyNumberFormat="1" applyFont="1" applyFill="1" applyBorder="1" applyAlignment="1">
      <alignment vertical="center"/>
    </xf>
    <xf numFmtId="182" fontId="12" fillId="0" borderId="46" xfId="12" applyNumberFormat="1" applyFont="1" applyFill="1" applyBorder="1" applyAlignment="1">
      <alignment vertical="center"/>
    </xf>
    <xf numFmtId="182" fontId="12" fillId="0" borderId="47" xfId="12" applyNumberFormat="1" applyFont="1" applyFill="1" applyBorder="1" applyAlignment="1">
      <alignment vertical="center"/>
    </xf>
    <xf numFmtId="184" fontId="12" fillId="2" borderId="48" xfId="13" applyNumberFormat="1" applyFont="1" applyFill="1" applyBorder="1" applyAlignment="1">
      <alignment vertical="center"/>
    </xf>
    <xf numFmtId="3" fontId="14" fillId="2" borderId="49" xfId="12" applyNumberFormat="1" applyFont="1" applyFill="1" applyBorder="1" applyAlignment="1">
      <alignment vertical="center"/>
    </xf>
    <xf numFmtId="182" fontId="12" fillId="0" borderId="50" xfId="12" applyNumberFormat="1" applyFont="1" applyFill="1" applyBorder="1" applyAlignment="1">
      <alignment vertical="center"/>
    </xf>
    <xf numFmtId="3" fontId="14" fillId="2" borderId="38" xfId="12" applyNumberFormat="1" applyFont="1" applyFill="1" applyBorder="1" applyAlignment="1">
      <alignment vertical="center"/>
    </xf>
    <xf numFmtId="182" fontId="12" fillId="2" borderId="51" xfId="12" applyNumberFormat="1" applyFont="1" applyFill="1" applyBorder="1" applyAlignment="1">
      <alignment vertical="center"/>
    </xf>
    <xf numFmtId="185" fontId="12" fillId="0" borderId="18" xfId="12" applyNumberFormat="1" applyFont="1" applyFill="1" applyBorder="1" applyAlignment="1">
      <alignment vertical="center"/>
    </xf>
    <xf numFmtId="185" fontId="12" fillId="0" borderId="5" xfId="12" applyNumberFormat="1" applyFont="1" applyFill="1" applyBorder="1" applyAlignment="1">
      <alignment vertical="center"/>
    </xf>
    <xf numFmtId="183" fontId="12" fillId="2" borderId="32" xfId="13" applyNumberFormat="1" applyFont="1" applyFill="1" applyBorder="1" applyAlignment="1">
      <alignment vertical="center"/>
    </xf>
    <xf numFmtId="183" fontId="12" fillId="0" borderId="5" xfId="13" applyNumberFormat="1" applyFont="1" applyFill="1" applyBorder="1" applyAlignment="1">
      <alignment vertical="center"/>
    </xf>
    <xf numFmtId="3" fontId="14" fillId="2" borderId="52" xfId="12" applyNumberFormat="1" applyFont="1" applyFill="1" applyBorder="1" applyAlignment="1">
      <alignment horizontal="distributed" vertical="center" justifyLastLine="1"/>
    </xf>
    <xf numFmtId="3" fontId="14" fillId="2" borderId="53" xfId="12" applyNumberFormat="1" applyFont="1" applyFill="1" applyBorder="1" applyAlignment="1">
      <alignment horizontal="distributed" vertical="center" justifyLastLine="1"/>
    </xf>
    <xf numFmtId="183" fontId="12" fillId="0" borderId="54" xfId="13" applyNumberFormat="1" applyFont="1" applyFill="1" applyBorder="1" applyAlignment="1">
      <alignment vertical="center"/>
    </xf>
    <xf numFmtId="3" fontId="14" fillId="2" borderId="55" xfId="12" applyNumberFormat="1" applyFont="1" applyFill="1" applyBorder="1" applyAlignment="1">
      <alignment vertical="center"/>
    </xf>
    <xf numFmtId="3" fontId="14" fillId="2" borderId="56" xfId="12" applyNumberFormat="1" applyFont="1" applyFill="1" applyBorder="1" applyAlignment="1">
      <alignment vertical="center"/>
    </xf>
    <xf numFmtId="185" fontId="12" fillId="2" borderId="32" xfId="12" applyNumberFormat="1" applyFont="1" applyFill="1" applyBorder="1" applyAlignment="1">
      <alignment vertical="center"/>
    </xf>
    <xf numFmtId="183" fontId="12" fillId="2" borderId="57" xfId="11" applyNumberFormat="1" applyFont="1" applyFill="1" applyBorder="1" applyAlignment="1">
      <alignment vertical="center"/>
    </xf>
    <xf numFmtId="3" fontId="14" fillId="2" borderId="1" xfId="12" applyNumberFormat="1" applyFont="1" applyFill="1" applyBorder="1" applyAlignment="1">
      <alignment horizontal="center" vertical="center"/>
    </xf>
    <xf numFmtId="3" fontId="14" fillId="2" borderId="58" xfId="12" applyNumberFormat="1" applyFont="1" applyFill="1" applyBorder="1" applyAlignment="1">
      <alignment horizontal="center" vertical="center"/>
    </xf>
    <xf numFmtId="3" fontId="14" fillId="2" borderId="59" xfId="12" applyNumberFormat="1" applyFont="1" applyFill="1" applyBorder="1" applyAlignment="1">
      <alignment vertical="center"/>
    </xf>
    <xf numFmtId="182" fontId="12" fillId="2" borderId="32" xfId="12" applyNumberFormat="1" applyFont="1" applyFill="1" applyBorder="1" applyAlignment="1">
      <alignment vertical="center"/>
    </xf>
    <xf numFmtId="182" fontId="12" fillId="0" borderId="62" xfId="12" applyNumberFormat="1" applyFont="1" applyFill="1" applyBorder="1" applyAlignment="1">
      <alignment vertical="center"/>
    </xf>
    <xf numFmtId="182" fontId="12" fillId="2" borderId="63" xfId="12" applyNumberFormat="1" applyFont="1" applyFill="1" applyBorder="1" applyAlignment="1">
      <alignment vertical="center"/>
    </xf>
    <xf numFmtId="0" fontId="17" fillId="0" borderId="0" xfId="0" applyFont="1"/>
    <xf numFmtId="3" fontId="14" fillId="2" borderId="65" xfId="12" applyNumberFormat="1" applyFont="1" applyFill="1" applyBorder="1" applyAlignment="1">
      <alignment horizontal="center" vertical="center" justifyLastLine="1"/>
    </xf>
    <xf numFmtId="3" fontId="14" fillId="2" borderId="47" xfId="12" applyNumberFormat="1" applyFont="1" applyFill="1" applyBorder="1" applyAlignment="1">
      <alignment horizontal="center" vertical="center" justifyLastLine="1"/>
    </xf>
    <xf numFmtId="3" fontId="14" fillId="2" borderId="66" xfId="12" applyNumberFormat="1" applyFont="1" applyFill="1" applyBorder="1" applyAlignment="1">
      <alignment horizontal="center" vertical="center" justifyLastLine="1"/>
    </xf>
    <xf numFmtId="0" fontId="0" fillId="0" borderId="0" xfId="0" applyAlignment="1">
      <alignment horizontal="right"/>
    </xf>
    <xf numFmtId="0" fontId="0" fillId="0" borderId="67" xfId="0" applyBorder="1" applyAlignment="1">
      <alignment horizontal="center" vertical="center"/>
    </xf>
    <xf numFmtId="0" fontId="0" fillId="0" borderId="68" xfId="0" applyBorder="1" applyAlignment="1">
      <alignment horizontal="center" vertical="center"/>
    </xf>
    <xf numFmtId="0" fontId="18" fillId="0" borderId="0" xfId="0" applyFont="1"/>
    <xf numFmtId="3" fontId="14" fillId="2" borderId="69" xfId="12" applyNumberFormat="1" applyFont="1" applyFill="1" applyBorder="1" applyAlignment="1">
      <alignment vertical="center"/>
    </xf>
    <xf numFmtId="3" fontId="14" fillId="2" borderId="70" xfId="12" applyNumberFormat="1" applyFont="1" applyFill="1" applyBorder="1" applyAlignment="1">
      <alignment vertical="center"/>
    </xf>
    <xf numFmtId="3" fontId="14" fillId="2" borderId="71" xfId="12" applyNumberFormat="1" applyFont="1" applyFill="1" applyBorder="1" applyAlignment="1">
      <alignment vertical="center"/>
    </xf>
    <xf numFmtId="182" fontId="12" fillId="2" borderId="72" xfId="12" applyNumberFormat="1" applyFont="1" applyFill="1" applyBorder="1" applyAlignment="1">
      <alignment vertical="center"/>
    </xf>
    <xf numFmtId="184" fontId="12" fillId="2" borderId="54" xfId="13" applyNumberFormat="1" applyFont="1" applyFill="1" applyBorder="1" applyAlignment="1">
      <alignment vertical="center"/>
    </xf>
    <xf numFmtId="184" fontId="12" fillId="2" borderId="73" xfId="13" applyNumberFormat="1" applyFont="1" applyFill="1" applyBorder="1" applyAlignment="1">
      <alignment vertical="center"/>
    </xf>
    <xf numFmtId="184" fontId="12" fillId="2" borderId="74" xfId="13" applyNumberFormat="1" applyFont="1" applyFill="1" applyBorder="1" applyAlignment="1">
      <alignment vertical="center"/>
    </xf>
    <xf numFmtId="181" fontId="12" fillId="2" borderId="75" xfId="11" applyNumberFormat="1" applyFont="1" applyFill="1" applyBorder="1" applyAlignment="1">
      <alignment vertical="center"/>
    </xf>
    <xf numFmtId="184" fontId="12" fillId="2" borderId="76" xfId="13" applyNumberFormat="1" applyFont="1" applyFill="1" applyBorder="1" applyAlignment="1">
      <alignment vertical="center"/>
    </xf>
    <xf numFmtId="184" fontId="12" fillId="2" borderId="77" xfId="13" applyNumberFormat="1" applyFont="1" applyFill="1" applyBorder="1" applyAlignment="1">
      <alignment vertical="center"/>
    </xf>
    <xf numFmtId="3" fontId="14" fillId="2" borderId="78" xfId="12" applyNumberFormat="1" applyFont="1" applyFill="1" applyBorder="1" applyAlignment="1">
      <alignment horizontal="center" vertical="distributed" textRotation="255" justifyLastLine="1"/>
    </xf>
    <xf numFmtId="3" fontId="14" fillId="2" borderId="79" xfId="12" applyNumberFormat="1" applyFont="1" applyFill="1" applyBorder="1" applyAlignment="1">
      <alignment horizontal="center" vertical="center"/>
    </xf>
    <xf numFmtId="181" fontId="12" fillId="2" borderId="80" xfId="11" applyNumberFormat="1" applyFont="1" applyFill="1" applyBorder="1" applyAlignment="1">
      <alignment vertical="center"/>
    </xf>
    <xf numFmtId="181" fontId="12" fillId="2" borderId="57" xfId="11" applyNumberFormat="1" applyFont="1" applyFill="1" applyBorder="1" applyAlignment="1">
      <alignment vertical="center"/>
    </xf>
    <xf numFmtId="3" fontId="14" fillId="2" borderId="65" xfId="12" applyNumberFormat="1" applyFont="1" applyFill="1" applyBorder="1" applyAlignment="1">
      <alignment horizontal="center" vertical="center"/>
    </xf>
    <xf numFmtId="3" fontId="16" fillId="2" borderId="81" xfId="12" applyNumberFormat="1" applyFont="1" applyFill="1" applyBorder="1" applyAlignment="1">
      <alignment horizontal="center" vertical="center" justifyLastLine="1"/>
    </xf>
    <xf numFmtId="3" fontId="14" fillId="2" borderId="82" xfId="12" applyNumberFormat="1" applyFont="1" applyFill="1" applyBorder="1" applyAlignment="1">
      <alignment horizontal="center" vertical="center" justifyLastLine="1"/>
    </xf>
    <xf numFmtId="3" fontId="14" fillId="2" borderId="83" xfId="12" applyNumberFormat="1" applyFont="1" applyFill="1" applyBorder="1" applyAlignment="1">
      <alignment horizontal="center" vertical="center"/>
    </xf>
    <xf numFmtId="0" fontId="10" fillId="0" borderId="0" xfId="0" applyFont="1" applyAlignment="1">
      <alignment vertical="center"/>
    </xf>
    <xf numFmtId="3" fontId="13" fillId="0" borderId="0" xfId="12" applyNumberFormat="1" applyFont="1" applyBorder="1" applyAlignment="1">
      <alignment horizontal="center" vertical="center"/>
    </xf>
    <xf numFmtId="184" fontId="12" fillId="2" borderId="84" xfId="13" applyNumberFormat="1" applyFont="1" applyFill="1" applyBorder="1" applyAlignment="1">
      <alignment vertical="center"/>
    </xf>
    <xf numFmtId="184" fontId="12" fillId="2" borderId="85" xfId="13" applyNumberFormat="1" applyFont="1" applyFill="1" applyBorder="1" applyAlignment="1">
      <alignment vertical="center"/>
    </xf>
    <xf numFmtId="184" fontId="12" fillId="2" borderId="26" xfId="13" applyNumberFormat="1" applyFont="1" applyFill="1" applyBorder="1" applyAlignment="1">
      <alignment vertical="center"/>
    </xf>
    <xf numFmtId="181" fontId="12" fillId="2" borderId="86" xfId="11" applyNumberFormat="1" applyFont="1" applyFill="1" applyBorder="1" applyAlignment="1">
      <alignment vertical="center"/>
    </xf>
    <xf numFmtId="184" fontId="12" fillId="2" borderId="87" xfId="13" applyNumberFormat="1" applyFont="1" applyFill="1" applyBorder="1" applyAlignment="1">
      <alignment vertical="center"/>
    </xf>
    <xf numFmtId="184" fontId="12" fillId="2" borderId="31" xfId="13" applyNumberFormat="1" applyFont="1" applyFill="1" applyBorder="1" applyAlignment="1">
      <alignment vertical="center"/>
    </xf>
    <xf numFmtId="181" fontId="12" fillId="2" borderId="88" xfId="11" applyNumberFormat="1" applyFont="1" applyFill="1" applyBorder="1" applyAlignment="1">
      <alignment vertical="center"/>
    </xf>
    <xf numFmtId="3" fontId="10" fillId="0" borderId="0" xfId="12" applyNumberFormat="1" applyFont="1" applyAlignment="1">
      <alignment vertical="center"/>
    </xf>
    <xf numFmtId="185" fontId="12" fillId="0" borderId="0" xfId="12" applyNumberFormat="1" applyFont="1" applyFill="1" applyBorder="1" applyAlignment="1">
      <alignment vertical="center"/>
    </xf>
    <xf numFmtId="0" fontId="15" fillId="0" borderId="0" xfId="5">
      <alignment vertical="center"/>
    </xf>
    <xf numFmtId="0" fontId="15" fillId="0" borderId="89" xfId="5" applyBorder="1">
      <alignment vertical="center"/>
    </xf>
    <xf numFmtId="0" fontId="15" fillId="0" borderId="90" xfId="5" applyBorder="1">
      <alignment vertical="center"/>
    </xf>
    <xf numFmtId="0" fontId="15" fillId="0" borderId="91" xfId="5" applyBorder="1">
      <alignment vertical="center"/>
    </xf>
    <xf numFmtId="0" fontId="15" fillId="0" borderId="92" xfId="5" applyBorder="1">
      <alignment vertical="center"/>
    </xf>
    <xf numFmtId="0" fontId="21" fillId="0" borderId="0" xfId="5" applyFont="1" applyAlignment="1">
      <alignment horizontal="center" vertical="center"/>
    </xf>
    <xf numFmtId="0" fontId="15" fillId="0" borderId="0" xfId="5" applyBorder="1">
      <alignment vertical="center"/>
    </xf>
    <xf numFmtId="0" fontId="21" fillId="0" borderId="93" xfId="5" applyFont="1" applyBorder="1" applyAlignment="1">
      <alignment horizontal="center" vertical="center"/>
    </xf>
    <xf numFmtId="0" fontId="15" fillId="0" borderId="93" xfId="5" applyBorder="1">
      <alignment vertical="center"/>
    </xf>
    <xf numFmtId="0" fontId="0" fillId="0" borderId="94" xfId="0" applyBorder="1"/>
    <xf numFmtId="0" fontId="0" fillId="0" borderId="95" xfId="0" applyBorder="1"/>
    <xf numFmtId="0" fontId="0" fillId="0" borderId="96" xfId="0" applyBorder="1"/>
    <xf numFmtId="3" fontId="14" fillId="0" borderId="0" xfId="12" applyNumberFormat="1" applyFont="1" applyFill="1" applyBorder="1" applyAlignment="1">
      <alignment horizontal="distributed" vertical="center"/>
    </xf>
    <xf numFmtId="3" fontId="14" fillId="0" borderId="0" xfId="12" applyNumberFormat="1" applyFont="1" applyFill="1" applyBorder="1" applyAlignment="1">
      <alignment vertical="center"/>
    </xf>
    <xf numFmtId="183" fontId="12" fillId="0" borderId="0" xfId="13" applyNumberFormat="1" applyFont="1" applyFill="1" applyBorder="1" applyAlignment="1">
      <alignment vertical="center"/>
    </xf>
    <xf numFmtId="183" fontId="12" fillId="0" borderId="0" xfId="11" applyNumberFormat="1" applyFont="1" applyFill="1" applyBorder="1" applyAlignment="1">
      <alignment vertical="center"/>
    </xf>
    <xf numFmtId="3" fontId="16" fillId="3" borderId="97" xfId="12" applyNumberFormat="1" applyFont="1" applyFill="1" applyBorder="1" applyAlignment="1">
      <alignment horizontal="distributed" vertical="center" justifyLastLine="1"/>
    </xf>
    <xf numFmtId="183" fontId="12" fillId="4" borderId="54" xfId="13" applyNumberFormat="1" applyFont="1" applyFill="1" applyBorder="1" applyAlignment="1">
      <alignment vertical="center"/>
    </xf>
    <xf numFmtId="184" fontId="12" fillId="4" borderId="54" xfId="13" applyNumberFormat="1" applyFont="1" applyFill="1" applyBorder="1" applyAlignment="1">
      <alignment vertical="center"/>
    </xf>
    <xf numFmtId="184" fontId="12" fillId="4" borderId="98" xfId="13" applyNumberFormat="1" applyFont="1" applyFill="1" applyBorder="1" applyAlignment="1">
      <alignment vertical="center"/>
    </xf>
    <xf numFmtId="3" fontId="14" fillId="2" borderId="99" xfId="12" applyNumberFormat="1" applyFont="1" applyFill="1" applyBorder="1" applyAlignment="1">
      <alignment vertical="center"/>
    </xf>
    <xf numFmtId="3" fontId="12" fillId="0" borderId="2" xfId="12" applyNumberFormat="1" applyFont="1" applyFill="1" applyBorder="1" applyAlignment="1">
      <alignment horizontal="right" vertical="center"/>
    </xf>
    <xf numFmtId="3" fontId="12" fillId="0" borderId="0" xfId="12" applyNumberFormat="1" applyFont="1" applyFill="1" applyAlignment="1">
      <alignment vertical="center"/>
    </xf>
    <xf numFmtId="0" fontId="2" fillId="0" borderId="116" xfId="0" applyFont="1" applyBorder="1" applyAlignment="1">
      <alignment horizontal="distributed" vertical="center"/>
    </xf>
    <xf numFmtId="0" fontId="2" fillId="0" borderId="67" xfId="0" applyFont="1" applyBorder="1" applyAlignment="1">
      <alignment vertical="center"/>
    </xf>
    <xf numFmtId="0" fontId="2" fillId="0" borderId="42" xfId="0" applyFont="1" applyBorder="1" applyAlignment="1">
      <alignment vertical="center"/>
    </xf>
    <xf numFmtId="0" fontId="2" fillId="0" borderId="0" xfId="0" applyFont="1" applyBorder="1" applyAlignment="1">
      <alignment horizontal="distributed" vertical="center"/>
    </xf>
    <xf numFmtId="0" fontId="2" fillId="0" borderId="0" xfId="0" applyFont="1" applyBorder="1" applyAlignment="1">
      <alignment vertical="center"/>
    </xf>
    <xf numFmtId="0" fontId="2" fillId="0" borderId="100" xfId="0" applyFont="1" applyBorder="1" applyAlignment="1">
      <alignment vertical="center"/>
    </xf>
    <xf numFmtId="0" fontId="2" fillId="0" borderId="117" xfId="0" applyFont="1" applyBorder="1" applyAlignment="1">
      <alignment vertical="center"/>
    </xf>
    <xf numFmtId="0" fontId="2" fillId="0" borderId="118" xfId="0" applyFont="1" applyBorder="1" applyAlignment="1">
      <alignment vertical="center"/>
    </xf>
    <xf numFmtId="0" fontId="2" fillId="0" borderId="119" xfId="0" applyFont="1" applyBorder="1" applyAlignment="1">
      <alignment vertical="center"/>
    </xf>
    <xf numFmtId="49" fontId="8" fillId="0" borderId="0" xfId="0" applyNumberFormat="1" applyFont="1" applyBorder="1" applyAlignment="1">
      <alignment horizontal="center" vertical="center" textRotation="90"/>
    </xf>
    <xf numFmtId="0" fontId="8" fillId="0" borderId="0" xfId="0" applyFont="1" applyBorder="1" applyAlignment="1">
      <alignment vertical="center"/>
    </xf>
    <xf numFmtId="0" fontId="25" fillId="0" borderId="0" xfId="0" applyFont="1" applyBorder="1" applyAlignment="1">
      <alignment horizontal="center" vertical="center"/>
    </xf>
    <xf numFmtId="49" fontId="22" fillId="0" borderId="0" xfId="0" applyNumberFormat="1" applyFont="1" applyBorder="1" applyAlignment="1">
      <alignment horizontal="center" vertical="center" textRotation="90"/>
    </xf>
    <xf numFmtId="177" fontId="2" fillId="0" borderId="0" xfId="0" applyNumberFormat="1" applyFont="1" applyBorder="1" applyAlignment="1">
      <alignment vertical="center"/>
    </xf>
    <xf numFmtId="0" fontId="25" fillId="0" borderId="0" xfId="0" applyFont="1" applyBorder="1" applyAlignment="1">
      <alignment horizontal="left" vertical="center"/>
    </xf>
    <xf numFmtId="49" fontId="2" fillId="0" borderId="0" xfId="0" applyNumberFormat="1" applyFont="1" applyBorder="1" applyAlignment="1">
      <alignment horizontal="center" vertical="center" textRotation="90"/>
    </xf>
    <xf numFmtId="0" fontId="2" fillId="0" borderId="120" xfId="0" applyFont="1" applyBorder="1" applyAlignment="1">
      <alignment vertical="center"/>
    </xf>
    <xf numFmtId="0" fontId="2" fillId="0" borderId="103" xfId="0" applyFont="1" applyBorder="1" applyAlignment="1">
      <alignment vertical="center"/>
    </xf>
    <xf numFmtId="0" fontId="2" fillId="0" borderId="121" xfId="0" applyFont="1" applyBorder="1" applyAlignment="1">
      <alignment vertical="center"/>
    </xf>
    <xf numFmtId="0" fontId="2" fillId="0" borderId="103" xfId="0" applyFont="1" applyBorder="1" applyAlignment="1">
      <alignment horizontal="distributed" vertical="center"/>
    </xf>
    <xf numFmtId="0" fontId="2" fillId="0" borderId="100" xfId="0" applyFont="1" applyBorder="1" applyAlignment="1">
      <alignment horizontal="distributed" vertical="center"/>
    </xf>
    <xf numFmtId="0" fontId="2" fillId="0" borderId="106" xfId="0" applyFont="1" applyBorder="1" applyAlignment="1">
      <alignment horizontal="distributed" vertical="center"/>
    </xf>
    <xf numFmtId="0" fontId="2" fillId="0" borderId="111" xfId="0" applyFont="1" applyBorder="1" applyAlignment="1">
      <alignment horizontal="distributed" vertical="center"/>
    </xf>
    <xf numFmtId="178" fontId="2" fillId="0" borderId="101" xfId="0" applyNumberFormat="1" applyFont="1" applyBorder="1" applyAlignment="1">
      <alignment vertical="center"/>
    </xf>
    <xf numFmtId="178" fontId="2" fillId="0" borderId="122" xfId="0" applyNumberFormat="1" applyFont="1" applyBorder="1" applyAlignment="1">
      <alignment vertical="center"/>
    </xf>
    <xf numFmtId="178" fontId="2" fillId="0" borderId="100" xfId="0" applyNumberFormat="1" applyFont="1" applyBorder="1" applyAlignment="1">
      <alignment vertical="center"/>
    </xf>
    <xf numFmtId="178" fontId="2" fillId="0" borderId="104" xfId="0" applyNumberFormat="1" applyFont="1" applyBorder="1" applyAlignment="1">
      <alignment vertical="center"/>
    </xf>
    <xf numFmtId="178" fontId="2" fillId="0" borderId="110" xfId="0" applyNumberFormat="1" applyFont="1" applyBorder="1" applyAlignment="1">
      <alignment vertical="center"/>
    </xf>
    <xf numFmtId="178" fontId="2" fillId="0" borderId="103" xfId="0" applyNumberFormat="1" applyFont="1" applyBorder="1" applyAlignment="1">
      <alignment vertical="center"/>
    </xf>
    <xf numFmtId="178" fontId="2" fillId="0" borderId="0" xfId="0" applyNumberFormat="1" applyFont="1" applyBorder="1" applyAlignment="1">
      <alignment vertical="center"/>
    </xf>
    <xf numFmtId="0" fontId="2" fillId="0" borderId="123" xfId="0" applyFont="1" applyBorder="1" applyAlignment="1">
      <alignment vertical="center"/>
    </xf>
    <xf numFmtId="0" fontId="2" fillId="0" borderId="0" xfId="0" applyFont="1" applyBorder="1" applyAlignment="1">
      <alignment horizontal="left" vertical="top"/>
    </xf>
    <xf numFmtId="38" fontId="2" fillId="0" borderId="0" xfId="3" applyFont="1" applyBorder="1" applyAlignment="1">
      <alignment vertical="center"/>
    </xf>
    <xf numFmtId="0" fontId="2" fillId="0" borderId="124" xfId="0" applyFont="1" applyBorder="1" applyAlignment="1">
      <alignment vertical="center"/>
    </xf>
    <xf numFmtId="0" fontId="2" fillId="0" borderId="125" xfId="0" applyFont="1" applyBorder="1" applyAlignment="1">
      <alignment vertical="center"/>
    </xf>
    <xf numFmtId="0" fontId="2" fillId="0" borderId="116" xfId="0" applyFont="1" applyBorder="1" applyAlignment="1">
      <alignment vertical="center"/>
    </xf>
    <xf numFmtId="0" fontId="2" fillId="0" borderId="126" xfId="0" applyFont="1" applyBorder="1" applyAlignment="1">
      <alignment vertical="center"/>
    </xf>
    <xf numFmtId="178" fontId="2" fillId="0" borderId="117" xfId="0" applyNumberFormat="1" applyFont="1" applyBorder="1" applyAlignment="1">
      <alignment vertical="center"/>
    </xf>
    <xf numFmtId="178" fontId="2" fillId="0" borderId="127" xfId="0" applyNumberFormat="1" applyFont="1" applyBorder="1" applyAlignment="1">
      <alignment vertical="center"/>
    </xf>
    <xf numFmtId="178" fontId="2" fillId="0" borderId="128" xfId="0" applyNumberFormat="1" applyFont="1" applyBorder="1" applyAlignment="1">
      <alignment vertical="center"/>
    </xf>
    <xf numFmtId="178" fontId="2" fillId="0" borderId="116" xfId="0" applyNumberFormat="1" applyFont="1" applyBorder="1" applyAlignment="1">
      <alignment vertical="center"/>
    </xf>
    <xf numFmtId="0" fontId="2" fillId="0" borderId="0" xfId="0" applyFont="1" applyBorder="1" applyAlignment="1">
      <alignment horizontal="center" vertical="center"/>
    </xf>
    <xf numFmtId="178" fontId="2" fillId="0" borderId="121" xfId="0" applyNumberFormat="1" applyFont="1" applyBorder="1" applyAlignment="1">
      <alignment vertical="center"/>
    </xf>
    <xf numFmtId="0" fontId="0" fillId="0" borderId="0" xfId="0" applyBorder="1" applyAlignment="1">
      <alignment vertical="center"/>
    </xf>
    <xf numFmtId="0" fontId="3" fillId="0" borderId="0" xfId="0" applyFont="1" applyBorder="1" applyAlignment="1">
      <alignment horizontal="center" vertical="center"/>
    </xf>
    <xf numFmtId="178" fontId="2" fillId="0" borderId="126" xfId="0" applyNumberFormat="1" applyFont="1" applyBorder="1" applyAlignment="1">
      <alignment vertical="center"/>
    </xf>
    <xf numFmtId="0" fontId="2" fillId="0" borderId="131" xfId="0" applyFont="1" applyBorder="1" applyAlignment="1">
      <alignment vertical="center"/>
    </xf>
    <xf numFmtId="0" fontId="32" fillId="0" borderId="0" xfId="6">
      <alignment vertical="center"/>
    </xf>
    <xf numFmtId="0" fontId="26" fillId="0" borderId="0" xfId="0" applyFont="1"/>
    <xf numFmtId="0" fontId="2" fillId="0" borderId="112" xfId="0" applyFont="1" applyBorder="1" applyAlignment="1">
      <alignment horizontal="distributed" vertical="center"/>
    </xf>
    <xf numFmtId="40" fontId="8" fillId="0" borderId="136" xfId="1" applyNumberFormat="1" applyFont="1" applyFill="1" applyBorder="1" applyAlignment="1">
      <alignment horizontal="right" vertical="center" shrinkToFit="1"/>
    </xf>
    <xf numFmtId="0" fontId="2" fillId="0" borderId="0" xfId="0" applyFont="1" applyAlignment="1">
      <alignment vertical="center"/>
    </xf>
    <xf numFmtId="0" fontId="2" fillId="0" borderId="68" xfId="0" applyFont="1" applyBorder="1" applyAlignment="1">
      <alignment vertical="center"/>
    </xf>
    <xf numFmtId="178" fontId="2" fillId="0" borderId="147" xfId="0" applyNumberFormat="1" applyFont="1" applyBorder="1" applyAlignment="1">
      <alignment vertical="center"/>
    </xf>
    <xf numFmtId="178" fontId="2" fillId="0" borderId="148" xfId="0" applyNumberFormat="1" applyFont="1" applyBorder="1" applyAlignment="1">
      <alignment vertical="center"/>
    </xf>
    <xf numFmtId="178" fontId="2" fillId="0" borderId="149" xfId="0" applyNumberFormat="1" applyFont="1" applyBorder="1" applyAlignment="1">
      <alignment vertical="center"/>
    </xf>
    <xf numFmtId="38" fontId="2" fillId="0" borderId="0" xfId="3" applyFont="1" applyAlignment="1">
      <alignment vertical="center"/>
    </xf>
    <xf numFmtId="0" fontId="2" fillId="0" borderId="150" xfId="0" applyFont="1" applyBorder="1" applyAlignment="1">
      <alignment vertical="center"/>
    </xf>
    <xf numFmtId="0" fontId="2" fillId="0" borderId="105" xfId="0" applyFont="1" applyBorder="1" applyAlignment="1">
      <alignment vertical="center"/>
    </xf>
    <xf numFmtId="178" fontId="2" fillId="0" borderId="109" xfId="0" applyNumberFormat="1" applyFont="1" applyBorder="1" applyAlignment="1">
      <alignment vertical="center"/>
    </xf>
    <xf numFmtId="178" fontId="2" fillId="0" borderId="151" xfId="0" applyNumberFormat="1" applyFont="1" applyBorder="1" applyAlignment="1">
      <alignment vertical="center"/>
    </xf>
    <xf numFmtId="178" fontId="2" fillId="0" borderId="105" xfId="0" applyNumberFormat="1" applyFont="1" applyFill="1" applyBorder="1" applyAlignment="1">
      <alignment vertical="center"/>
    </xf>
    <xf numFmtId="0" fontId="2" fillId="0" borderId="105" xfId="0" applyFont="1" applyBorder="1" applyAlignment="1">
      <alignment horizontal="distributed" vertical="center"/>
    </xf>
    <xf numFmtId="0" fontId="2" fillId="0" borderId="152" xfId="0" applyFont="1" applyBorder="1" applyAlignment="1">
      <alignment vertical="center"/>
    </xf>
    <xf numFmtId="0" fontId="2" fillId="0" borderId="86" xfId="0" applyFont="1" applyBorder="1" applyAlignment="1">
      <alignment vertical="center"/>
    </xf>
    <xf numFmtId="0" fontId="3" fillId="0" borderId="0" xfId="0" applyFont="1" applyAlignment="1">
      <alignment horizontal="center" vertical="center" textRotation="180"/>
    </xf>
    <xf numFmtId="0" fontId="2" fillId="0" borderId="153" xfId="0" applyFont="1" applyBorder="1" applyAlignment="1">
      <alignment vertical="center"/>
    </xf>
    <xf numFmtId="0" fontId="2" fillId="0" borderId="154" xfId="0" applyFont="1" applyBorder="1" applyAlignment="1">
      <alignment vertical="center"/>
    </xf>
    <xf numFmtId="0" fontId="2" fillId="0" borderId="153" xfId="0" applyFont="1" applyBorder="1" applyAlignment="1">
      <alignment horizontal="distributed" vertical="center"/>
    </xf>
    <xf numFmtId="0" fontId="2" fillId="0" borderId="155" xfId="0" applyFont="1" applyBorder="1" applyAlignment="1">
      <alignment vertical="center"/>
    </xf>
    <xf numFmtId="0" fontId="2" fillId="0" borderId="156" xfId="0" applyFont="1" applyBorder="1" applyAlignment="1">
      <alignment vertical="center"/>
    </xf>
    <xf numFmtId="0" fontId="2" fillId="0" borderId="157" xfId="0" applyFont="1" applyBorder="1" applyAlignment="1">
      <alignment horizontal="distributed" vertical="center"/>
    </xf>
    <xf numFmtId="0" fontId="2" fillId="0" borderId="158" xfId="0" applyFont="1" applyBorder="1" applyAlignment="1">
      <alignment horizontal="distributed" vertical="center"/>
    </xf>
    <xf numFmtId="0" fontId="2" fillId="0" borderId="159" xfId="0" applyFont="1" applyBorder="1" applyAlignment="1">
      <alignment horizontal="distributed" vertical="center"/>
    </xf>
    <xf numFmtId="178" fontId="2" fillId="0" borderId="160" xfId="0" applyNumberFormat="1" applyFont="1" applyBorder="1" applyAlignment="1">
      <alignment vertical="center"/>
    </xf>
    <xf numFmtId="178" fontId="2" fillId="0" borderId="161" xfId="0" applyNumberFormat="1" applyFont="1" applyBorder="1" applyAlignment="1">
      <alignment vertical="center"/>
    </xf>
    <xf numFmtId="178" fontId="2" fillId="0" borderId="153" xfId="0" applyNumberFormat="1" applyFont="1" applyBorder="1" applyAlignment="1">
      <alignment vertical="center"/>
    </xf>
    <xf numFmtId="0" fontId="2" fillId="0" borderId="108" xfId="0" applyFont="1" applyBorder="1" applyAlignment="1">
      <alignment horizontal="distributed" vertical="center"/>
    </xf>
    <xf numFmtId="178" fontId="2" fillId="0" borderId="100" xfId="0" applyNumberFormat="1" applyFont="1" applyBorder="1" applyAlignment="1">
      <alignment horizontal="right" vertical="center"/>
    </xf>
    <xf numFmtId="178" fontId="2" fillId="0" borderId="160" xfId="0" applyNumberFormat="1" applyFont="1" applyBorder="1" applyAlignment="1">
      <alignment horizontal="right" vertical="center"/>
    </xf>
    <xf numFmtId="0" fontId="2" fillId="0" borderId="162" xfId="0" applyFont="1" applyBorder="1" applyAlignment="1">
      <alignment horizontal="distributed" vertical="center"/>
    </xf>
    <xf numFmtId="0" fontId="2" fillId="0" borderId="158" xfId="0" applyFont="1" applyFill="1" applyBorder="1" applyAlignment="1">
      <alignment horizontal="distributed" vertical="center"/>
    </xf>
    <xf numFmtId="0" fontId="2" fillId="0" borderId="103" xfId="0" applyFont="1" applyFill="1" applyBorder="1" applyAlignment="1">
      <alignment horizontal="distributed" vertical="center"/>
    </xf>
    <xf numFmtId="0" fontId="2" fillId="0" borderId="103" xfId="0" applyFont="1" applyFill="1" applyBorder="1" applyAlignment="1">
      <alignment vertical="center"/>
    </xf>
    <xf numFmtId="178" fontId="2" fillId="0" borderId="104" xfId="0" applyNumberFormat="1" applyFont="1" applyFill="1" applyBorder="1" applyAlignment="1">
      <alignment vertical="center"/>
    </xf>
    <xf numFmtId="178" fontId="2" fillId="0" borderId="110" xfId="0" applyNumberFormat="1" applyFont="1" applyFill="1" applyBorder="1" applyAlignment="1">
      <alignment vertical="center"/>
    </xf>
    <xf numFmtId="178" fontId="2" fillId="0" borderId="103" xfId="0" applyNumberFormat="1" applyFont="1" applyFill="1" applyBorder="1" applyAlignment="1">
      <alignment vertical="center"/>
    </xf>
    <xf numFmtId="178" fontId="2" fillId="0" borderId="100" xfId="0" applyNumberFormat="1" applyFont="1" applyFill="1" applyBorder="1" applyAlignment="1">
      <alignment vertical="center"/>
    </xf>
    <xf numFmtId="0" fontId="2" fillId="0" borderId="162" xfId="0" applyFont="1" applyFill="1" applyBorder="1" applyAlignment="1">
      <alignment horizontal="distributed" vertical="center"/>
    </xf>
    <xf numFmtId="178" fontId="2" fillId="0" borderId="100" xfId="0" applyNumberFormat="1" applyFont="1" applyFill="1" applyBorder="1" applyAlignment="1">
      <alignment horizontal="right" vertical="center"/>
    </xf>
    <xf numFmtId="0" fontId="0" fillId="0" borderId="0" xfId="0" applyBorder="1" applyAlignment="1">
      <alignment horizontal="distributed" vertical="center"/>
    </xf>
    <xf numFmtId="178" fontId="2" fillId="0" borderId="0" xfId="0" applyNumberFormat="1" applyFont="1" applyBorder="1" applyAlignment="1">
      <alignment horizontal="right" vertical="center"/>
    </xf>
    <xf numFmtId="49" fontId="2" fillId="0" borderId="160" xfId="0" applyNumberFormat="1" applyFont="1" applyFill="1" applyBorder="1" applyAlignment="1">
      <alignment horizontal="right" vertical="center"/>
    </xf>
    <xf numFmtId="178" fontId="2" fillId="0" borderId="109" xfId="0" applyNumberFormat="1" applyFont="1" applyFill="1" applyBorder="1" applyAlignment="1">
      <alignment vertical="center"/>
    </xf>
    <xf numFmtId="0" fontId="2" fillId="0" borderId="106" xfId="0" applyFont="1" applyBorder="1" applyAlignment="1">
      <alignment vertical="center"/>
    </xf>
    <xf numFmtId="178" fontId="2" fillId="0" borderId="107" xfId="0" applyNumberFormat="1" applyFont="1" applyFill="1" applyBorder="1" applyAlignment="1">
      <alignment vertical="center"/>
    </xf>
    <xf numFmtId="178" fontId="2" fillId="0" borderId="163" xfId="0" applyNumberFormat="1" applyFont="1" applyFill="1" applyBorder="1" applyAlignment="1">
      <alignment vertical="center"/>
    </xf>
    <xf numFmtId="178" fontId="2" fillId="0" borderId="106" xfId="0" applyNumberFormat="1" applyFont="1" applyFill="1" applyBorder="1" applyAlignment="1">
      <alignment vertical="center"/>
    </xf>
    <xf numFmtId="178" fontId="2" fillId="0" borderId="163" xfId="0" applyNumberFormat="1" applyFont="1" applyBorder="1" applyAlignment="1">
      <alignment vertical="center"/>
    </xf>
    <xf numFmtId="0" fontId="2" fillId="0" borderId="164" xfId="0" applyFont="1" applyBorder="1" applyAlignment="1">
      <alignment vertical="center"/>
    </xf>
    <xf numFmtId="0" fontId="2" fillId="0" borderId="111" xfId="0" applyFont="1" applyBorder="1" applyAlignment="1">
      <alignment vertical="center"/>
    </xf>
    <xf numFmtId="178" fontId="2" fillId="0" borderId="165" xfId="0" applyNumberFormat="1" applyFont="1" applyBorder="1" applyAlignment="1">
      <alignment vertical="center"/>
    </xf>
    <xf numFmtId="178" fontId="2" fillId="0" borderId="166" xfId="0" applyNumberFormat="1" applyFont="1" applyBorder="1" applyAlignment="1">
      <alignment vertical="center"/>
    </xf>
    <xf numFmtId="178" fontId="2" fillId="0" borderId="111" xfId="0" applyNumberFormat="1" applyFont="1" applyBorder="1" applyAlignment="1">
      <alignment vertical="center"/>
    </xf>
    <xf numFmtId="178" fontId="2" fillId="0" borderId="111" xfId="0" applyNumberFormat="1" applyFont="1" applyFill="1" applyBorder="1" applyAlignment="1">
      <alignment horizontal="right" vertical="center"/>
    </xf>
    <xf numFmtId="0" fontId="2" fillId="0" borderId="167" xfId="0" applyFont="1" applyBorder="1" applyAlignment="1">
      <alignment vertical="center"/>
    </xf>
    <xf numFmtId="0" fontId="0" fillId="0" borderId="105" xfId="0" applyBorder="1" applyAlignment="1">
      <alignment horizontal="distributed" vertical="center"/>
    </xf>
    <xf numFmtId="0" fontId="2" fillId="0" borderId="168" xfId="0" applyFont="1" applyBorder="1" applyAlignment="1">
      <alignment horizontal="distributed" vertical="center"/>
    </xf>
    <xf numFmtId="178" fontId="2" fillId="0" borderId="151" xfId="0" applyNumberFormat="1" applyFont="1" applyFill="1" applyBorder="1" applyAlignment="1">
      <alignment vertical="center"/>
    </xf>
    <xf numFmtId="178" fontId="2" fillId="0" borderId="105" xfId="0" applyNumberFormat="1" applyFont="1" applyFill="1" applyBorder="1" applyAlignment="1">
      <alignment horizontal="right" vertical="center"/>
    </xf>
    <xf numFmtId="49" fontId="2" fillId="0" borderId="0" xfId="0" applyNumberFormat="1" applyFont="1" applyAlignment="1">
      <alignment vertical="center" textRotation="90"/>
    </xf>
    <xf numFmtId="0" fontId="2" fillId="0" borderId="106" xfId="0" applyFont="1" applyBorder="1" applyAlignment="1">
      <alignment horizontal="distributed" vertical="center" wrapText="1"/>
    </xf>
    <xf numFmtId="0" fontId="2" fillId="0" borderId="0" xfId="0" applyFont="1" applyBorder="1" applyAlignment="1">
      <alignment horizontal="left" vertical="center"/>
    </xf>
    <xf numFmtId="0" fontId="2" fillId="0" borderId="132" xfId="0" applyFont="1" applyBorder="1" applyAlignment="1">
      <alignment vertical="center"/>
    </xf>
    <xf numFmtId="0" fontId="2" fillId="0" borderId="130" xfId="0" applyFont="1" applyBorder="1" applyAlignment="1">
      <alignment vertical="center"/>
    </xf>
    <xf numFmtId="0" fontId="2" fillId="0" borderId="166" xfId="0" applyFont="1" applyBorder="1" applyAlignment="1">
      <alignment vertical="center"/>
    </xf>
    <xf numFmtId="38" fontId="2" fillId="0" borderId="169" xfId="3" applyFont="1" applyBorder="1" applyAlignment="1">
      <alignment vertical="center"/>
    </xf>
    <xf numFmtId="38" fontId="2" fillId="0" borderId="166" xfId="3" applyFont="1" applyBorder="1" applyAlignment="1">
      <alignment vertical="center"/>
    </xf>
    <xf numFmtId="38" fontId="2" fillId="0" borderId="165" xfId="3" applyFont="1" applyBorder="1" applyAlignment="1">
      <alignment vertical="center"/>
    </xf>
    <xf numFmtId="38" fontId="2" fillId="0" borderId="111" xfId="3" applyFont="1" applyFill="1" applyBorder="1" applyAlignment="1">
      <alignment horizontal="right" vertical="center"/>
    </xf>
    <xf numFmtId="0" fontId="2" fillId="0" borderId="106" xfId="0" applyFont="1" applyFill="1" applyBorder="1" applyAlignment="1">
      <alignment horizontal="distributed" vertical="center" wrapText="1"/>
    </xf>
    <xf numFmtId="0" fontId="2" fillId="0" borderId="103" xfId="0" applyFont="1" applyBorder="1" applyAlignment="1">
      <alignment horizontal="distributed" vertical="center" wrapText="1"/>
    </xf>
    <xf numFmtId="38" fontId="2" fillId="0" borderId="120" xfId="3" applyFont="1" applyBorder="1" applyAlignment="1">
      <alignment vertical="center"/>
    </xf>
    <xf numFmtId="38" fontId="2" fillId="0" borderId="110" xfId="3" applyFont="1" applyBorder="1" applyAlignment="1">
      <alignment vertical="center"/>
    </xf>
    <xf numFmtId="38" fontId="2" fillId="0" borderId="104" xfId="3" applyFont="1" applyBorder="1" applyAlignment="1">
      <alignment vertical="center"/>
    </xf>
    <xf numFmtId="0" fontId="2" fillId="0" borderId="110" xfId="0" applyFont="1" applyBorder="1" applyAlignment="1">
      <alignment vertical="center"/>
    </xf>
    <xf numFmtId="38" fontId="2" fillId="0" borderId="150" xfId="3" applyFont="1" applyBorder="1" applyAlignment="1">
      <alignment vertical="center"/>
    </xf>
    <xf numFmtId="38" fontId="2" fillId="0" borderId="151" xfId="3" applyFont="1" applyBorder="1" applyAlignment="1">
      <alignment vertical="center"/>
    </xf>
    <xf numFmtId="38" fontId="2" fillId="0" borderId="109" xfId="3" applyFont="1" applyBorder="1" applyAlignment="1">
      <alignment vertical="center"/>
    </xf>
    <xf numFmtId="0" fontId="2" fillId="0" borderId="151" xfId="0" applyFont="1" applyBorder="1" applyAlignment="1">
      <alignment vertical="center"/>
    </xf>
    <xf numFmtId="3" fontId="12" fillId="0" borderId="0" xfId="12" applyNumberFormat="1" applyFont="1" applyAlignment="1">
      <alignment horizontal="right" vertical="center"/>
    </xf>
    <xf numFmtId="0" fontId="27" fillId="0" borderId="0" xfId="0" applyFont="1"/>
    <xf numFmtId="0" fontId="31" fillId="0" borderId="0" xfId="0" applyFont="1" applyAlignment="1">
      <alignment vertical="center"/>
    </xf>
    <xf numFmtId="0" fontId="31" fillId="0" borderId="0" xfId="0" applyFont="1" applyAlignment="1">
      <alignment vertical="center" shrinkToFit="1"/>
    </xf>
    <xf numFmtId="182" fontId="12" fillId="0" borderId="189" xfId="12" applyNumberFormat="1" applyFont="1" applyFill="1" applyBorder="1" applyAlignment="1">
      <alignment vertical="center"/>
    </xf>
    <xf numFmtId="182" fontId="12" fillId="0" borderId="190" xfId="12" applyNumberFormat="1" applyFont="1" applyFill="1" applyBorder="1" applyAlignment="1">
      <alignment vertical="center"/>
    </xf>
    <xf numFmtId="0" fontId="0" fillId="0" borderId="0" xfId="0" applyBorder="1"/>
    <xf numFmtId="178" fontId="2" fillId="0" borderId="102" xfId="0" applyNumberFormat="1" applyFont="1" applyBorder="1" applyAlignment="1">
      <alignment vertical="center"/>
    </xf>
    <xf numFmtId="178" fontId="2" fillId="0" borderId="192" xfId="0" applyNumberFormat="1" applyFont="1" applyBorder="1" applyAlignment="1">
      <alignment vertical="center"/>
    </xf>
    <xf numFmtId="38" fontId="4" fillId="0" borderId="42" xfId="3" applyFont="1" applyFill="1" applyBorder="1" applyAlignment="1">
      <alignment horizontal="right" vertical="center"/>
    </xf>
    <xf numFmtId="38" fontId="0" fillId="0" borderId="115" xfId="3" applyFont="1" applyBorder="1" applyAlignment="1">
      <alignment vertical="center"/>
    </xf>
    <xf numFmtId="38" fontId="4" fillId="0" borderId="149" xfId="3" applyFont="1" applyFill="1" applyBorder="1" applyAlignment="1">
      <alignment horizontal="right" vertical="center"/>
    </xf>
    <xf numFmtId="38" fontId="0" fillId="0" borderId="86" xfId="3" applyFont="1" applyBorder="1" applyAlignment="1">
      <alignment vertical="center"/>
    </xf>
    <xf numFmtId="0" fontId="32" fillId="0" borderId="0" xfId="10">
      <alignment vertical="center"/>
    </xf>
    <xf numFmtId="0" fontId="31" fillId="0" borderId="0" xfId="10" applyFont="1" applyAlignment="1">
      <alignment vertical="center" shrinkToFit="1"/>
    </xf>
    <xf numFmtId="0" fontId="34" fillId="0" borderId="0" xfId="10" applyFont="1" applyAlignment="1">
      <alignment vertical="center" shrinkToFit="1"/>
    </xf>
    <xf numFmtId="0" fontId="35" fillId="0" borderId="110" xfId="10" applyFont="1" applyBorder="1" applyAlignment="1">
      <alignment vertical="center" shrinkToFit="1"/>
    </xf>
    <xf numFmtId="0" fontId="35" fillId="0" borderId="104" xfId="10" applyFont="1" applyBorder="1" applyAlignment="1">
      <alignment vertical="center" shrinkToFit="1"/>
    </xf>
    <xf numFmtId="0" fontId="35" fillId="0" borderId="121" xfId="10" applyFont="1" applyBorder="1" applyAlignment="1">
      <alignment vertical="center" shrinkToFit="1"/>
    </xf>
    <xf numFmtId="0" fontId="35" fillId="0" borderId="151" xfId="10" applyFont="1" applyBorder="1" applyAlignment="1">
      <alignment vertical="center" shrinkToFit="1"/>
    </xf>
    <xf numFmtId="0" fontId="35" fillId="0" borderId="109" xfId="10" applyFont="1" applyBorder="1" applyAlignment="1">
      <alignment vertical="center" shrinkToFit="1"/>
    </xf>
    <xf numFmtId="0" fontId="35" fillId="0" borderId="152" xfId="10" applyFont="1" applyBorder="1" applyAlignment="1">
      <alignment vertical="center" shrinkToFit="1"/>
    </xf>
    <xf numFmtId="0" fontId="35" fillId="0" borderId="144" xfId="6" applyFont="1" applyBorder="1" applyAlignment="1">
      <alignment vertical="center" shrinkToFit="1"/>
    </xf>
    <xf numFmtId="0" fontId="35" fillId="0" borderId="110" xfId="6" applyFont="1" applyBorder="1" applyAlignment="1">
      <alignment vertical="center" shrinkToFit="1"/>
    </xf>
    <xf numFmtId="0" fontId="35" fillId="0" borderId="193" xfId="6" applyFont="1" applyBorder="1" applyAlignment="1">
      <alignment vertical="center" shrinkToFit="1"/>
    </xf>
    <xf numFmtId="0" fontId="35" fillId="0" borderId="151" xfId="6" applyFont="1" applyBorder="1" applyAlignment="1">
      <alignment vertical="center" shrinkToFit="1"/>
    </xf>
    <xf numFmtId="0" fontId="35" fillId="0" borderId="103" xfId="6" applyFont="1" applyBorder="1" applyAlignment="1">
      <alignment horizontal="center" vertical="center" textRotation="255" shrinkToFit="1"/>
    </xf>
    <xf numFmtId="0" fontId="35" fillId="0" borderId="103" xfId="6" applyFont="1" applyBorder="1" applyAlignment="1">
      <alignment vertical="center" shrinkToFit="1"/>
    </xf>
    <xf numFmtId="0" fontId="35" fillId="0" borderId="185" xfId="6" applyFont="1" applyBorder="1" applyAlignment="1">
      <alignment vertical="center" textRotation="255" shrinkToFit="1"/>
    </xf>
    <xf numFmtId="0" fontId="31" fillId="0" borderId="0" xfId="6" applyFont="1" applyAlignment="1">
      <alignment horizontal="left" vertical="center" shrinkToFit="1"/>
    </xf>
    <xf numFmtId="0" fontId="31" fillId="5" borderId="0" xfId="6" applyFont="1" applyFill="1" applyAlignment="1">
      <alignment horizontal="left" vertical="center" shrinkToFit="1"/>
    </xf>
    <xf numFmtId="0" fontId="32" fillId="0" borderId="0" xfId="10" applyAlignment="1">
      <alignment horizontal="left" vertical="center"/>
    </xf>
    <xf numFmtId="0" fontId="28" fillId="0" borderId="0" xfId="0" applyFont="1" applyBorder="1" applyAlignment="1">
      <alignment vertical="distributed" wrapText="1"/>
    </xf>
    <xf numFmtId="40" fontId="8" fillId="0" borderId="138" xfId="1" applyNumberFormat="1" applyFont="1" applyFill="1" applyBorder="1" applyAlignment="1">
      <alignment horizontal="right" vertical="center"/>
    </xf>
    <xf numFmtId="40" fontId="8" fillId="0" borderId="162" xfId="1" applyNumberFormat="1" applyFont="1" applyFill="1" applyBorder="1" applyAlignment="1">
      <alignment vertical="center"/>
    </xf>
    <xf numFmtId="40" fontId="8" fillId="0" borderId="162" xfId="1" applyNumberFormat="1" applyFont="1" applyFill="1" applyBorder="1" applyAlignment="1">
      <alignment horizontal="right" vertical="center"/>
    </xf>
    <xf numFmtId="180" fontId="8" fillId="0" borderId="137" xfId="1" applyNumberFormat="1" applyFont="1" applyFill="1" applyBorder="1" applyAlignment="1">
      <alignment horizontal="right" vertical="center"/>
    </xf>
    <xf numFmtId="40" fontId="8" fillId="0" borderId="144" xfId="1" applyNumberFormat="1" applyFont="1" applyFill="1" applyBorder="1" applyAlignment="1">
      <alignment horizontal="right" vertical="center" shrinkToFit="1"/>
    </xf>
    <xf numFmtId="38" fontId="2" fillId="0" borderId="0" xfId="3" applyFont="1" applyAlignment="1">
      <alignment vertical="center" wrapText="1"/>
    </xf>
    <xf numFmtId="0" fontId="0" fillId="0" borderId="0" xfId="0" applyAlignment="1">
      <alignment vertical="center" wrapText="1"/>
    </xf>
    <xf numFmtId="0" fontId="2" fillId="0" borderId="149" xfId="0" applyFont="1" applyBorder="1" applyAlignment="1">
      <alignment horizontal="right" vertical="center"/>
    </xf>
    <xf numFmtId="0" fontId="3" fillId="0" borderId="149" xfId="0" applyFont="1" applyBorder="1" applyAlignment="1">
      <alignment horizontal="right" vertical="center"/>
    </xf>
    <xf numFmtId="185" fontId="12" fillId="0" borderId="33" xfId="12" applyNumberFormat="1" applyFont="1" applyFill="1" applyBorder="1" applyAlignment="1">
      <alignment vertical="center"/>
    </xf>
    <xf numFmtId="185" fontId="12" fillId="0" borderId="61" xfId="12" applyNumberFormat="1" applyFont="1" applyFill="1" applyBorder="1" applyAlignment="1">
      <alignment vertical="center"/>
    </xf>
    <xf numFmtId="185" fontId="12" fillId="0" borderId="60" xfId="12" applyNumberFormat="1" applyFont="1" applyFill="1" applyBorder="1" applyAlignment="1">
      <alignment vertical="center"/>
    </xf>
    <xf numFmtId="0" fontId="0" fillId="0" borderId="0" xfId="0" applyAlignment="1">
      <alignment vertical="center" textRotation="90"/>
    </xf>
    <xf numFmtId="0" fontId="2" fillId="0" borderId="100" xfId="0" applyFont="1" applyBorder="1" applyAlignment="1">
      <alignment horizontal="center" vertical="center" shrinkToFit="1"/>
    </xf>
    <xf numFmtId="0" fontId="2" fillId="0" borderId="103" xfId="0" applyFont="1" applyBorder="1" applyAlignment="1">
      <alignment horizontal="center" vertical="center" shrinkToFit="1"/>
    </xf>
    <xf numFmtId="0" fontId="2" fillId="0" borderId="0" xfId="0" applyFont="1" applyBorder="1" applyAlignment="1">
      <alignment horizontal="center" vertical="center" shrinkToFit="1"/>
    </xf>
    <xf numFmtId="0" fontId="0" fillId="0" borderId="0" xfId="0" applyAlignment="1">
      <alignment horizontal="center" vertical="center" textRotation="90"/>
    </xf>
    <xf numFmtId="0" fontId="3" fillId="0" borderId="0" xfId="0" applyFont="1" applyAlignment="1">
      <alignment horizontal="center" vertical="center" textRotation="90"/>
    </xf>
    <xf numFmtId="0" fontId="2" fillId="0" borderId="268" xfId="0" applyFont="1" applyBorder="1" applyAlignment="1">
      <alignment vertical="center"/>
    </xf>
    <xf numFmtId="0" fontId="8" fillId="0" borderId="0" xfId="0" applyFont="1" applyAlignment="1">
      <alignment vertical="center"/>
    </xf>
    <xf numFmtId="38" fontId="8" fillId="0" borderId="0" xfId="1" applyFont="1" applyAlignment="1">
      <alignment vertical="center"/>
    </xf>
    <xf numFmtId="40" fontId="8" fillId="0" borderId="179" xfId="14" applyNumberFormat="1" applyFont="1" applyFill="1" applyBorder="1" applyAlignment="1">
      <alignment horizontal="right" vertical="center"/>
    </xf>
    <xf numFmtId="40" fontId="8" fillId="0" borderId="170" xfId="14" applyNumberFormat="1" applyFont="1" applyFill="1" applyBorder="1" applyAlignment="1">
      <alignment horizontal="right" vertical="center"/>
    </xf>
    <xf numFmtId="40" fontId="8" fillId="0" borderId="186" xfId="14" applyNumberFormat="1" applyFont="1" applyFill="1" applyBorder="1" applyAlignment="1">
      <alignment horizontal="right" vertical="center"/>
    </xf>
    <xf numFmtId="40" fontId="8" fillId="0" borderId="141" xfId="14" applyNumberFormat="1" applyFont="1" applyFill="1" applyBorder="1" applyAlignment="1">
      <alignment horizontal="right" vertical="center"/>
    </xf>
    <xf numFmtId="40" fontId="8" fillId="0" borderId="142" xfId="14" applyNumberFormat="1" applyFont="1" applyFill="1" applyBorder="1" applyAlignment="1">
      <alignment horizontal="right" vertical="center"/>
    </xf>
    <xf numFmtId="40" fontId="8" fillId="0" borderId="143" xfId="14" applyNumberFormat="1" applyFont="1" applyFill="1" applyBorder="1" applyAlignment="1">
      <alignment horizontal="right" vertical="center"/>
    </xf>
    <xf numFmtId="40" fontId="8" fillId="0" borderId="181" xfId="14" applyNumberFormat="1" applyFont="1" applyFill="1" applyBorder="1" applyAlignment="1">
      <alignment horizontal="right" vertical="center"/>
    </xf>
    <xf numFmtId="40" fontId="8" fillId="0" borderId="182" xfId="14" applyNumberFormat="1" applyFont="1" applyFill="1" applyBorder="1" applyAlignment="1">
      <alignment horizontal="right" vertical="center"/>
    </xf>
    <xf numFmtId="40" fontId="8" fillId="0" borderId="183" xfId="14" applyNumberFormat="1" applyFont="1" applyFill="1" applyBorder="1" applyAlignment="1">
      <alignment horizontal="right" vertical="center"/>
    </xf>
    <xf numFmtId="40" fontId="8" fillId="0" borderId="172" xfId="14" applyNumberFormat="1" applyFont="1" applyFill="1" applyBorder="1" applyAlignment="1">
      <alignment horizontal="right" vertical="center"/>
    </xf>
    <xf numFmtId="40" fontId="8" fillId="0" borderId="184" xfId="14" applyNumberFormat="1" applyFont="1" applyFill="1" applyBorder="1" applyAlignment="1">
      <alignment horizontal="right" vertical="center"/>
    </xf>
    <xf numFmtId="40" fontId="8" fillId="0" borderId="273"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shrinkToFit="1"/>
    </xf>
    <xf numFmtId="40" fontId="8" fillId="0" borderId="138" xfId="14" applyNumberFormat="1" applyFont="1" applyFill="1" applyBorder="1" applyAlignment="1">
      <alignment horizontal="right" vertical="center" shrinkToFit="1"/>
    </xf>
    <xf numFmtId="40" fontId="8" fillId="0" borderId="136" xfId="14" applyNumberFormat="1" applyFont="1" applyFill="1" applyBorder="1" applyAlignment="1">
      <alignment vertical="center"/>
    </xf>
    <xf numFmtId="40" fontId="8" fillId="0" borderId="137" xfId="14" applyNumberFormat="1" applyFont="1" applyFill="1" applyBorder="1" applyAlignment="1">
      <alignment vertical="center"/>
    </xf>
    <xf numFmtId="40" fontId="8" fillId="0" borderId="103" xfId="14" applyNumberFormat="1" applyFont="1" applyFill="1" applyBorder="1" applyAlignment="1">
      <alignment vertical="center"/>
    </xf>
    <xf numFmtId="40" fontId="8" fillId="0" borderId="103" xfId="14" applyNumberFormat="1" applyFont="1" applyFill="1" applyBorder="1" applyAlignment="1">
      <alignment horizontal="right" vertical="center"/>
    </xf>
    <xf numFmtId="40" fontId="8" fillId="0" borderId="138" xfId="14" applyNumberFormat="1" applyFont="1" applyFill="1" applyBorder="1" applyAlignment="1">
      <alignment vertical="center"/>
    </xf>
    <xf numFmtId="40" fontId="8" fillId="0" borderId="170" xfId="14" applyNumberFormat="1" applyFont="1" applyFill="1" applyBorder="1" applyAlignment="1">
      <alignment vertical="center"/>
    </xf>
    <xf numFmtId="40" fontId="8" fillId="0" borderId="162" xfId="14" applyNumberFormat="1" applyFont="1" applyFill="1" applyBorder="1" applyAlignment="1">
      <alignment horizontal="right" vertical="center"/>
    </xf>
    <xf numFmtId="40" fontId="39" fillId="0" borderId="138" xfId="14" applyNumberFormat="1" applyFont="1" applyFill="1" applyBorder="1" applyAlignment="1">
      <alignment horizontal="right" vertical="center"/>
    </xf>
    <xf numFmtId="40" fontId="8" fillId="0" borderId="158" xfId="14" applyNumberFormat="1" applyFont="1" applyFill="1" applyBorder="1" applyAlignment="1">
      <alignment horizontal="right" vertical="center"/>
    </xf>
    <xf numFmtId="40" fontId="8" fillId="0" borderId="185" xfId="14" applyNumberFormat="1" applyFont="1" applyFill="1" applyBorder="1" applyAlignment="1">
      <alignment horizontal="right" vertical="center"/>
    </xf>
    <xf numFmtId="40" fontId="8" fillId="0" borderId="145" xfId="14" applyNumberFormat="1" applyFont="1" applyFill="1" applyBorder="1" applyAlignment="1">
      <alignment horizontal="right" vertical="center"/>
    </xf>
    <xf numFmtId="40" fontId="8" fillId="0" borderId="180" xfId="14" applyNumberFormat="1" applyFont="1" applyFill="1" applyBorder="1" applyAlignment="1">
      <alignment horizontal="right" vertical="center"/>
    </xf>
    <xf numFmtId="40" fontId="8" fillId="0" borderId="158" xfId="14" applyNumberFormat="1" applyFont="1" applyFill="1" applyBorder="1" applyAlignment="1">
      <alignment vertical="center"/>
    </xf>
    <xf numFmtId="40" fontId="8" fillId="0" borderId="162" xfId="14" applyNumberFormat="1" applyFont="1" applyFill="1" applyBorder="1" applyAlignment="1">
      <alignment vertical="center"/>
    </xf>
    <xf numFmtId="0" fontId="31" fillId="5" borderId="0" xfId="15" applyFont="1" applyFill="1" applyAlignment="1">
      <alignment horizontal="left" vertical="center" shrinkToFit="1"/>
    </xf>
    <xf numFmtId="0" fontId="31" fillId="0" borderId="0" xfId="15" applyFont="1" applyAlignment="1">
      <alignment horizontal="left" vertical="center" shrinkToFit="1"/>
    </xf>
    <xf numFmtId="0" fontId="1" fillId="0" borderId="0" xfId="15" applyAlignment="1">
      <alignment horizontal="left"/>
    </xf>
    <xf numFmtId="40" fontId="8" fillId="0" borderId="275" xfId="14" applyNumberFormat="1" applyFont="1" applyFill="1" applyBorder="1" applyAlignment="1">
      <alignment horizontal="right" vertical="center"/>
    </xf>
    <xf numFmtId="40" fontId="8" fillId="0" borderId="276" xfId="14" applyNumberFormat="1" applyFont="1" applyFill="1" applyBorder="1" applyAlignment="1">
      <alignment horizontal="right" vertical="center"/>
    </xf>
    <xf numFmtId="40" fontId="8" fillId="0" borderId="277" xfId="14" applyNumberFormat="1" applyFont="1" applyFill="1" applyBorder="1" applyAlignment="1">
      <alignment horizontal="right" vertical="center"/>
    </xf>
    <xf numFmtId="40" fontId="8" fillId="0" borderId="278" xfId="14" applyNumberFormat="1" applyFont="1" applyFill="1" applyBorder="1" applyAlignment="1">
      <alignment horizontal="right" vertical="center"/>
    </xf>
    <xf numFmtId="40" fontId="8" fillId="0" borderId="194" xfId="14" applyNumberFormat="1" applyFont="1" applyFill="1" applyBorder="1" applyAlignment="1">
      <alignment horizontal="right" vertical="center"/>
    </xf>
    <xf numFmtId="40" fontId="8" fillId="0" borderId="279" xfId="14" applyNumberFormat="1" applyFont="1" applyFill="1" applyBorder="1" applyAlignment="1">
      <alignment horizontal="right" vertical="center"/>
    </xf>
    <xf numFmtId="40" fontId="8" fillId="0" borderId="280" xfId="14" applyNumberFormat="1" applyFont="1" applyFill="1" applyBorder="1" applyAlignment="1">
      <alignment horizontal="right" vertical="center"/>
    </xf>
    <xf numFmtId="3" fontId="14" fillId="2" borderId="281" xfId="12" applyNumberFormat="1" applyFont="1" applyFill="1" applyBorder="1" applyAlignment="1">
      <alignment vertical="center"/>
    </xf>
    <xf numFmtId="182" fontId="12" fillId="0" borderId="282" xfId="12" applyNumberFormat="1" applyFont="1" applyFill="1" applyBorder="1" applyAlignment="1">
      <alignment vertical="center"/>
    </xf>
    <xf numFmtId="182" fontId="12" fillId="0" borderId="283" xfId="12" applyNumberFormat="1" applyFont="1" applyFill="1" applyBorder="1" applyAlignment="1">
      <alignment vertical="center"/>
    </xf>
    <xf numFmtId="184" fontId="12" fillId="2" borderId="284" xfId="13" applyNumberFormat="1" applyFont="1" applyFill="1" applyBorder="1" applyAlignment="1">
      <alignment vertical="center"/>
    </xf>
    <xf numFmtId="184" fontId="12" fillId="2" borderId="285" xfId="13" applyNumberFormat="1" applyFont="1" applyFill="1" applyBorder="1" applyAlignment="1">
      <alignment vertical="center"/>
    </xf>
    <xf numFmtId="40" fontId="8" fillId="0" borderId="178" xfId="14" applyNumberFormat="1" applyFont="1" applyFill="1" applyBorder="1" applyAlignment="1">
      <alignment horizontal="right" vertical="center"/>
    </xf>
    <xf numFmtId="40" fontId="8" fillId="0" borderId="137" xfId="14" applyNumberFormat="1" applyFont="1" applyFill="1" applyBorder="1" applyAlignment="1">
      <alignment horizontal="right" vertical="center"/>
    </xf>
    <xf numFmtId="40" fontId="8" fillId="0" borderId="140" xfId="14" applyNumberFormat="1" applyFont="1" applyFill="1" applyBorder="1" applyAlignment="1">
      <alignment vertical="center"/>
    </xf>
    <xf numFmtId="40" fontId="8" fillId="0" borderId="134" xfId="14" applyNumberFormat="1" applyFont="1" applyFill="1" applyBorder="1" applyAlignment="1">
      <alignment horizontal="right" vertical="center"/>
    </xf>
    <xf numFmtId="40" fontId="8" fillId="0" borderId="140" xfId="14" applyNumberFormat="1" applyFont="1" applyFill="1" applyBorder="1" applyAlignment="1">
      <alignment horizontal="right" vertical="center"/>
    </xf>
    <xf numFmtId="180" fontId="8" fillId="0" borderId="142" xfId="14" applyNumberFormat="1" applyFont="1" applyFill="1" applyBorder="1" applyAlignment="1">
      <alignment horizontal="right" vertical="center"/>
    </xf>
    <xf numFmtId="180" fontId="8" fillId="0" borderId="183" xfId="14" applyNumberFormat="1" applyFont="1" applyFill="1" applyBorder="1" applyAlignment="1">
      <alignment horizontal="right" vertical="center"/>
    </xf>
    <xf numFmtId="180" fontId="8" fillId="0" borderId="137" xfId="14" applyNumberFormat="1" applyFont="1" applyFill="1" applyBorder="1" applyAlignment="1">
      <alignment horizontal="right" vertical="center" shrinkToFit="1"/>
    </xf>
    <xf numFmtId="180" fontId="8" fillId="0" borderId="137" xfId="14" applyNumberFormat="1" applyFont="1" applyFill="1" applyBorder="1" applyAlignment="1">
      <alignment vertical="center"/>
    </xf>
    <xf numFmtId="180" fontId="8" fillId="0" borderId="103" xfId="14" applyNumberFormat="1" applyFont="1" applyFill="1" applyBorder="1" applyAlignment="1">
      <alignment vertical="center"/>
    </xf>
    <xf numFmtId="180" fontId="8" fillId="0" borderId="276" xfId="14" applyNumberFormat="1" applyFont="1" applyFill="1" applyBorder="1" applyAlignment="1">
      <alignment horizontal="right" vertical="center"/>
    </xf>
    <xf numFmtId="40" fontId="8" fillId="0" borderId="0" xfId="14" applyNumberFormat="1" applyFont="1" applyFill="1" applyBorder="1" applyAlignment="1">
      <alignment horizontal="right" vertical="center"/>
    </xf>
    <xf numFmtId="180" fontId="8" fillId="0" borderId="0" xfId="14" applyNumberFormat="1" applyFont="1" applyFill="1" applyBorder="1" applyAlignment="1">
      <alignment horizontal="right" vertical="center"/>
    </xf>
    <xf numFmtId="180" fontId="8" fillId="0" borderId="140" xfId="1" applyNumberFormat="1" applyFont="1" applyFill="1" applyBorder="1" applyAlignment="1">
      <alignment horizontal="right" vertical="center"/>
    </xf>
    <xf numFmtId="40" fontId="8" fillId="0" borderId="146" xfId="1" applyNumberFormat="1" applyFont="1" applyFill="1" applyBorder="1" applyAlignment="1">
      <alignment horizontal="right" vertical="center"/>
    </xf>
    <xf numFmtId="40" fontId="8" fillId="0" borderId="136" xfId="1" applyNumberFormat="1" applyFont="1" applyFill="1" applyBorder="1" applyAlignment="1">
      <alignment horizontal="right" vertical="center"/>
    </xf>
    <xf numFmtId="180" fontId="8" fillId="0" borderId="137" xfId="1" applyNumberFormat="1" applyFont="1" applyFill="1" applyBorder="1" applyAlignment="1">
      <alignment vertical="center"/>
    </xf>
    <xf numFmtId="180" fontId="8" fillId="0" borderId="106" xfId="14" applyNumberFormat="1" applyFont="1" applyFill="1" applyBorder="1" applyAlignment="1">
      <alignment vertical="center"/>
    </xf>
    <xf numFmtId="182" fontId="12" fillId="0" borderId="245" xfId="12" applyNumberFormat="1" applyFont="1" applyFill="1" applyBorder="1" applyAlignment="1">
      <alignment vertical="center"/>
    </xf>
    <xf numFmtId="0" fontId="29" fillId="0" borderId="0" xfId="0" applyFont="1" applyBorder="1" applyAlignment="1">
      <alignment vertical="top" wrapText="1"/>
    </xf>
    <xf numFmtId="3" fontId="12" fillId="0" borderId="15" xfId="12" applyNumberFormat="1" applyFont="1" applyFill="1" applyBorder="1" applyAlignment="1">
      <alignment vertical="center"/>
    </xf>
    <xf numFmtId="0" fontId="2" fillId="0" borderId="106" xfId="0" applyFont="1" applyBorder="1" applyAlignment="1">
      <alignment horizontal="distributed" vertical="center"/>
    </xf>
    <xf numFmtId="0" fontId="2" fillId="0" borderId="103" xfId="0" applyFont="1" applyBorder="1" applyAlignment="1">
      <alignment horizontal="distributed" vertical="center"/>
    </xf>
    <xf numFmtId="178" fontId="2" fillId="0" borderId="0" xfId="0" applyNumberFormat="1" applyFont="1" applyFill="1" applyBorder="1" applyAlignment="1">
      <alignment horizontal="right" vertical="center"/>
    </xf>
    <xf numFmtId="38" fontId="2" fillId="0" borderId="155" xfId="3" applyFont="1" applyBorder="1" applyAlignment="1">
      <alignment vertical="center"/>
    </xf>
    <xf numFmtId="38" fontId="2" fillId="0" borderId="163" xfId="3" applyFont="1" applyBorder="1" applyAlignment="1">
      <alignment vertical="center"/>
    </xf>
    <xf numFmtId="38" fontId="2" fillId="0" borderId="107" xfId="3" applyFont="1" applyBorder="1" applyAlignment="1">
      <alignment vertical="center"/>
    </xf>
    <xf numFmtId="0" fontId="2" fillId="0" borderId="163" xfId="0" applyFont="1" applyBorder="1" applyAlignment="1">
      <alignment vertical="center"/>
    </xf>
    <xf numFmtId="178" fontId="2" fillId="0" borderId="103" xfId="0" applyNumberFormat="1" applyFont="1" applyFill="1" applyBorder="1" applyAlignment="1">
      <alignment horizontal="right" vertical="center"/>
    </xf>
    <xf numFmtId="0" fontId="0" fillId="0" borderId="103" xfId="0" applyBorder="1" applyAlignment="1">
      <alignment horizontal="distributed" vertical="center" wrapText="1"/>
    </xf>
    <xf numFmtId="40" fontId="8" fillId="0" borderId="139" xfId="14" applyNumberFormat="1" applyFont="1" applyFill="1" applyBorder="1" applyAlignment="1">
      <alignment vertical="center"/>
    </xf>
    <xf numFmtId="180" fontId="8" fillId="0" borderId="140" xfId="14" applyNumberFormat="1" applyFont="1" applyFill="1" applyBorder="1" applyAlignment="1">
      <alignment vertical="center"/>
    </xf>
    <xf numFmtId="180" fontId="8" fillId="0" borderId="178" xfId="14" applyNumberFormat="1" applyFont="1" applyFill="1" applyBorder="1" applyAlignment="1">
      <alignment vertical="center"/>
    </xf>
    <xf numFmtId="40" fontId="8" fillId="0" borderId="146" xfId="14" applyNumberFormat="1" applyFont="1" applyFill="1" applyBorder="1" applyAlignment="1">
      <alignment vertical="center"/>
    </xf>
    <xf numFmtId="180" fontId="22" fillId="0" borderId="140" xfId="14" applyNumberFormat="1" applyFont="1" applyFill="1" applyBorder="1" applyAlignment="1">
      <alignment horizontal="right" vertical="center"/>
    </xf>
    <xf numFmtId="180" fontId="22" fillId="0" borderId="178" xfId="14" applyNumberFormat="1" applyFont="1" applyFill="1" applyBorder="1" applyAlignment="1">
      <alignment horizontal="right" vertical="center"/>
    </xf>
    <xf numFmtId="180" fontId="22" fillId="0" borderId="134" xfId="14" applyNumberFormat="1" applyFont="1" applyFill="1" applyBorder="1" applyAlignment="1">
      <alignment horizontal="right" vertical="center"/>
    </xf>
    <xf numFmtId="40" fontId="8" fillId="0" borderId="136" xfId="14" applyNumberFormat="1" applyFont="1" applyFill="1" applyBorder="1" applyAlignment="1">
      <alignment horizontal="right" vertical="center"/>
    </xf>
    <xf numFmtId="40" fontId="8" fillId="0" borderId="138" xfId="14" applyNumberFormat="1" applyFont="1" applyFill="1" applyBorder="1" applyAlignment="1">
      <alignment horizontal="right" vertical="center"/>
    </xf>
    <xf numFmtId="180" fontId="8" fillId="0" borderId="137" xfId="14" applyNumberFormat="1" applyFont="1" applyFill="1" applyBorder="1" applyAlignment="1">
      <alignment horizontal="right" vertical="center"/>
    </xf>
    <xf numFmtId="40" fontId="8" fillId="0" borderId="144" xfId="14" applyNumberFormat="1" applyFont="1" applyFill="1" applyBorder="1" applyAlignment="1">
      <alignment horizontal="right" vertical="center"/>
    </xf>
    <xf numFmtId="180" fontId="8" fillId="0" borderId="134" xfId="14" applyNumberFormat="1" applyFont="1" applyFill="1" applyBorder="1" applyAlignment="1">
      <alignment vertical="center"/>
    </xf>
    <xf numFmtId="40" fontId="8" fillId="0" borderId="276" xfId="14" applyNumberFormat="1" applyFont="1" applyFill="1" applyBorder="1" applyAlignment="1">
      <alignment vertical="center"/>
    </xf>
    <xf numFmtId="40" fontId="8" fillId="0" borderId="292" xfId="14" applyNumberFormat="1" applyFont="1" applyFill="1" applyBorder="1" applyAlignment="1">
      <alignment horizontal="right" vertical="center"/>
    </xf>
    <xf numFmtId="180" fontId="8" fillId="0" borderId="292" xfId="14" applyNumberFormat="1" applyFont="1" applyFill="1" applyBorder="1" applyAlignment="1">
      <alignment horizontal="right" vertical="center"/>
    </xf>
    <xf numFmtId="40" fontId="8" fillId="0" borderId="276" xfId="14" applyNumberFormat="1" applyFont="1" applyFill="1" applyBorder="1" applyAlignment="1">
      <alignment horizontal="right" vertical="center" shrinkToFit="1"/>
    </xf>
    <xf numFmtId="3" fontId="14" fillId="2" borderId="294" xfId="12" applyNumberFormat="1" applyFont="1" applyFill="1" applyBorder="1" applyAlignment="1">
      <alignment vertical="center"/>
    </xf>
    <xf numFmtId="182" fontId="12" fillId="0" borderId="25" xfId="12" applyNumberFormat="1" applyFont="1" applyFill="1" applyBorder="1" applyAlignment="1">
      <alignment vertical="center"/>
    </xf>
    <xf numFmtId="182" fontId="12" fillId="0" borderId="26" xfId="12" applyNumberFormat="1" applyFont="1" applyFill="1" applyBorder="1" applyAlignment="1">
      <alignment vertical="center"/>
    </xf>
    <xf numFmtId="184" fontId="12" fillId="2" borderId="295" xfId="13" applyNumberFormat="1" applyFont="1" applyFill="1" applyBorder="1" applyAlignment="1">
      <alignment vertical="center"/>
    </xf>
    <xf numFmtId="3" fontId="14" fillId="2" borderId="79" xfId="12" applyNumberFormat="1" applyFont="1" applyFill="1" applyBorder="1" applyAlignment="1">
      <alignment horizontal="center" vertical="distributed" textRotation="255" justifyLastLine="1"/>
    </xf>
    <xf numFmtId="3" fontId="14" fillId="2" borderId="296" xfId="12" applyNumberFormat="1" applyFont="1" applyFill="1" applyBorder="1" applyAlignment="1">
      <alignment horizontal="center" vertical="center"/>
    </xf>
    <xf numFmtId="182" fontId="12" fillId="0" borderId="36" xfId="12" applyNumberFormat="1" applyFont="1" applyFill="1" applyBorder="1" applyAlignment="1">
      <alignment vertical="center"/>
    </xf>
    <xf numFmtId="0" fontId="0" fillId="0" borderId="0" xfId="0" applyFill="1"/>
    <xf numFmtId="3" fontId="10" fillId="0" borderId="0" xfId="12" applyNumberFormat="1" applyFont="1" applyFill="1" applyAlignment="1">
      <alignment horizontal="left" vertical="center"/>
    </xf>
    <xf numFmtId="3" fontId="14" fillId="2" borderId="298" xfId="12" applyNumberFormat="1" applyFont="1" applyFill="1" applyBorder="1" applyAlignment="1">
      <alignment horizontal="center" vertical="center"/>
    </xf>
    <xf numFmtId="3" fontId="14" fillId="2" borderId="299" xfId="12" applyNumberFormat="1" applyFont="1" applyFill="1" applyBorder="1" applyAlignment="1">
      <alignment vertical="center"/>
    </xf>
    <xf numFmtId="40" fontId="8" fillId="0" borderId="291" xfId="14" applyNumberFormat="1" applyFont="1" applyFill="1" applyBorder="1" applyAlignment="1">
      <alignment horizontal="right" vertical="center"/>
    </xf>
    <xf numFmtId="40" fontId="8" fillId="0" borderId="293" xfId="14" applyNumberFormat="1" applyFont="1" applyFill="1" applyBorder="1" applyAlignment="1">
      <alignment horizontal="right" vertical="center"/>
    </xf>
    <xf numFmtId="180" fontId="8" fillId="0" borderId="178" xfId="14" applyNumberFormat="1" applyFont="1" applyFill="1" applyBorder="1" applyAlignment="1">
      <alignment horizontal="right" vertical="center"/>
    </xf>
    <xf numFmtId="180" fontId="8" fillId="0" borderId="134" xfId="14" applyNumberFormat="1" applyFont="1" applyFill="1" applyBorder="1" applyAlignment="1">
      <alignment horizontal="right" vertical="center"/>
    </xf>
    <xf numFmtId="180" fontId="8" fillId="0" borderId="140" xfId="14" applyNumberFormat="1" applyFont="1" applyFill="1" applyBorder="1" applyAlignment="1">
      <alignment horizontal="right" vertical="center"/>
    </xf>
    <xf numFmtId="40" fontId="8" fillId="0" borderId="139" xfId="14" applyNumberFormat="1" applyFont="1" applyFill="1" applyBorder="1" applyAlignment="1">
      <alignment horizontal="right" vertical="center" shrinkToFit="1"/>
    </xf>
    <xf numFmtId="180" fontId="8" fillId="0" borderId="140" xfId="14" applyNumberFormat="1" applyFont="1" applyFill="1" applyBorder="1" applyAlignment="1">
      <alignment horizontal="right" vertical="center" shrinkToFit="1"/>
    </xf>
    <xf numFmtId="182" fontId="12" fillId="0" borderId="64" xfId="12" applyNumberFormat="1" applyFont="1" applyFill="1" applyBorder="1" applyAlignment="1">
      <alignment vertical="center"/>
    </xf>
    <xf numFmtId="40" fontId="8" fillId="0" borderId="109" xfId="14" applyNumberFormat="1" applyFont="1" applyFill="1" applyBorder="1" applyAlignment="1">
      <alignment horizontal="right" vertical="center"/>
    </xf>
    <xf numFmtId="180" fontId="8" fillId="0" borderId="178" xfId="14" applyNumberFormat="1" applyFont="1" applyFill="1" applyBorder="1" applyAlignment="1">
      <alignment vertical="center" shrinkToFit="1"/>
    </xf>
    <xf numFmtId="40" fontId="8" fillId="0" borderId="275" xfId="14" applyNumberFormat="1" applyFont="1" applyFill="1" applyBorder="1" applyAlignment="1">
      <alignment vertical="center" shrinkToFit="1"/>
    </xf>
    <xf numFmtId="180" fontId="8" fillId="0" borderId="276" xfId="14" applyNumberFormat="1" applyFont="1" applyFill="1" applyBorder="1" applyAlignment="1">
      <alignment vertical="center" shrinkToFit="1"/>
    </xf>
    <xf numFmtId="40" fontId="8" fillId="0" borderId="277" xfId="14" applyNumberFormat="1" applyFont="1" applyFill="1" applyBorder="1" applyAlignment="1">
      <alignment vertical="center"/>
    </xf>
    <xf numFmtId="40" fontId="8" fillId="0" borderId="188" xfId="14" applyNumberFormat="1" applyFont="1" applyFill="1" applyBorder="1" applyAlignment="1">
      <alignment vertical="center"/>
    </xf>
    <xf numFmtId="40" fontId="8" fillId="0" borderId="272" xfId="14" applyNumberFormat="1" applyFont="1" applyFill="1" applyBorder="1" applyAlignment="1">
      <alignment vertical="center"/>
    </xf>
    <xf numFmtId="40" fontId="8" fillId="0" borderId="279" xfId="14" applyNumberFormat="1" applyFont="1" applyFill="1" applyBorder="1" applyAlignment="1">
      <alignment vertical="center"/>
    </xf>
    <xf numFmtId="40" fontId="8" fillId="0" borderId="275" xfId="14" applyNumberFormat="1" applyFont="1" applyFill="1" applyBorder="1" applyAlignment="1">
      <alignment vertical="center"/>
    </xf>
    <xf numFmtId="180" fontId="8" fillId="0" borderId="276" xfId="14" applyNumberFormat="1" applyFont="1" applyFill="1" applyBorder="1" applyAlignment="1">
      <alignment vertical="center"/>
    </xf>
    <xf numFmtId="40" fontId="8" fillId="0" borderId="178" xfId="14" applyNumberFormat="1" applyFont="1" applyFill="1" applyBorder="1" applyAlignment="1">
      <alignment vertical="center"/>
    </xf>
    <xf numFmtId="40" fontId="8" fillId="0" borderId="177" xfId="14" applyNumberFormat="1" applyFont="1" applyFill="1" applyBorder="1" applyAlignment="1">
      <alignment vertical="center"/>
    </xf>
    <xf numFmtId="180" fontId="8" fillId="0" borderId="276" xfId="14" applyNumberFormat="1" applyFont="1" applyFill="1" applyBorder="1" applyAlignment="1">
      <alignment horizontal="right" vertical="center" shrinkToFit="1"/>
    </xf>
    <xf numFmtId="0" fontId="0" fillId="0" borderId="0" xfId="0" applyFont="1"/>
    <xf numFmtId="180" fontId="8" fillId="0" borderId="140" xfId="14" applyNumberFormat="1" applyFont="1" applyFill="1" applyBorder="1" applyAlignment="1">
      <alignment horizontal="center" vertical="center"/>
    </xf>
    <xf numFmtId="0" fontId="22" fillId="0" borderId="0" xfId="0" applyFont="1" applyAlignment="1">
      <alignment vertical="center"/>
    </xf>
    <xf numFmtId="180" fontId="22" fillId="0" borderId="0" xfId="0" applyNumberFormat="1" applyFont="1" applyAlignment="1">
      <alignment vertical="center"/>
    </xf>
    <xf numFmtId="180" fontId="8" fillId="0" borderId="173" xfId="0" applyNumberFormat="1" applyFont="1" applyBorder="1" applyAlignment="1">
      <alignment horizontal="center" vertical="center" wrapText="1"/>
    </xf>
    <xf numFmtId="180" fontId="8" fillId="0" borderId="174" xfId="0" applyNumberFormat="1" applyFont="1" applyBorder="1" applyAlignment="1">
      <alignment horizontal="center" vertical="center" wrapText="1"/>
    </xf>
    <xf numFmtId="180" fontId="8" fillId="0" borderId="175" xfId="0" applyNumberFormat="1" applyFont="1" applyBorder="1" applyAlignment="1">
      <alignment horizontal="center" vertical="center" wrapText="1"/>
    </xf>
    <xf numFmtId="180" fontId="8" fillId="0" borderId="176" xfId="0" applyNumberFormat="1" applyFont="1" applyBorder="1" applyAlignment="1">
      <alignment horizontal="center" vertical="center" wrapText="1"/>
    </xf>
    <xf numFmtId="180" fontId="8" fillId="0" borderId="112" xfId="0" applyNumberFormat="1" applyFont="1" applyBorder="1" applyAlignment="1">
      <alignment vertical="center"/>
    </xf>
    <xf numFmtId="180" fontId="22" fillId="0" borderId="111" xfId="0" applyNumberFormat="1" applyFont="1" applyBorder="1" applyAlignment="1">
      <alignment vertical="center"/>
    </xf>
    <xf numFmtId="180" fontId="8" fillId="0" borderId="102" xfId="0" applyNumberFormat="1" applyFont="1" applyBorder="1" applyAlignment="1">
      <alignment vertical="center"/>
    </xf>
    <xf numFmtId="180" fontId="8" fillId="0" borderId="0" xfId="0" applyNumberFormat="1" applyFont="1" applyAlignment="1">
      <alignment vertical="center"/>
    </xf>
    <xf numFmtId="180" fontId="8" fillId="0" borderId="144" xfId="0" applyNumberFormat="1" applyFont="1" applyBorder="1" applyAlignment="1">
      <alignment horizontal="distributed" vertical="center"/>
    </xf>
    <xf numFmtId="180" fontId="22" fillId="0" borderId="103" xfId="0" applyNumberFormat="1" applyFont="1" applyBorder="1" applyAlignment="1">
      <alignment vertical="center"/>
    </xf>
    <xf numFmtId="180" fontId="8" fillId="0" borderId="101" xfId="0" applyNumberFormat="1" applyFont="1" applyBorder="1" applyAlignment="1">
      <alignment vertical="center"/>
    </xf>
    <xf numFmtId="180" fontId="8" fillId="0" borderId="180" xfId="0" applyNumberFormat="1" applyFont="1" applyBorder="1" applyAlignment="1">
      <alignment horizontal="distributed" vertical="center"/>
    </xf>
    <xf numFmtId="180" fontId="22" fillId="0" borderId="106" xfId="0" applyNumberFormat="1" applyFont="1" applyBorder="1" applyAlignment="1">
      <alignment vertical="center"/>
    </xf>
    <xf numFmtId="180" fontId="8" fillId="0" borderId="106" xfId="0" applyNumberFormat="1" applyFont="1" applyBorder="1" applyAlignment="1">
      <alignment vertical="center"/>
    </xf>
    <xf numFmtId="180" fontId="8" fillId="0" borderId="107" xfId="0" applyNumberFormat="1" applyFont="1" applyBorder="1" applyAlignment="1">
      <alignment vertical="center"/>
    </xf>
    <xf numFmtId="180" fontId="8" fillId="0" borderId="180" xfId="0" applyNumberFormat="1" applyFont="1" applyBorder="1" applyAlignment="1">
      <alignment vertical="center"/>
    </xf>
    <xf numFmtId="180" fontId="8" fillId="0" borderId="105" xfId="0" applyNumberFormat="1" applyFont="1" applyBorder="1" applyAlignment="1">
      <alignment vertical="center"/>
    </xf>
    <xf numFmtId="180" fontId="22" fillId="0" borderId="105" xfId="0" applyNumberFormat="1" applyFont="1" applyBorder="1" applyAlignment="1">
      <alignment vertical="center"/>
    </xf>
    <xf numFmtId="179" fontId="22" fillId="0" borderId="100" xfId="0" applyNumberFormat="1" applyFont="1" applyBorder="1" applyAlignment="1">
      <alignment vertical="center"/>
    </xf>
    <xf numFmtId="179" fontId="8" fillId="0" borderId="185" xfId="0" applyNumberFormat="1" applyFont="1" applyBorder="1" applyAlignment="1">
      <alignment horizontal="distributed" vertical="center"/>
    </xf>
    <xf numFmtId="179" fontId="22" fillId="0" borderId="0" xfId="0" applyNumberFormat="1" applyFont="1" applyAlignment="1">
      <alignment vertical="center"/>
    </xf>
    <xf numFmtId="180" fontId="8" fillId="0" borderId="104" xfId="0" applyNumberFormat="1" applyFont="1" applyBorder="1" applyAlignment="1">
      <alignment vertical="center"/>
    </xf>
    <xf numFmtId="179" fontId="22" fillId="0" borderId="103" xfId="0" applyNumberFormat="1" applyFont="1" applyBorder="1" applyAlignment="1">
      <alignment vertical="center"/>
    </xf>
    <xf numFmtId="180" fontId="8" fillId="0" borderId="147" xfId="0" applyNumberFormat="1" applyFont="1" applyBorder="1" applyAlignment="1">
      <alignment vertical="center"/>
    </xf>
    <xf numFmtId="179" fontId="22" fillId="0" borderId="149" xfId="0" applyNumberFormat="1" applyFont="1" applyBorder="1" applyAlignment="1">
      <alignment vertical="center"/>
    </xf>
    <xf numFmtId="180" fontId="8" fillId="0" borderId="276" xfId="0" applyNumberFormat="1" applyFont="1" applyBorder="1" applyAlignment="1">
      <alignment horizontal="right" vertical="center"/>
    </xf>
    <xf numFmtId="180" fontId="2" fillId="0" borderId="0" xfId="0" applyNumberFormat="1" applyFont="1" applyAlignment="1">
      <alignment vertical="center"/>
    </xf>
    <xf numFmtId="180" fontId="8" fillId="0" borderId="137" xfId="0" applyNumberFormat="1" applyFont="1" applyBorder="1" applyAlignment="1">
      <alignment horizontal="right" vertical="center"/>
    </xf>
    <xf numFmtId="179" fontId="8" fillId="0" borderId="180" xfId="0" applyNumberFormat="1" applyFont="1" applyBorder="1" applyAlignment="1">
      <alignment horizontal="distributed" vertical="center"/>
    </xf>
    <xf numFmtId="179" fontId="8" fillId="0" borderId="145" xfId="0" applyNumberFormat="1" applyFont="1" applyBorder="1" applyAlignment="1">
      <alignment horizontal="distributed" vertical="center"/>
    </xf>
    <xf numFmtId="179" fontId="22" fillId="0" borderId="106" xfId="0" applyNumberFormat="1" applyFont="1" applyBorder="1" applyAlignment="1">
      <alignment vertical="center"/>
    </xf>
    <xf numFmtId="180" fontId="22" fillId="0" borderId="100" xfId="0" applyNumberFormat="1" applyFont="1" applyBorder="1" applyAlignment="1">
      <alignment vertical="center"/>
    </xf>
    <xf numFmtId="0" fontId="0" fillId="0" borderId="136" xfId="0" applyBorder="1"/>
    <xf numFmtId="0" fontId="0" fillId="0" borderId="103" xfId="0" applyBorder="1"/>
    <xf numFmtId="0" fontId="8" fillId="0" borderId="136" xfId="0" applyFont="1" applyBorder="1" applyAlignment="1">
      <alignment vertical="center"/>
    </xf>
    <xf numFmtId="180" fontId="0" fillId="0" borderId="103" xfId="0" applyNumberFormat="1" applyBorder="1"/>
    <xf numFmtId="180" fontId="8" fillId="0" borderId="160" xfId="0" applyNumberFormat="1" applyFont="1" applyBorder="1" applyAlignment="1">
      <alignment vertical="center"/>
    </xf>
    <xf numFmtId="180" fontId="22" fillId="0" borderId="153" xfId="0" applyNumberFormat="1" applyFont="1" applyBorder="1" applyAlignment="1">
      <alignment vertical="center"/>
    </xf>
    <xf numFmtId="180" fontId="8" fillId="0" borderId="0" xfId="0" applyNumberFormat="1" applyFont="1" applyAlignment="1">
      <alignment horizontal="center" vertical="center" textRotation="255"/>
    </xf>
    <xf numFmtId="180" fontId="8" fillId="0" borderId="286" xfId="0" applyNumberFormat="1" applyFont="1" applyBorder="1" applyAlignment="1">
      <alignment horizontal="center" vertical="center" wrapText="1"/>
    </xf>
    <xf numFmtId="180" fontId="0" fillId="0" borderId="185" xfId="0" applyNumberFormat="1" applyBorder="1"/>
    <xf numFmtId="180" fontId="22" fillId="0" borderId="107" xfId="0" applyNumberFormat="1" applyFont="1" applyBorder="1" applyAlignment="1">
      <alignment vertical="center"/>
    </xf>
    <xf numFmtId="180" fontId="22" fillId="0" borderId="163" xfId="0" applyNumberFormat="1" applyFont="1" applyBorder="1" applyAlignment="1">
      <alignment vertical="center"/>
    </xf>
    <xf numFmtId="180" fontId="22" fillId="0" borderId="104" xfId="0" applyNumberFormat="1" applyFont="1" applyBorder="1" applyAlignment="1">
      <alignment vertical="center"/>
    </xf>
    <xf numFmtId="180" fontId="22" fillId="0" borderId="101" xfId="0" applyNumberFormat="1" applyFont="1" applyBorder="1" applyAlignment="1">
      <alignment vertical="center"/>
    </xf>
    <xf numFmtId="180" fontId="22" fillId="0" borderId="110" xfId="0" applyNumberFormat="1" applyFont="1" applyBorder="1" applyAlignment="1">
      <alignment vertical="center"/>
    </xf>
    <xf numFmtId="180" fontId="0" fillId="0" borderId="137" xfId="0" applyNumberFormat="1" applyBorder="1" applyAlignment="1">
      <alignment horizontal="right"/>
    </xf>
    <xf numFmtId="0" fontId="41" fillId="0" borderId="103" xfId="0" applyFont="1" applyBorder="1" applyAlignment="1">
      <alignment horizontal="distributed" vertical="center" wrapText="1"/>
    </xf>
    <xf numFmtId="0" fontId="0" fillId="0" borderId="162" xfId="0" applyBorder="1"/>
    <xf numFmtId="0" fontId="0" fillId="0" borderId="137" xfId="0" applyBorder="1"/>
    <xf numFmtId="180" fontId="0" fillId="0" borderId="137" xfId="0" applyNumberFormat="1" applyBorder="1"/>
    <xf numFmtId="180" fontId="22" fillId="0" borderId="102" xfId="0" applyNumberFormat="1" applyFont="1" applyBorder="1" applyAlignment="1">
      <alignment vertical="center"/>
    </xf>
    <xf numFmtId="0" fontId="0" fillId="0" borderId="158" xfId="0" applyBorder="1"/>
    <xf numFmtId="0" fontId="0" fillId="0" borderId="140" xfId="0" applyBorder="1"/>
    <xf numFmtId="0" fontId="0" fillId="0" borderId="139" xfId="0" applyBorder="1"/>
    <xf numFmtId="180" fontId="0" fillId="0" borderId="140" xfId="0" applyNumberFormat="1" applyBorder="1"/>
    <xf numFmtId="180" fontId="8" fillId="0" borderId="162" xfId="0" applyNumberFormat="1" applyFont="1" applyBorder="1" applyAlignment="1">
      <alignment horizontal="right" vertical="center"/>
    </xf>
    <xf numFmtId="180" fontId="8" fillId="0" borderId="136" xfId="0" applyNumberFormat="1" applyFont="1" applyBorder="1" applyAlignment="1">
      <alignment horizontal="right" vertical="center"/>
    </xf>
    <xf numFmtId="180" fontId="8" fillId="0" borderId="145" xfId="0" applyNumberFormat="1" applyFont="1" applyBorder="1" applyAlignment="1">
      <alignment horizontal="distributed" vertical="center"/>
    </xf>
    <xf numFmtId="180" fontId="22" fillId="0" borderId="122" xfId="0" applyNumberFormat="1" applyFont="1" applyBorder="1" applyAlignment="1">
      <alignment vertical="center"/>
    </xf>
    <xf numFmtId="180" fontId="8" fillId="0" borderId="180" xfId="0" applyNumberFormat="1" applyFont="1" applyBorder="1" applyAlignment="1">
      <alignment horizontal="right" vertical="center"/>
    </xf>
    <xf numFmtId="180" fontId="8" fillId="0" borderId="134" xfId="0" applyNumberFormat="1" applyFont="1" applyBorder="1" applyAlignment="1">
      <alignment horizontal="right" vertical="center"/>
    </xf>
    <xf numFmtId="180" fontId="8" fillId="0" borderId="133" xfId="0" applyNumberFormat="1" applyFont="1" applyBorder="1" applyAlignment="1">
      <alignment horizontal="right" vertical="center"/>
    </xf>
    <xf numFmtId="180" fontId="8" fillId="0" borderId="178" xfId="0" applyNumberFormat="1" applyFont="1" applyBorder="1" applyAlignment="1">
      <alignment horizontal="right" vertical="center"/>
    </xf>
    <xf numFmtId="180" fontId="8" fillId="0" borderId="177" xfId="0" applyNumberFormat="1" applyFont="1" applyBorder="1" applyAlignment="1">
      <alignment horizontal="right" vertical="center"/>
    </xf>
    <xf numFmtId="180" fontId="22" fillId="0" borderId="180" xfId="0" applyNumberFormat="1" applyFont="1" applyBorder="1" applyAlignment="1">
      <alignment vertical="center"/>
    </xf>
    <xf numFmtId="180" fontId="30" fillId="0" borderId="103" xfId="0" applyNumberFormat="1" applyFont="1" applyBorder="1" applyAlignment="1">
      <alignment horizontal="distributed" vertical="center" shrinkToFit="1"/>
    </xf>
    <xf numFmtId="180" fontId="8" fillId="0" borderId="103" xfId="0" applyNumberFormat="1" applyFont="1" applyBorder="1" applyAlignment="1">
      <alignment horizontal="distributed" vertical="center" wrapText="1" shrinkToFit="1"/>
    </xf>
    <xf numFmtId="180" fontId="8" fillId="0" borderId="100" xfId="0" applyNumberFormat="1" applyFont="1" applyBorder="1" applyAlignment="1">
      <alignment vertical="center"/>
    </xf>
    <xf numFmtId="180" fontId="22" fillId="0" borderId="161" xfId="0" applyNumberFormat="1" applyFont="1" applyBorder="1" applyAlignment="1">
      <alignment vertical="center"/>
    </xf>
    <xf numFmtId="180" fontId="22" fillId="0" borderId="0" xfId="0" applyNumberFormat="1" applyFont="1" applyAlignment="1">
      <alignment horizontal="distributed" vertical="center"/>
    </xf>
    <xf numFmtId="180" fontId="22" fillId="0" borderId="192" xfId="0" applyNumberFormat="1" applyFont="1" applyBorder="1" applyAlignment="1">
      <alignment vertical="center"/>
    </xf>
    <xf numFmtId="0" fontId="41" fillId="0" borderId="178" xfId="0" applyFont="1" applyBorder="1"/>
    <xf numFmtId="40" fontId="8" fillId="0" borderId="177" xfId="1" applyNumberFormat="1" applyFont="1" applyFill="1" applyBorder="1" applyAlignment="1">
      <alignment vertical="center"/>
    </xf>
    <xf numFmtId="180" fontId="8" fillId="0" borderId="178" xfId="1" applyNumberFormat="1" applyFont="1" applyFill="1" applyBorder="1" applyAlignment="1">
      <alignment vertical="center"/>
    </xf>
    <xf numFmtId="40" fontId="8" fillId="0" borderId="171" xfId="1" applyNumberFormat="1" applyFont="1" applyFill="1" applyBorder="1" applyAlignment="1">
      <alignment horizontal="right" vertical="center"/>
    </xf>
    <xf numFmtId="0" fontId="41" fillId="0" borderId="136" xfId="0" applyFont="1" applyBorder="1"/>
    <xf numFmtId="180" fontId="8" fillId="0" borderId="185" xfId="0" applyNumberFormat="1" applyFont="1" applyBorder="1" applyAlignment="1">
      <alignment horizontal="distributed" vertical="center" wrapText="1"/>
    </xf>
    <xf numFmtId="180" fontId="22" fillId="0" borderId="160" xfId="0" applyNumberFormat="1" applyFont="1" applyBorder="1" applyAlignment="1">
      <alignment vertical="center"/>
    </xf>
    <xf numFmtId="180" fontId="22" fillId="0" borderId="0" xfId="0" applyNumberFormat="1" applyFont="1" applyAlignment="1">
      <alignment vertical="center" shrinkToFit="1"/>
    </xf>
    <xf numFmtId="0" fontId="22" fillId="0" borderId="136" xfId="0" applyFont="1" applyBorder="1"/>
    <xf numFmtId="180" fontId="22" fillId="0" borderId="137" xfId="0" applyNumberFormat="1" applyFont="1" applyBorder="1"/>
    <xf numFmtId="180" fontId="22" fillId="0" borderId="153" xfId="0" applyNumberFormat="1" applyFont="1" applyBorder="1" applyAlignment="1">
      <alignment vertical="center" shrinkToFit="1"/>
    </xf>
    <xf numFmtId="40" fontId="8" fillId="0" borderId="160" xfId="14" applyNumberFormat="1" applyFont="1" applyFill="1" applyBorder="1" applyAlignment="1">
      <alignment horizontal="right" vertical="center" shrinkToFit="1"/>
    </xf>
    <xf numFmtId="40" fontId="8" fillId="0" borderId="100" xfId="14" applyNumberFormat="1" applyFont="1" applyFill="1" applyBorder="1" applyAlignment="1">
      <alignment vertical="center"/>
    </xf>
    <xf numFmtId="180" fontId="8" fillId="0" borderId="145" xfId="14" applyNumberFormat="1" applyFont="1" applyFill="1" applyBorder="1" applyAlignment="1">
      <alignment vertical="center"/>
    </xf>
    <xf numFmtId="40" fontId="8" fillId="0" borderId="133" xfId="14" applyNumberFormat="1" applyFont="1" applyFill="1" applyBorder="1" applyAlignment="1">
      <alignment vertical="center"/>
    </xf>
    <xf numFmtId="180" fontId="8" fillId="0" borderId="100" xfId="14" applyNumberFormat="1" applyFont="1" applyFill="1" applyBorder="1" applyAlignment="1">
      <alignment vertical="center"/>
    </xf>
    <xf numFmtId="0" fontId="0" fillId="0" borderId="144" xfId="0" applyBorder="1"/>
    <xf numFmtId="180" fontId="8" fillId="0" borderId="136" xfId="0" applyNumberFormat="1" applyFont="1" applyBorder="1" applyAlignment="1">
      <alignment horizontal="right" vertical="center" shrinkToFit="1"/>
    </xf>
    <xf numFmtId="180" fontId="8" fillId="0" borderId="137" xfId="0" applyNumberFormat="1" applyFont="1" applyBorder="1" applyAlignment="1">
      <alignment horizontal="right" vertical="center" shrinkToFit="1"/>
    </xf>
    <xf numFmtId="180" fontId="8" fillId="0" borderId="138" xfId="0" applyNumberFormat="1" applyFont="1" applyBorder="1" applyAlignment="1">
      <alignment horizontal="right" vertical="center" shrinkToFit="1"/>
    </xf>
    <xf numFmtId="180" fontId="8" fillId="0" borderId="170" xfId="0" applyNumberFormat="1" applyFont="1" applyBorder="1" applyAlignment="1">
      <alignment horizontal="right" vertical="center" shrinkToFit="1"/>
    </xf>
    <xf numFmtId="180" fontId="22" fillId="0" borderId="109" xfId="0" applyNumberFormat="1" applyFont="1" applyBorder="1" applyAlignment="1">
      <alignment vertical="center"/>
    </xf>
    <xf numFmtId="0" fontId="0" fillId="0" borderId="105" xfId="0" applyBorder="1"/>
    <xf numFmtId="0" fontId="0" fillId="0" borderId="193" xfId="0" applyBorder="1"/>
    <xf numFmtId="0" fontId="0" fillId="0" borderId="168" xfId="0" applyBorder="1"/>
    <xf numFmtId="180" fontId="0" fillId="0" borderId="105" xfId="0" applyNumberFormat="1" applyBorder="1"/>
    <xf numFmtId="180" fontId="8" fillId="0" borderId="270" xfId="0" applyNumberFormat="1" applyFont="1" applyBorder="1" applyAlignment="1">
      <alignment vertical="center" textRotation="255"/>
    </xf>
    <xf numFmtId="180" fontId="8" fillId="0" borderId="135" xfId="0" applyNumberFormat="1" applyFont="1" applyBorder="1" applyAlignment="1">
      <alignment horizontal="right" vertical="center" shrinkToFit="1"/>
    </xf>
    <xf numFmtId="180" fontId="8" fillId="0" borderId="138" xfId="0" applyNumberFormat="1" applyFont="1" applyBorder="1" applyAlignment="1">
      <alignment horizontal="right" vertical="center"/>
    </xf>
    <xf numFmtId="0" fontId="22" fillId="0" borderId="0" xfId="0" applyFont="1"/>
    <xf numFmtId="180" fontId="22" fillId="0" borderId="0" xfId="0" applyNumberFormat="1" applyFont="1"/>
    <xf numFmtId="180" fontId="8" fillId="0" borderId="109" xfId="0" applyNumberFormat="1" applyFont="1" applyBorder="1" applyAlignment="1">
      <alignment vertical="center"/>
    </xf>
    <xf numFmtId="180" fontId="8" fillId="0" borderId="142" xfId="0" applyNumberFormat="1" applyFont="1" applyBorder="1" applyAlignment="1">
      <alignment horizontal="right" vertical="center"/>
    </xf>
    <xf numFmtId="180" fontId="8" fillId="0" borderId="143" xfId="0" applyNumberFormat="1" applyFont="1" applyBorder="1" applyAlignment="1">
      <alignment horizontal="right" vertical="center"/>
    </xf>
    <xf numFmtId="180" fontId="8" fillId="0" borderId="127" xfId="0" applyNumberFormat="1" applyFont="1" applyBorder="1" applyAlignment="1">
      <alignment horizontal="right" vertical="center" shrinkToFit="1"/>
    </xf>
    <xf numFmtId="180" fontId="8" fillId="0" borderId="191" xfId="0" applyNumberFormat="1" applyFont="1" applyBorder="1" applyAlignment="1">
      <alignment horizontal="right" vertical="center" shrinkToFit="1"/>
    </xf>
    <xf numFmtId="0" fontId="35" fillId="0" borderId="103" xfId="6" applyFont="1" applyBorder="1" applyAlignment="1">
      <alignment horizontal="distributed" vertical="center" shrinkToFit="1"/>
    </xf>
    <xf numFmtId="40" fontId="8" fillId="0" borderId="168" xfId="14" applyNumberFormat="1" applyFont="1" applyFill="1" applyBorder="1" applyAlignment="1">
      <alignment horizontal="right" vertical="center"/>
    </xf>
    <xf numFmtId="40" fontId="8" fillId="0" borderId="161" xfId="14" applyNumberFormat="1" applyFont="1" applyFill="1" applyBorder="1" applyAlignment="1">
      <alignment horizontal="right" vertical="center" shrinkToFit="1"/>
    </xf>
    <xf numFmtId="40" fontId="8" fillId="0" borderId="280" xfId="14" applyNumberFormat="1" applyFont="1" applyFill="1" applyBorder="1" applyAlignment="1">
      <alignment horizontal="right" vertical="center" shrinkToFit="1"/>
    </xf>
    <xf numFmtId="40" fontId="8" fillId="0" borderId="278" xfId="14" applyNumberFormat="1" applyFont="1" applyFill="1" applyBorder="1" applyAlignment="1">
      <alignment horizontal="right" vertical="center" shrinkToFit="1"/>
    </xf>
    <xf numFmtId="180" fontId="8" fillId="0" borderId="173" xfId="0" applyNumberFormat="1" applyFont="1" applyBorder="1" applyAlignment="1">
      <alignment horizontal="right" vertical="center" shrinkToFit="1"/>
    </xf>
    <xf numFmtId="180" fontId="8" fillId="0" borderId="175" xfId="0" applyNumberFormat="1" applyFont="1" applyBorder="1" applyAlignment="1">
      <alignment horizontal="right" vertical="center" shrinkToFit="1"/>
    </xf>
    <xf numFmtId="180" fontId="8" fillId="0" borderId="184" xfId="0" applyNumberFormat="1" applyFont="1" applyBorder="1" applyAlignment="1">
      <alignment horizontal="right" vertical="center" shrinkToFit="1"/>
    </xf>
    <xf numFmtId="180" fontId="8" fillId="0" borderId="170" xfId="0" applyNumberFormat="1" applyFont="1" applyBorder="1" applyAlignment="1">
      <alignment horizontal="right" vertical="center"/>
    </xf>
    <xf numFmtId="180" fontId="8" fillId="0" borderId="181" xfId="0" applyNumberFormat="1" applyFont="1" applyBorder="1" applyAlignment="1">
      <alignment horizontal="right" vertical="center"/>
    </xf>
    <xf numFmtId="180" fontId="8" fillId="0" borderId="116" xfId="0" applyNumberFormat="1" applyFont="1" applyBorder="1" applyAlignment="1">
      <alignment horizontal="right" vertical="center" shrinkToFit="1"/>
    </xf>
    <xf numFmtId="180" fontId="8" fillId="0" borderId="302" xfId="0" applyNumberFormat="1" applyFont="1" applyBorder="1" applyAlignment="1">
      <alignment horizontal="right" vertical="center" shrinkToFit="1"/>
    </xf>
    <xf numFmtId="180" fontId="8" fillId="0" borderId="303" xfId="0" applyNumberFormat="1" applyFont="1" applyBorder="1" applyAlignment="1">
      <alignment horizontal="right" vertical="center" shrinkToFit="1"/>
    </xf>
    <xf numFmtId="180" fontId="8" fillId="0" borderId="304" xfId="0" applyNumberFormat="1" applyFont="1" applyBorder="1" applyAlignment="1">
      <alignment horizontal="right" vertical="center" shrinkToFit="1"/>
    </xf>
    <xf numFmtId="0" fontId="31" fillId="0" borderId="0" xfId="10" applyFont="1" applyAlignment="1">
      <alignment horizontal="right" vertical="center" shrinkToFit="1"/>
    </xf>
    <xf numFmtId="0" fontId="35" fillId="0" borderId="305" xfId="10" applyFont="1" applyBorder="1">
      <alignment vertical="center"/>
    </xf>
    <xf numFmtId="0" fontId="35" fillId="0" borderId="307" xfId="10" applyFont="1" applyBorder="1" applyAlignment="1">
      <alignment horizontal="center" vertical="center" shrinkToFit="1"/>
    </xf>
    <xf numFmtId="0" fontId="35" fillId="0" borderId="310" xfId="10" applyFont="1" applyBorder="1">
      <alignment vertical="center"/>
    </xf>
    <xf numFmtId="0" fontId="35" fillId="0" borderId="312" xfId="6" applyFont="1" applyBorder="1" applyAlignment="1">
      <alignment vertical="center" shrinkToFit="1"/>
    </xf>
    <xf numFmtId="0" fontId="45" fillId="0" borderId="313" xfId="6" applyFont="1" applyBorder="1" applyAlignment="1">
      <alignment vertical="center" shrinkToFit="1"/>
    </xf>
    <xf numFmtId="0" fontId="45" fillId="0" borderId="312" xfId="6" applyFont="1" applyBorder="1" applyAlignment="1">
      <alignment vertical="center" shrinkToFit="1"/>
    </xf>
    <xf numFmtId="186" fontId="45" fillId="0" borderId="313" xfId="6" applyNumberFormat="1" applyFont="1" applyBorder="1" applyAlignment="1">
      <alignment vertical="center" shrinkToFit="1"/>
    </xf>
    <xf numFmtId="0" fontId="35" fillId="0" borderId="312" xfId="10" applyFont="1" applyBorder="1" applyAlignment="1">
      <alignment vertical="center" shrinkToFit="1"/>
    </xf>
    <xf numFmtId="0" fontId="35" fillId="0" borderId="313" xfId="10" applyFont="1" applyBorder="1" applyAlignment="1">
      <alignment vertical="center" shrinkToFit="1"/>
    </xf>
    <xf numFmtId="0" fontId="35" fillId="0" borderId="314" xfId="10" applyFont="1" applyBorder="1" applyAlignment="1">
      <alignment vertical="center" shrinkToFit="1"/>
    </xf>
    <xf numFmtId="0" fontId="35" fillId="0" borderId="0" xfId="6" applyFont="1" applyAlignment="1">
      <alignment vertical="center" shrinkToFit="1"/>
    </xf>
    <xf numFmtId="0" fontId="45" fillId="0" borderId="104" xfId="6" applyFont="1" applyBorder="1" applyAlignment="1">
      <alignment vertical="center" shrinkToFit="1"/>
    </xf>
    <xf numFmtId="0" fontId="45" fillId="0" borderId="110" xfId="6" applyFont="1" applyBorder="1" applyAlignment="1">
      <alignment vertical="center" shrinkToFit="1"/>
    </xf>
    <xf numFmtId="186" fontId="45" fillId="0" borderId="104" xfId="6" applyNumberFormat="1" applyFont="1" applyBorder="1" applyAlignment="1">
      <alignment vertical="center" shrinkToFit="1"/>
    </xf>
    <xf numFmtId="0" fontId="37" fillId="0" borderId="0" xfId="15" applyFont="1" applyAlignment="1">
      <alignment horizontal="left" vertical="center" shrinkToFit="1"/>
    </xf>
    <xf numFmtId="0" fontId="31" fillId="0" borderId="0" xfId="15" applyFont="1" applyAlignment="1">
      <alignment horizontal="left" vertical="center"/>
    </xf>
    <xf numFmtId="0" fontId="45" fillId="0" borderId="109" xfId="6" applyFont="1" applyBorder="1" applyAlignment="1">
      <alignment vertical="center" shrinkToFit="1"/>
    </xf>
    <xf numFmtId="0" fontId="45" fillId="0" borderId="151" xfId="6" applyFont="1" applyBorder="1" applyAlignment="1">
      <alignment vertical="center" shrinkToFit="1"/>
    </xf>
    <xf numFmtId="186" fontId="45" fillId="0" borderId="109" xfId="6" applyNumberFormat="1" applyFont="1" applyBorder="1" applyAlignment="1">
      <alignment vertical="center" shrinkToFit="1"/>
    </xf>
    <xf numFmtId="0" fontId="35" fillId="0" borderId="315" xfId="10" applyFont="1" applyBorder="1">
      <alignment vertical="center"/>
    </xf>
    <xf numFmtId="186" fontId="45" fillId="0" borderId="104" xfId="6" applyNumberFormat="1" applyFont="1" applyBorder="1" applyAlignment="1">
      <alignment horizontal="right" vertical="center" shrinkToFit="1"/>
    </xf>
    <xf numFmtId="0" fontId="35" fillId="0" borderId="316" xfId="10" applyFont="1" applyBorder="1">
      <alignment vertical="center"/>
    </xf>
    <xf numFmtId="0" fontId="36" fillId="0" borderId="317" xfId="6" applyFont="1" applyBorder="1" applyAlignment="1">
      <alignment vertical="center" textRotation="255" shrinkToFit="1"/>
    </xf>
    <xf numFmtId="0" fontId="36" fillId="0" borderId="318" xfId="6" applyFont="1" applyBorder="1" applyAlignment="1">
      <alignment vertical="center" textRotation="255" shrinkToFit="1"/>
    </xf>
    <xf numFmtId="0" fontId="36" fillId="0" borderId="319" xfId="6" applyFont="1" applyBorder="1" applyAlignment="1">
      <alignment vertical="center" textRotation="255" shrinkToFit="1"/>
    </xf>
    <xf numFmtId="0" fontId="36" fillId="0" borderId="320" xfId="6" applyFont="1" applyBorder="1" applyAlignment="1">
      <alignment vertical="center" textRotation="255" shrinkToFit="1"/>
    </xf>
    <xf numFmtId="0" fontId="35" fillId="0" borderId="321" xfId="10" applyFont="1" applyBorder="1">
      <alignment vertical="center"/>
    </xf>
    <xf numFmtId="0" fontId="35" fillId="0" borderId="323" xfId="6" applyFont="1" applyBorder="1" applyAlignment="1">
      <alignment vertical="center" shrinkToFit="1"/>
    </xf>
    <xf numFmtId="0" fontId="45" fillId="0" borderId="324" xfId="6" applyFont="1" applyBorder="1" applyAlignment="1">
      <alignment vertical="center" shrinkToFit="1"/>
    </xf>
    <xf numFmtId="0" fontId="45" fillId="0" borderId="323" xfId="6" applyFont="1" applyBorder="1" applyAlignment="1">
      <alignment vertical="center" shrinkToFit="1"/>
    </xf>
    <xf numFmtId="186" fontId="45" fillId="0" borderId="324" xfId="6" applyNumberFormat="1" applyFont="1" applyBorder="1" applyAlignment="1">
      <alignment vertical="center" shrinkToFit="1"/>
    </xf>
    <xf numFmtId="0" fontId="35" fillId="0" borderId="323" xfId="10" applyFont="1" applyBorder="1" applyAlignment="1">
      <alignment vertical="center" shrinkToFit="1"/>
    </xf>
    <xf numFmtId="0" fontId="35" fillId="0" borderId="324" xfId="10" applyFont="1" applyBorder="1" applyAlignment="1">
      <alignment vertical="center" shrinkToFit="1"/>
    </xf>
    <xf numFmtId="0" fontId="35" fillId="0" borderId="325" xfId="10" applyFont="1" applyBorder="1" applyAlignment="1">
      <alignment vertical="center" shrinkToFit="1"/>
    </xf>
    <xf numFmtId="182" fontId="12" fillId="0" borderId="233" xfId="12" applyNumberFormat="1" applyFont="1" applyFill="1" applyBorder="1" applyAlignment="1">
      <alignment vertical="center"/>
    </xf>
    <xf numFmtId="183" fontId="12" fillId="0" borderId="54" xfId="13" applyNumberFormat="1" applyFont="1" applyFill="1" applyBorder="1" applyAlignment="1">
      <alignment vertical="center"/>
    </xf>
    <xf numFmtId="182" fontId="12" fillId="2" borderId="239" xfId="12" applyNumberFormat="1" applyFont="1" applyFill="1" applyBorder="1" applyAlignment="1">
      <alignment vertical="center"/>
    </xf>
    <xf numFmtId="182" fontId="12" fillId="0" borderId="254" xfId="12" applyNumberFormat="1" applyFont="1" applyFill="1" applyBorder="1" applyAlignment="1">
      <alignment vertical="center"/>
    </xf>
    <xf numFmtId="0" fontId="0" fillId="0" borderId="102" xfId="0" applyBorder="1"/>
    <xf numFmtId="3" fontId="14" fillId="2" borderId="326" xfId="12" applyNumberFormat="1" applyFont="1" applyFill="1" applyBorder="1" applyAlignment="1">
      <alignment horizontal="center" vertical="center" justifyLastLine="1"/>
    </xf>
    <xf numFmtId="3" fontId="14" fillId="2" borderId="48" xfId="12" applyNumberFormat="1" applyFont="1" applyFill="1" applyBorder="1" applyAlignment="1">
      <alignment horizontal="center" vertical="center" justifyLastLine="1"/>
    </xf>
    <xf numFmtId="3" fontId="14" fillId="2" borderId="327" xfId="12" applyNumberFormat="1" applyFont="1" applyFill="1" applyBorder="1" applyAlignment="1">
      <alignment horizontal="center" vertical="center" justifyLastLine="1"/>
    </xf>
    <xf numFmtId="182" fontId="12" fillId="0" borderId="328" xfId="12" applyNumberFormat="1" applyFont="1" applyFill="1" applyBorder="1" applyAlignment="1">
      <alignment vertical="center"/>
    </xf>
    <xf numFmtId="3" fontId="14" fillId="2" borderId="329" xfId="12" applyNumberFormat="1" applyFont="1" applyFill="1" applyBorder="1" applyAlignment="1">
      <alignment horizontal="center" vertical="center"/>
    </xf>
    <xf numFmtId="3" fontId="14" fillId="2" borderId="331" xfId="12" applyNumberFormat="1" applyFont="1" applyFill="1" applyBorder="1" applyAlignment="1">
      <alignment horizontal="center" vertical="center"/>
    </xf>
    <xf numFmtId="182" fontId="12" fillId="0" borderId="332" xfId="12" applyNumberFormat="1" applyFont="1" applyFill="1" applyBorder="1" applyAlignment="1">
      <alignment vertical="center"/>
    </xf>
    <xf numFmtId="182" fontId="12" fillId="0" borderId="333" xfId="12" applyNumberFormat="1" applyFont="1" applyFill="1" applyBorder="1" applyAlignment="1">
      <alignment vertical="center"/>
    </xf>
    <xf numFmtId="184" fontId="12" fillId="2" borderId="333" xfId="13" applyNumberFormat="1" applyFont="1" applyFill="1" applyBorder="1" applyAlignment="1">
      <alignment vertical="center"/>
    </xf>
    <xf numFmtId="184" fontId="12" fillId="2" borderId="334" xfId="13" applyNumberFormat="1" applyFont="1" applyFill="1" applyBorder="1" applyAlignment="1">
      <alignment vertical="center"/>
    </xf>
    <xf numFmtId="3" fontId="13" fillId="2" borderId="340" xfId="12" applyNumberFormat="1" applyFont="1" applyFill="1" applyBorder="1" applyAlignment="1">
      <alignment vertical="center"/>
    </xf>
    <xf numFmtId="180" fontId="8" fillId="0" borderId="267" xfId="0" applyNumberFormat="1" applyFont="1" applyBorder="1" applyAlignment="1">
      <alignment horizontal="right" vertical="center" shrinkToFit="1"/>
    </xf>
    <xf numFmtId="180" fontId="8" fillId="0" borderId="342" xfId="0" applyNumberFormat="1" applyFont="1" applyBorder="1" applyAlignment="1">
      <alignment horizontal="right" vertical="center" shrinkToFit="1"/>
    </xf>
    <xf numFmtId="180" fontId="8" fillId="0" borderId="174" xfId="0" applyNumberFormat="1" applyFont="1" applyBorder="1" applyAlignment="1">
      <alignment horizontal="right" vertical="center" shrinkToFit="1"/>
    </xf>
    <xf numFmtId="182" fontId="33" fillId="0" borderId="18" xfId="12" applyNumberFormat="1" applyFont="1" applyFill="1" applyBorder="1" applyAlignment="1">
      <alignment vertical="center"/>
    </xf>
    <xf numFmtId="182" fontId="33" fillId="0" borderId="11" xfId="12" applyNumberFormat="1" applyFont="1" applyFill="1" applyBorder="1" applyAlignment="1">
      <alignment vertical="center"/>
    </xf>
    <xf numFmtId="180" fontId="8" fillId="0" borderId="103" xfId="0" applyNumberFormat="1" applyFont="1" applyBorder="1" applyAlignment="1">
      <alignment horizontal="distributed" vertical="center"/>
    </xf>
    <xf numFmtId="180" fontId="8" fillId="0" borderId="105" xfId="0" applyNumberFormat="1" applyFont="1" applyBorder="1" applyAlignment="1">
      <alignment horizontal="distributed" vertical="center"/>
    </xf>
    <xf numFmtId="40" fontId="8" fillId="0" borderId="139" xfId="14" applyNumberFormat="1" applyFont="1" applyFill="1" applyBorder="1" applyAlignment="1">
      <alignment horizontal="right" vertical="center"/>
    </xf>
    <xf numFmtId="40" fontId="8" fillId="0" borderId="133"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180" fontId="8" fillId="0" borderId="100" xfId="0" applyNumberFormat="1" applyFont="1" applyBorder="1" applyAlignment="1">
      <alignment horizontal="distributed" vertical="center"/>
    </xf>
    <xf numFmtId="180" fontId="8" fillId="0" borderId="106" xfId="0" applyNumberFormat="1" applyFont="1" applyBorder="1" applyAlignment="1">
      <alignment horizontal="distributed" vertical="center"/>
    </xf>
    <xf numFmtId="180" fontId="22" fillId="0" borderId="0" xfId="0" applyNumberFormat="1" applyFont="1" applyAlignment="1">
      <alignment horizontal="center" vertical="center"/>
    </xf>
    <xf numFmtId="40" fontId="8" fillId="0" borderId="177" xfId="14" applyNumberFormat="1" applyFont="1" applyFill="1" applyBorder="1" applyAlignment="1">
      <alignment horizontal="right" vertical="center"/>
    </xf>
    <xf numFmtId="40" fontId="8" fillId="0" borderId="171" xfId="14" applyNumberFormat="1" applyFont="1" applyFill="1" applyBorder="1" applyAlignment="1">
      <alignment horizontal="right" vertical="center"/>
    </xf>
    <xf numFmtId="180" fontId="8" fillId="0" borderId="0" xfId="0" applyNumberFormat="1" applyFont="1" applyAlignment="1">
      <alignment horizontal="distributed" vertical="center"/>
    </xf>
    <xf numFmtId="180" fontId="30" fillId="0" borderId="103" xfId="0" applyNumberFormat="1" applyFont="1" applyBorder="1" applyAlignment="1">
      <alignment horizontal="distributed" vertical="center"/>
    </xf>
    <xf numFmtId="179" fontId="8" fillId="0" borderId="0" xfId="0" applyNumberFormat="1" applyFont="1" applyAlignment="1">
      <alignment horizontal="distributed" vertical="center"/>
    </xf>
    <xf numFmtId="40" fontId="8" fillId="0" borderId="139" xfId="1" applyNumberFormat="1" applyFont="1" applyFill="1" applyBorder="1" applyAlignment="1">
      <alignment horizontal="right" vertical="center"/>
    </xf>
    <xf numFmtId="180" fontId="8" fillId="0" borderId="178" xfId="14" applyNumberFormat="1" applyFont="1" applyFill="1" applyBorder="1" applyAlignment="1">
      <alignment horizontal="center" vertical="center"/>
    </xf>
    <xf numFmtId="180" fontId="8" fillId="0" borderId="134" xfId="14" applyNumberFormat="1" applyFont="1" applyFill="1" applyBorder="1" applyAlignment="1">
      <alignment horizontal="center" vertical="center"/>
    </xf>
    <xf numFmtId="180" fontId="8" fillId="0" borderId="343" xfId="0" applyNumberFormat="1" applyFont="1" applyBorder="1" applyAlignment="1">
      <alignment horizontal="right" vertical="center" shrinkToFit="1"/>
    </xf>
    <xf numFmtId="180" fontId="8" fillId="0" borderId="344" xfId="0" applyNumberFormat="1" applyFont="1" applyBorder="1" applyAlignment="1">
      <alignment vertical="center" textRotation="255"/>
    </xf>
    <xf numFmtId="180" fontId="8" fillId="0" borderId="176" xfId="0" applyNumberFormat="1" applyFont="1" applyBorder="1" applyAlignment="1">
      <alignment horizontal="right" vertical="center" shrinkToFit="1"/>
    </xf>
    <xf numFmtId="180" fontId="8" fillId="0" borderId="345" xfId="0" applyNumberFormat="1" applyFont="1" applyBorder="1" applyAlignment="1">
      <alignment horizontal="right" vertical="center" shrinkToFit="1"/>
    </xf>
    <xf numFmtId="180" fontId="22" fillId="0" borderId="345" xfId="0" applyNumberFormat="1" applyFont="1" applyBorder="1" applyAlignment="1">
      <alignment vertical="center"/>
    </xf>
    <xf numFmtId="180" fontId="8" fillId="0" borderId="186" xfId="0" applyNumberFormat="1" applyFont="1" applyBorder="1" applyAlignment="1">
      <alignment horizontal="right" vertical="center" shrinkToFit="1"/>
    </xf>
    <xf numFmtId="180" fontId="8" fillId="0" borderId="140" xfId="0" applyNumberFormat="1" applyFont="1" applyBorder="1" applyAlignment="1">
      <alignment horizontal="right" vertical="center" shrinkToFit="1"/>
    </xf>
    <xf numFmtId="180" fontId="8" fillId="0" borderId="139" xfId="0" applyNumberFormat="1" applyFont="1" applyBorder="1" applyAlignment="1">
      <alignment horizontal="right" vertical="center" shrinkToFit="1"/>
    </xf>
    <xf numFmtId="180" fontId="8" fillId="0" borderId="146" xfId="0" applyNumberFormat="1" applyFont="1" applyBorder="1" applyAlignment="1">
      <alignment horizontal="right" vertical="center" shrinkToFit="1"/>
    </xf>
    <xf numFmtId="180" fontId="8" fillId="0" borderId="106" xfId="0" applyNumberFormat="1" applyFont="1" applyBorder="1" applyAlignment="1">
      <alignment horizontal="right" vertical="center" shrinkToFit="1"/>
    </xf>
    <xf numFmtId="180" fontId="8" fillId="0" borderId="158" xfId="0" applyNumberFormat="1" applyFont="1" applyBorder="1" applyAlignment="1">
      <alignment horizontal="right" vertical="center" shrinkToFit="1"/>
    </xf>
    <xf numFmtId="180" fontId="8" fillId="0" borderId="185" xfId="0" applyNumberFormat="1" applyFont="1" applyBorder="1" applyAlignment="1">
      <alignment horizontal="right" vertical="center" shrinkToFit="1"/>
    </xf>
    <xf numFmtId="180" fontId="8" fillId="0" borderId="0" xfId="0" applyNumberFormat="1" applyFont="1" applyBorder="1" applyAlignment="1">
      <alignment horizontal="distributed" vertical="center"/>
    </xf>
    <xf numFmtId="180" fontId="8" fillId="0" borderId="318" xfId="0" applyNumberFormat="1" applyFont="1" applyBorder="1" applyAlignment="1">
      <alignment horizontal="distributed" vertical="center"/>
    </xf>
    <xf numFmtId="40" fontId="8" fillId="0" borderId="318" xfId="14" applyNumberFormat="1" applyFont="1" applyFill="1" applyBorder="1" applyAlignment="1">
      <alignment horizontal="right" vertical="center"/>
    </xf>
    <xf numFmtId="180" fontId="8" fillId="0" borderId="318" xfId="0" applyNumberFormat="1" applyFont="1" applyBorder="1" applyAlignment="1">
      <alignment vertical="center" wrapText="1"/>
    </xf>
    <xf numFmtId="40" fontId="8" fillId="0" borderId="318" xfId="14" applyNumberFormat="1" applyFont="1" applyFill="1" applyBorder="1" applyAlignment="1">
      <alignment vertical="center"/>
    </xf>
    <xf numFmtId="0" fontId="41" fillId="0" borderId="318" xfId="0" applyFont="1" applyBorder="1"/>
    <xf numFmtId="180" fontId="8" fillId="0" borderId="318" xfId="0" applyNumberFormat="1" applyFont="1" applyBorder="1" applyAlignment="1">
      <alignment vertical="center"/>
    </xf>
    <xf numFmtId="180" fontId="8" fillId="0" borderId="318" xfId="0" applyNumberFormat="1" applyFont="1" applyBorder="1" applyAlignment="1">
      <alignment horizontal="right" vertical="center"/>
    </xf>
    <xf numFmtId="180" fontId="22" fillId="0" borderId="349" xfId="0" applyNumberFormat="1" applyFont="1" applyBorder="1" applyAlignment="1">
      <alignment vertical="center"/>
    </xf>
    <xf numFmtId="180" fontId="22" fillId="0" borderId="349" xfId="0" applyNumberFormat="1" applyFont="1" applyBorder="1" applyAlignment="1">
      <alignment horizontal="distributed" vertical="center"/>
    </xf>
    <xf numFmtId="40" fontId="8" fillId="0" borderId="349" xfId="14" applyNumberFormat="1" applyFont="1" applyFill="1" applyBorder="1" applyAlignment="1">
      <alignment horizontal="right" vertical="center"/>
    </xf>
    <xf numFmtId="180" fontId="8" fillId="0" borderId="349" xfId="14" applyNumberFormat="1" applyFont="1" applyFill="1" applyBorder="1" applyAlignment="1">
      <alignment horizontal="right" vertical="center"/>
    </xf>
    <xf numFmtId="180" fontId="8" fillId="0" borderId="349" xfId="0" applyNumberFormat="1" applyFont="1" applyBorder="1" applyAlignment="1">
      <alignment horizontal="distributed" vertical="center"/>
    </xf>
    <xf numFmtId="180" fontId="8" fillId="0" borderId="349" xfId="0" applyNumberFormat="1" applyFont="1" applyBorder="1" applyAlignment="1">
      <alignment vertical="center"/>
    </xf>
    <xf numFmtId="180" fontId="8" fillId="0" borderId="349" xfId="0" applyNumberFormat="1" applyFont="1" applyBorder="1" applyAlignment="1">
      <alignment horizontal="center" vertical="center" textRotation="255"/>
    </xf>
    <xf numFmtId="179" fontId="8" fillId="0" borderId="318" xfId="0" applyNumberFormat="1" applyFont="1" applyBorder="1" applyAlignment="1">
      <alignment horizontal="distributed" vertical="center"/>
    </xf>
    <xf numFmtId="180" fontId="8" fillId="0" borderId="342" xfId="0" applyNumberFormat="1" applyFont="1" applyBorder="1" applyAlignment="1">
      <alignment vertical="center"/>
    </xf>
    <xf numFmtId="0" fontId="0" fillId="0" borderId="0" xfId="0" applyFill="1" applyBorder="1"/>
    <xf numFmtId="38" fontId="2" fillId="0" borderId="102" xfId="3" applyFont="1" applyBorder="1" applyAlignment="1">
      <alignment vertical="center"/>
    </xf>
    <xf numFmtId="0" fontId="20" fillId="0" borderId="0" xfId="0" applyFont="1" applyAlignment="1">
      <alignment horizontal="center" vertical="center"/>
    </xf>
    <xf numFmtId="0" fontId="19" fillId="0" borderId="0" xfId="0" applyFont="1" applyAlignment="1">
      <alignment horizontal="center" vertical="center"/>
    </xf>
    <xf numFmtId="0" fontId="14" fillId="0" borderId="0" xfId="5" applyFont="1" applyBorder="1" applyAlignment="1">
      <alignment horizontal="left" vertical="center" wrapText="1"/>
    </xf>
    <xf numFmtId="0" fontId="14" fillId="0" borderId="0" xfId="5" applyFont="1" applyBorder="1" applyAlignment="1">
      <alignment horizontal="left" vertical="center"/>
    </xf>
    <xf numFmtId="0" fontId="44" fillId="0" borderId="0" xfId="0" applyFont="1" applyAlignment="1">
      <alignment horizontal="center" vertical="center"/>
    </xf>
    <xf numFmtId="0" fontId="43" fillId="0" borderId="0" xfId="0" applyFont="1" applyAlignment="1">
      <alignment horizontal="center" vertical="center"/>
    </xf>
    <xf numFmtId="3" fontId="14" fillId="2" borderId="7" xfId="12" applyNumberFormat="1" applyFont="1" applyFill="1" applyBorder="1" applyAlignment="1">
      <alignment horizontal="distributed" vertical="center"/>
    </xf>
    <xf numFmtId="3" fontId="9" fillId="0" borderId="0" xfId="12" applyNumberFormat="1" applyFont="1" applyAlignment="1">
      <alignment horizontal="left" vertical="center"/>
    </xf>
    <xf numFmtId="3" fontId="14" fillId="2" borderId="199" xfId="12" applyNumberFormat="1" applyFont="1" applyFill="1" applyBorder="1" applyAlignment="1">
      <alignment horizontal="center" vertical="center"/>
    </xf>
    <xf numFmtId="3" fontId="14" fillId="2" borderId="200" xfId="12" applyNumberFormat="1" applyFont="1" applyFill="1" applyBorder="1" applyAlignment="1">
      <alignment horizontal="center" vertical="center"/>
    </xf>
    <xf numFmtId="0" fontId="14" fillId="2" borderId="201" xfId="12" applyFont="1" applyFill="1" applyBorder="1" applyAlignment="1">
      <alignment horizontal="center" vertical="center"/>
    </xf>
    <xf numFmtId="0" fontId="14" fillId="2" borderId="202" xfId="12" applyFont="1" applyFill="1" applyBorder="1" applyAlignment="1">
      <alignment horizontal="center" vertical="center"/>
    </xf>
    <xf numFmtId="3" fontId="14" fillId="2" borderId="53" xfId="12" applyNumberFormat="1" applyFont="1" applyFill="1" applyBorder="1" applyAlignment="1">
      <alignment horizontal="center" vertical="center" wrapText="1"/>
    </xf>
    <xf numFmtId="3" fontId="14" fillId="2" borderId="18" xfId="12" applyNumberFormat="1" applyFont="1" applyFill="1" applyBorder="1" applyAlignment="1">
      <alignment horizontal="center" vertical="center"/>
    </xf>
    <xf numFmtId="3" fontId="13" fillId="2" borderId="7" xfId="12" applyNumberFormat="1" applyFont="1" applyFill="1" applyBorder="1" applyAlignment="1">
      <alignment horizontal="distributed" vertical="center"/>
    </xf>
    <xf numFmtId="3" fontId="14" fillId="2" borderId="204" xfId="12" applyNumberFormat="1" applyFont="1" applyFill="1" applyBorder="1" applyAlignment="1">
      <alignment horizontal="center" vertical="center" wrapText="1"/>
    </xf>
    <xf numFmtId="0" fontId="14" fillId="2" borderId="205" xfId="12" applyFont="1" applyFill="1" applyBorder="1" applyAlignment="1">
      <alignment horizontal="center" vertical="center"/>
    </xf>
    <xf numFmtId="3" fontId="14" fillId="2" borderId="53" xfId="12" applyNumberFormat="1" applyFont="1" applyFill="1" applyBorder="1" applyAlignment="1">
      <alignment horizontal="center" vertical="center"/>
    </xf>
    <xf numFmtId="0" fontId="14" fillId="2" borderId="18" xfId="12" applyFont="1" applyFill="1" applyBorder="1" applyAlignment="1">
      <alignment horizontal="center" vertical="center"/>
    </xf>
    <xf numFmtId="3" fontId="14" fillId="2" borderId="197" xfId="12" applyNumberFormat="1" applyFont="1" applyFill="1" applyBorder="1" applyAlignment="1">
      <alignment horizontal="center" vertical="center"/>
    </xf>
    <xf numFmtId="3" fontId="14" fillId="2" borderId="198" xfId="12" applyNumberFormat="1" applyFont="1" applyFill="1" applyBorder="1" applyAlignment="1">
      <alignment horizontal="center" vertical="center" wrapText="1"/>
    </xf>
    <xf numFmtId="3" fontId="14" fillId="2" borderId="20" xfId="12" applyNumberFormat="1" applyFont="1" applyFill="1" applyBorder="1" applyAlignment="1">
      <alignment horizontal="center" vertical="center"/>
    </xf>
    <xf numFmtId="3" fontId="14" fillId="2" borderId="197" xfId="12" applyNumberFormat="1" applyFont="1" applyFill="1" applyBorder="1" applyAlignment="1">
      <alignment horizontal="center" vertical="center" wrapText="1"/>
    </xf>
    <xf numFmtId="3" fontId="14" fillId="2" borderId="203" xfId="12" applyNumberFormat="1" applyFont="1" applyFill="1" applyBorder="1" applyAlignment="1">
      <alignment horizontal="distributed" vertical="center"/>
    </xf>
    <xf numFmtId="3" fontId="14" fillId="2" borderId="206" xfId="12" applyNumberFormat="1" applyFont="1" applyFill="1" applyBorder="1" applyAlignment="1">
      <alignment horizontal="center" vertical="center" wrapText="1"/>
    </xf>
    <xf numFmtId="3" fontId="14" fillId="2" borderId="207" xfId="12" applyNumberFormat="1" applyFont="1" applyFill="1" applyBorder="1" applyAlignment="1">
      <alignment horizontal="center" vertical="center" wrapText="1"/>
    </xf>
    <xf numFmtId="0" fontId="14" fillId="2" borderId="208" xfId="12" applyFont="1" applyFill="1" applyBorder="1" applyAlignment="1">
      <alignment horizontal="center" vertical="center"/>
    </xf>
    <xf numFmtId="3" fontId="14" fillId="2" borderId="55" xfId="12" applyNumberFormat="1" applyFont="1" applyFill="1" applyBorder="1" applyAlignment="1">
      <alignment horizontal="center" vertical="center"/>
    </xf>
    <xf numFmtId="3" fontId="14" fillId="2" borderId="210" xfId="12" applyNumberFormat="1" applyFont="1" applyFill="1" applyBorder="1" applyAlignment="1">
      <alignment horizontal="center" vertical="center"/>
    </xf>
    <xf numFmtId="3" fontId="14" fillId="2" borderId="56" xfId="12" applyNumberFormat="1" applyFont="1" applyFill="1" applyBorder="1" applyAlignment="1">
      <alignment horizontal="center" vertical="center"/>
    </xf>
    <xf numFmtId="3" fontId="14" fillId="2" borderId="8" xfId="12" applyNumberFormat="1" applyFont="1" applyFill="1" applyBorder="1" applyAlignment="1">
      <alignment horizontal="distributed" vertical="center"/>
    </xf>
    <xf numFmtId="3" fontId="12" fillId="2" borderId="211" xfId="12" applyNumberFormat="1" applyFont="1" applyFill="1" applyBorder="1" applyAlignment="1">
      <alignment horizontal="center" vertical="center"/>
    </xf>
    <xf numFmtId="3" fontId="12" fillId="2" borderId="212" xfId="12" applyNumberFormat="1" applyFont="1" applyFill="1" applyBorder="1" applyAlignment="1">
      <alignment horizontal="center" vertical="center"/>
    </xf>
    <xf numFmtId="0" fontId="12" fillId="2" borderId="213" xfId="12" applyFont="1" applyFill="1" applyBorder="1" applyAlignment="1">
      <alignment vertical="center"/>
    </xf>
    <xf numFmtId="0" fontId="12" fillId="2" borderId="214" xfId="12" applyFont="1" applyFill="1" applyBorder="1" applyAlignment="1">
      <alignment vertical="center"/>
    </xf>
    <xf numFmtId="3" fontId="14" fillId="2" borderId="28" xfId="12" applyNumberFormat="1" applyFont="1" applyFill="1" applyBorder="1" applyAlignment="1">
      <alignment horizontal="distributed" vertical="center"/>
    </xf>
    <xf numFmtId="3" fontId="8" fillId="0" borderId="0" xfId="12" applyNumberFormat="1" applyFont="1" applyBorder="1" applyAlignment="1">
      <alignment horizontal="center" vertical="center"/>
    </xf>
    <xf numFmtId="0" fontId="2" fillId="0" borderId="0" xfId="12" applyFont="1" applyBorder="1" applyAlignment="1">
      <alignment vertical="center"/>
    </xf>
    <xf numFmtId="0" fontId="2" fillId="0" borderId="0" xfId="12" applyFont="1" applyBorder="1" applyAlignment="1">
      <alignment horizontal="center" vertical="center"/>
    </xf>
    <xf numFmtId="3" fontId="14" fillId="2" borderId="281" xfId="12" applyNumberFormat="1" applyFont="1" applyFill="1" applyBorder="1" applyAlignment="1">
      <alignment horizontal="distributed" vertical="center"/>
    </xf>
    <xf numFmtId="3" fontId="14" fillId="2" borderId="209" xfId="12" applyNumberFormat="1" applyFont="1" applyFill="1" applyBorder="1" applyAlignment="1">
      <alignment horizontal="center" vertical="center"/>
    </xf>
    <xf numFmtId="3" fontId="14" fillId="2" borderId="149" xfId="12" applyNumberFormat="1" applyFont="1" applyFill="1" applyBorder="1" applyAlignment="1">
      <alignment horizontal="center" vertical="center"/>
    </xf>
    <xf numFmtId="3" fontId="14" fillId="2" borderId="215" xfId="12" applyNumberFormat="1" applyFont="1" applyFill="1" applyBorder="1" applyAlignment="1">
      <alignment horizontal="center" vertical="center"/>
    </xf>
    <xf numFmtId="3" fontId="14" fillId="2" borderId="216" xfId="12" applyNumberFormat="1" applyFont="1" applyFill="1" applyBorder="1" applyAlignment="1">
      <alignment horizontal="center" vertical="center"/>
    </xf>
    <xf numFmtId="3" fontId="15" fillId="2" borderId="7" xfId="12" applyNumberFormat="1" applyFont="1" applyFill="1" applyBorder="1" applyAlignment="1">
      <alignment horizontal="distributed" vertical="center"/>
    </xf>
    <xf numFmtId="3" fontId="14" fillId="2" borderId="68" xfId="12" applyNumberFormat="1" applyFont="1" applyFill="1" applyBorder="1" applyAlignment="1">
      <alignment horizontal="center" vertical="center"/>
    </xf>
    <xf numFmtId="3" fontId="10" fillId="0" borderId="0" xfId="12" applyNumberFormat="1" applyFont="1" applyAlignment="1">
      <alignment horizontal="left" vertical="center"/>
    </xf>
    <xf numFmtId="3" fontId="14" fillId="2" borderId="330" xfId="12" applyNumberFormat="1" applyFont="1" applyFill="1" applyBorder="1" applyAlignment="1">
      <alignment horizontal="distributed" vertical="center"/>
    </xf>
    <xf numFmtId="3" fontId="13" fillId="2" borderId="331" xfId="12" applyNumberFormat="1" applyFont="1" applyFill="1" applyBorder="1" applyAlignment="1">
      <alignment horizontal="distributed" vertical="center"/>
    </xf>
    <xf numFmtId="3" fontId="14" fillId="2" borderId="335" xfId="12" applyNumberFormat="1" applyFont="1" applyFill="1" applyBorder="1" applyAlignment="1">
      <alignment horizontal="center" vertical="center"/>
    </xf>
    <xf numFmtId="3" fontId="14" fillId="2" borderId="336" xfId="12" applyNumberFormat="1" applyFont="1" applyFill="1" applyBorder="1" applyAlignment="1">
      <alignment horizontal="center" vertical="center"/>
    </xf>
    <xf numFmtId="3" fontId="14" fillId="2" borderId="337" xfId="12" applyNumberFormat="1" applyFont="1" applyFill="1" applyBorder="1" applyAlignment="1">
      <alignment horizontal="center" vertical="center"/>
    </xf>
    <xf numFmtId="3" fontId="14" fillId="2" borderId="22" xfId="12" applyNumberFormat="1" applyFont="1" applyFill="1" applyBorder="1" applyAlignment="1">
      <alignment horizontal="distributed" vertical="center"/>
    </xf>
    <xf numFmtId="3" fontId="14" fillId="2" borderId="217" xfId="12" applyNumberFormat="1" applyFont="1" applyFill="1" applyBorder="1" applyAlignment="1">
      <alignment horizontal="center" vertical="distributed" textRotation="255" justifyLastLine="1"/>
    </xf>
    <xf numFmtId="3" fontId="14" fillId="2" borderId="218" xfId="12" applyNumberFormat="1" applyFont="1" applyFill="1" applyBorder="1" applyAlignment="1">
      <alignment horizontal="center" vertical="distributed" textRotation="255" justifyLastLine="1"/>
    </xf>
    <xf numFmtId="3" fontId="14" fillId="2" borderId="219" xfId="12" applyNumberFormat="1" applyFont="1" applyFill="1" applyBorder="1" applyAlignment="1">
      <alignment horizontal="center" vertical="distributed" textRotation="255" justifyLastLine="1"/>
    </xf>
    <xf numFmtId="3" fontId="14" fillId="2" borderId="70" xfId="12" applyNumberFormat="1" applyFont="1" applyFill="1" applyBorder="1" applyAlignment="1">
      <alignment horizontal="center" vertical="center"/>
    </xf>
    <xf numFmtId="3" fontId="14" fillId="2" borderId="2" xfId="12" applyNumberFormat="1" applyFont="1" applyFill="1" applyBorder="1" applyAlignment="1">
      <alignment horizontal="center" vertical="center"/>
    </xf>
    <xf numFmtId="3" fontId="14" fillId="2" borderId="71" xfId="12" applyNumberFormat="1" applyFont="1" applyFill="1" applyBorder="1" applyAlignment="1">
      <alignment horizontal="center" vertical="center"/>
    </xf>
    <xf numFmtId="0" fontId="14" fillId="2" borderId="220" xfId="12" applyFont="1" applyFill="1" applyBorder="1" applyAlignment="1">
      <alignment horizontal="center" vertical="center"/>
    </xf>
    <xf numFmtId="3" fontId="13" fillId="2" borderId="38" xfId="12" applyNumberFormat="1" applyFont="1" applyFill="1" applyBorder="1" applyAlignment="1">
      <alignment horizontal="distributed" vertical="center"/>
    </xf>
    <xf numFmtId="3" fontId="14" fillId="2" borderId="221" xfId="12" applyNumberFormat="1" applyFont="1" applyFill="1" applyBorder="1" applyAlignment="1">
      <alignment horizontal="center" vertical="distributed" textRotation="255" justifyLastLine="1"/>
    </xf>
    <xf numFmtId="3" fontId="14" fillId="2" borderId="222" xfId="12" applyNumberFormat="1" applyFont="1" applyFill="1" applyBorder="1" applyAlignment="1">
      <alignment horizontal="center" vertical="distributed" textRotation="255" justifyLastLine="1"/>
    </xf>
    <xf numFmtId="3" fontId="14" fillId="2" borderId="38" xfId="12" applyNumberFormat="1" applyFont="1" applyFill="1" applyBorder="1" applyAlignment="1">
      <alignment horizontal="distributed" vertical="center"/>
    </xf>
    <xf numFmtId="3" fontId="14" fillId="2" borderId="296" xfId="12" applyNumberFormat="1" applyFont="1" applyFill="1" applyBorder="1" applyAlignment="1">
      <alignment horizontal="distributed" vertical="center"/>
    </xf>
    <xf numFmtId="3" fontId="14" fillId="2" borderId="149" xfId="12" applyNumberFormat="1" applyFont="1" applyFill="1" applyBorder="1" applyAlignment="1">
      <alignment horizontal="distributed" vertical="center"/>
    </xf>
    <xf numFmtId="3" fontId="14" fillId="2" borderId="223" xfId="12" applyNumberFormat="1" applyFont="1" applyFill="1" applyBorder="1" applyAlignment="1">
      <alignment horizontal="distributed" vertical="center"/>
    </xf>
    <xf numFmtId="0" fontId="14" fillId="2" borderId="224" xfId="12" applyFont="1" applyFill="1" applyBorder="1" applyAlignment="1">
      <alignment horizontal="center" vertical="center"/>
    </xf>
    <xf numFmtId="0" fontId="14" fillId="2" borderId="225" xfId="12" applyFont="1" applyFill="1" applyBorder="1" applyAlignment="1">
      <alignment horizontal="center" vertical="center"/>
    </xf>
    <xf numFmtId="3" fontId="16" fillId="2" borderId="203" xfId="12" applyNumberFormat="1" applyFont="1" applyFill="1" applyBorder="1" applyAlignment="1">
      <alignment horizontal="distributed" vertical="center"/>
    </xf>
    <xf numFmtId="3" fontId="14" fillId="2" borderId="2" xfId="12" applyNumberFormat="1" applyFont="1" applyFill="1" applyBorder="1" applyAlignment="1">
      <alignment horizontal="distributed" vertical="center"/>
    </xf>
    <xf numFmtId="3" fontId="14" fillId="2" borderId="210" xfId="12" applyNumberFormat="1" applyFont="1" applyFill="1" applyBorder="1" applyAlignment="1">
      <alignment horizontal="distributed" vertical="center"/>
    </xf>
    <xf numFmtId="3" fontId="14" fillId="2" borderId="228" xfId="12" applyNumberFormat="1" applyFont="1" applyFill="1" applyBorder="1" applyAlignment="1">
      <alignment horizontal="distributed" vertical="center" wrapText="1" justifyLastLine="1"/>
    </xf>
    <xf numFmtId="3" fontId="14" fillId="2" borderId="229" xfId="12" applyNumberFormat="1" applyFont="1" applyFill="1" applyBorder="1" applyAlignment="1">
      <alignment horizontal="distributed" vertical="center" wrapText="1" justifyLastLine="1"/>
    </xf>
    <xf numFmtId="3" fontId="14" fillId="2" borderId="230" xfId="12" applyNumberFormat="1" applyFont="1" applyFill="1" applyBorder="1" applyAlignment="1">
      <alignment horizontal="distributed" vertical="center"/>
    </xf>
    <xf numFmtId="3" fontId="14" fillId="2" borderId="226" xfId="12" applyNumberFormat="1" applyFont="1" applyFill="1" applyBorder="1" applyAlignment="1">
      <alignment horizontal="distributed" vertical="center" wrapText="1" justifyLastLine="1"/>
    </xf>
    <xf numFmtId="3" fontId="14" fillId="2" borderId="227" xfId="12" applyNumberFormat="1" applyFont="1" applyFill="1" applyBorder="1" applyAlignment="1">
      <alignment horizontal="distributed" vertical="center" wrapText="1" justifyLastLine="1"/>
    </xf>
    <xf numFmtId="0" fontId="14" fillId="2" borderId="231" xfId="12" applyFont="1" applyFill="1" applyBorder="1" applyAlignment="1">
      <alignment horizontal="center" vertical="center"/>
    </xf>
    <xf numFmtId="0" fontId="14" fillId="2" borderId="232" xfId="12" applyFont="1" applyFill="1" applyBorder="1" applyAlignment="1">
      <alignment horizontal="center" vertical="center"/>
    </xf>
    <xf numFmtId="3" fontId="14" fillId="2" borderId="59" xfId="12" applyNumberFormat="1" applyFont="1" applyFill="1" applyBorder="1" applyAlignment="1">
      <alignment horizontal="distributed" vertical="center"/>
    </xf>
    <xf numFmtId="0" fontId="0" fillId="0" borderId="0" xfId="0" applyBorder="1" applyAlignment="1">
      <alignment horizontal="right"/>
    </xf>
    <xf numFmtId="182" fontId="12" fillId="0" borderId="235" xfId="12" applyNumberFormat="1" applyFont="1" applyFill="1" applyBorder="1" applyAlignment="1">
      <alignment vertical="center"/>
    </xf>
    <xf numFmtId="182" fontId="12" fillId="0" borderId="236" xfId="12" applyNumberFormat="1" applyFont="1" applyFill="1" applyBorder="1" applyAlignment="1">
      <alignment vertical="center"/>
    </xf>
    <xf numFmtId="182" fontId="12" fillId="0" borderId="41" xfId="12" applyNumberFormat="1" applyFont="1" applyFill="1" applyBorder="1" applyAlignment="1">
      <alignment vertical="center"/>
    </xf>
    <xf numFmtId="182" fontId="12" fillId="0" borderId="237" xfId="12" applyNumberFormat="1" applyFont="1" applyFill="1" applyBorder="1" applyAlignment="1">
      <alignment vertical="center"/>
    </xf>
    <xf numFmtId="182" fontId="12" fillId="0" borderId="233" xfId="12" applyNumberFormat="1" applyFont="1" applyFill="1" applyBorder="1" applyAlignment="1">
      <alignment vertical="center"/>
    </xf>
    <xf numFmtId="182" fontId="12" fillId="0" borderId="8" xfId="12" applyNumberFormat="1" applyFont="1" applyFill="1" applyBorder="1" applyAlignment="1">
      <alignment vertical="center"/>
    </xf>
    <xf numFmtId="182" fontId="12" fillId="0" borderId="54" xfId="12" applyNumberFormat="1" applyFont="1" applyFill="1" applyBorder="1" applyAlignment="1">
      <alignment vertical="center"/>
    </xf>
    <xf numFmtId="182" fontId="12" fillId="0" borderId="238" xfId="12" applyNumberFormat="1" applyFont="1" applyFill="1" applyBorder="1" applyAlignment="1">
      <alignment vertical="center"/>
    </xf>
    <xf numFmtId="182" fontId="12" fillId="0" borderId="2" xfId="12" applyNumberFormat="1" applyFont="1" applyFill="1" applyBorder="1" applyAlignment="1">
      <alignment vertical="center"/>
    </xf>
    <xf numFmtId="182" fontId="12" fillId="0" borderId="75" xfId="12" applyNumberFormat="1" applyFont="1" applyFill="1" applyBorder="1" applyAlignment="1">
      <alignment vertical="center"/>
    </xf>
    <xf numFmtId="182" fontId="12" fillId="2" borderId="239" xfId="12" applyNumberFormat="1" applyFont="1" applyFill="1" applyBorder="1" applyAlignment="1">
      <alignment horizontal="right" vertical="center"/>
    </xf>
    <xf numFmtId="182" fontId="12" fillId="2" borderId="240" xfId="12" applyNumberFormat="1" applyFont="1" applyFill="1" applyBorder="1" applyAlignment="1">
      <alignment horizontal="right" vertical="center"/>
    </xf>
    <xf numFmtId="183" fontId="12" fillId="2" borderId="239" xfId="13" applyNumberFormat="1" applyFont="1" applyFill="1" applyBorder="1" applyAlignment="1">
      <alignment horizontal="right" vertical="center"/>
    </xf>
    <xf numFmtId="183" fontId="12" fillId="2" borderId="57" xfId="13" applyNumberFormat="1" applyFont="1" applyFill="1" applyBorder="1" applyAlignment="1">
      <alignment horizontal="right" vertical="center"/>
    </xf>
    <xf numFmtId="3" fontId="14" fillId="2" borderId="198" xfId="12" applyNumberFormat="1" applyFont="1" applyFill="1" applyBorder="1" applyAlignment="1">
      <alignment horizontal="center" vertical="center"/>
    </xf>
    <xf numFmtId="3" fontId="14" fillId="2" borderId="241" xfId="12" applyNumberFormat="1" applyFont="1" applyFill="1" applyBorder="1" applyAlignment="1">
      <alignment horizontal="center" vertical="center" wrapText="1" justifyLastLine="1"/>
    </xf>
    <xf numFmtId="3" fontId="14" fillId="2" borderId="242" xfId="12" applyNumberFormat="1" applyFont="1" applyFill="1" applyBorder="1" applyAlignment="1">
      <alignment horizontal="center" vertical="center" wrapText="1" justifyLastLine="1"/>
    </xf>
    <xf numFmtId="3" fontId="14" fillId="2" borderId="243" xfId="12" applyNumberFormat="1" applyFont="1" applyFill="1" applyBorder="1" applyAlignment="1">
      <alignment horizontal="center" vertical="center" wrapText="1" justifyLastLine="1"/>
    </xf>
    <xf numFmtId="3" fontId="14" fillId="2" borderId="244" xfId="12" applyNumberFormat="1" applyFont="1" applyFill="1" applyBorder="1" applyAlignment="1">
      <alignment horizontal="center" vertical="center" wrapText="1" justifyLastLine="1"/>
    </xf>
    <xf numFmtId="3" fontId="14" fillId="2" borderId="204" xfId="12" applyNumberFormat="1" applyFont="1" applyFill="1" applyBorder="1" applyAlignment="1">
      <alignment horizontal="center" vertical="center" wrapText="1" justifyLastLine="1"/>
    </xf>
    <xf numFmtId="3" fontId="13" fillId="2" borderId="0" xfId="12" applyNumberFormat="1" applyFont="1" applyFill="1" applyBorder="1" applyAlignment="1">
      <alignment horizontal="distributed" vertical="center"/>
    </xf>
    <xf numFmtId="182" fontId="12" fillId="0" borderId="234" xfId="12" applyNumberFormat="1" applyFont="1" applyFill="1" applyBorder="1" applyAlignment="1">
      <alignment vertical="center"/>
    </xf>
    <xf numFmtId="183" fontId="12" fillId="0" borderId="233" xfId="13" applyNumberFormat="1" applyFont="1" applyFill="1" applyBorder="1" applyAlignment="1">
      <alignment vertical="center"/>
    </xf>
    <xf numFmtId="183" fontId="12" fillId="0" borderId="54" xfId="13" applyNumberFormat="1" applyFont="1" applyFill="1" applyBorder="1" applyAlignment="1">
      <alignment vertical="center"/>
    </xf>
    <xf numFmtId="3" fontId="15" fillId="2" borderId="203" xfId="12" applyNumberFormat="1" applyFont="1" applyFill="1" applyBorder="1" applyAlignment="1">
      <alignment horizontal="distributed" vertical="center" wrapText="1"/>
    </xf>
    <xf numFmtId="183" fontId="12" fillId="0" borderId="254" xfId="13" applyNumberFormat="1" applyFont="1" applyFill="1" applyBorder="1" applyAlignment="1">
      <alignment vertical="center"/>
    </xf>
    <xf numFmtId="183" fontId="12" fillId="0" borderId="205" xfId="13" applyNumberFormat="1" applyFont="1" applyFill="1" applyBorder="1" applyAlignment="1">
      <alignment vertical="center"/>
    </xf>
    <xf numFmtId="3" fontId="13" fillId="2" borderId="203" xfId="12" applyNumberFormat="1" applyFont="1" applyFill="1" applyBorder="1" applyAlignment="1">
      <alignment horizontal="distributed" vertical="center" wrapText="1"/>
    </xf>
    <xf numFmtId="182" fontId="12" fillId="0" borderId="262" xfId="12" applyNumberFormat="1" applyFont="1" applyFill="1" applyBorder="1" applyAlignment="1">
      <alignment vertical="center"/>
    </xf>
    <xf numFmtId="182" fontId="12" fillId="0" borderId="263" xfId="12" applyNumberFormat="1" applyFont="1" applyFill="1" applyBorder="1" applyAlignment="1">
      <alignment vertical="center"/>
    </xf>
    <xf numFmtId="182" fontId="12" fillId="2" borderId="264" xfId="12" applyNumberFormat="1" applyFont="1" applyFill="1" applyBorder="1" applyAlignment="1">
      <alignment vertical="center"/>
    </xf>
    <xf numFmtId="182" fontId="12" fillId="2" borderId="240" xfId="12" applyNumberFormat="1" applyFont="1" applyFill="1" applyBorder="1" applyAlignment="1">
      <alignment vertical="center"/>
    </xf>
    <xf numFmtId="3" fontId="15" fillId="2" borderId="203" xfId="12" applyNumberFormat="1" applyFont="1" applyFill="1" applyBorder="1" applyAlignment="1">
      <alignment horizontal="distributed" vertical="center"/>
    </xf>
    <xf numFmtId="182" fontId="12" fillId="0" borderId="254" xfId="12" applyNumberFormat="1" applyFont="1" applyFill="1" applyBorder="1" applyAlignment="1">
      <alignment vertical="center"/>
    </xf>
    <xf numFmtId="182" fontId="12" fillId="0" borderId="261" xfId="12" applyNumberFormat="1" applyFont="1" applyFill="1" applyBorder="1" applyAlignment="1">
      <alignment vertical="center"/>
    </xf>
    <xf numFmtId="3" fontId="14" fillId="2" borderId="246" xfId="12" applyNumberFormat="1" applyFont="1" applyFill="1" applyBorder="1" applyAlignment="1">
      <alignment horizontal="center" vertical="center" wrapText="1" justifyLastLine="1"/>
    </xf>
    <xf numFmtId="3" fontId="14" fillId="2" borderId="247" xfId="12" applyNumberFormat="1" applyFont="1" applyFill="1" applyBorder="1" applyAlignment="1">
      <alignment horizontal="center" vertical="center" wrapText="1" justifyLastLine="1"/>
    </xf>
    <xf numFmtId="3" fontId="14" fillId="2" borderId="250" xfId="12" applyNumberFormat="1" applyFont="1" applyFill="1" applyBorder="1" applyAlignment="1">
      <alignment horizontal="center" vertical="center" wrapText="1" justifyLastLine="1"/>
    </xf>
    <xf numFmtId="3" fontId="14" fillId="2" borderId="251" xfId="12" applyNumberFormat="1" applyFont="1" applyFill="1" applyBorder="1" applyAlignment="1">
      <alignment horizontal="center" vertical="center" wrapText="1" justifyLastLine="1"/>
    </xf>
    <xf numFmtId="3" fontId="14" fillId="2" borderId="252" xfId="12" applyNumberFormat="1" applyFont="1" applyFill="1" applyBorder="1" applyAlignment="1">
      <alignment horizontal="center" vertical="center" wrapText="1" justifyLastLine="1"/>
    </xf>
    <xf numFmtId="3" fontId="14" fillId="2" borderId="253" xfId="12" applyNumberFormat="1" applyFont="1" applyFill="1" applyBorder="1" applyAlignment="1">
      <alignment horizontal="center" vertical="center" wrapText="1" justifyLastLine="1"/>
    </xf>
    <xf numFmtId="3" fontId="14" fillId="2" borderId="248" xfId="12" applyNumberFormat="1" applyFont="1" applyFill="1" applyBorder="1" applyAlignment="1">
      <alignment horizontal="center" vertical="center" wrapText="1" justifyLastLine="1"/>
    </xf>
    <xf numFmtId="3" fontId="14" fillId="2" borderId="249" xfId="12" applyNumberFormat="1" applyFont="1" applyFill="1" applyBorder="1" applyAlignment="1">
      <alignment horizontal="center" vertical="center" wrapText="1" justifyLastLine="1"/>
    </xf>
    <xf numFmtId="3" fontId="14" fillId="2" borderId="195" xfId="12" applyNumberFormat="1" applyFont="1" applyFill="1" applyBorder="1" applyAlignment="1">
      <alignment horizontal="center" vertical="center" wrapText="1" justifyLastLine="1"/>
    </xf>
    <xf numFmtId="3" fontId="14" fillId="2" borderId="196" xfId="12" applyNumberFormat="1" applyFont="1" applyFill="1" applyBorder="1" applyAlignment="1">
      <alignment horizontal="center" vertical="center" wrapText="1" justifyLastLine="1"/>
    </xf>
    <xf numFmtId="182" fontId="12" fillId="0" borderId="255" xfId="12" applyNumberFormat="1" applyFont="1" applyFill="1" applyBorder="1" applyAlignment="1">
      <alignment vertical="center"/>
    </xf>
    <xf numFmtId="182" fontId="12" fillId="0" borderId="256" xfId="12" applyNumberFormat="1" applyFont="1" applyFill="1" applyBorder="1" applyAlignment="1">
      <alignment vertical="center"/>
    </xf>
    <xf numFmtId="3" fontId="14" fillId="2" borderId="257" xfId="12" applyNumberFormat="1" applyFont="1" applyFill="1" applyBorder="1" applyAlignment="1">
      <alignment horizontal="center" vertical="center" wrapText="1" justifyLastLine="1"/>
    </xf>
    <xf numFmtId="3" fontId="14" fillId="2" borderId="258" xfId="12" applyNumberFormat="1" applyFont="1" applyFill="1" applyBorder="1" applyAlignment="1">
      <alignment horizontal="center" vertical="center" wrapText="1" justifyLastLine="1"/>
    </xf>
    <xf numFmtId="0" fontId="14" fillId="2" borderId="245" xfId="12" applyFont="1" applyFill="1" applyBorder="1" applyAlignment="1">
      <alignment horizontal="center" vertical="center"/>
    </xf>
    <xf numFmtId="3" fontId="13" fillId="2" borderId="259" xfId="12" applyNumberFormat="1" applyFont="1" applyFill="1" applyBorder="1" applyAlignment="1">
      <alignment horizontal="center" vertical="center" wrapText="1" justifyLastLine="1"/>
    </xf>
    <xf numFmtId="3" fontId="13" fillId="2" borderId="130" xfId="12" applyNumberFormat="1" applyFont="1" applyFill="1" applyBorder="1" applyAlignment="1">
      <alignment horizontal="center" vertical="center" wrapText="1" justifyLastLine="1"/>
    </xf>
    <xf numFmtId="182" fontId="12" fillId="0" borderId="260" xfId="12" applyNumberFormat="1" applyFont="1" applyFill="1" applyBorder="1" applyAlignment="1">
      <alignment vertical="center"/>
    </xf>
    <xf numFmtId="182" fontId="12" fillId="0" borderId="66" xfId="12" applyNumberFormat="1" applyFont="1" applyFill="1" applyBorder="1" applyAlignment="1">
      <alignment vertical="center"/>
    </xf>
    <xf numFmtId="182" fontId="12" fillId="0" borderId="265" xfId="12" applyNumberFormat="1" applyFont="1" applyFill="1" applyBorder="1" applyAlignment="1">
      <alignment vertical="center"/>
    </xf>
    <xf numFmtId="3" fontId="13" fillId="2" borderId="230" xfId="12" applyNumberFormat="1" applyFont="1" applyFill="1" applyBorder="1" applyAlignment="1">
      <alignment horizontal="distributed" vertical="center"/>
    </xf>
    <xf numFmtId="182" fontId="12" fillId="0" borderId="289" xfId="12" applyNumberFormat="1" applyFont="1" applyFill="1" applyBorder="1" applyAlignment="1">
      <alignment vertical="center"/>
    </xf>
    <xf numFmtId="182" fontId="12" fillId="0" borderId="290" xfId="12" applyNumberFormat="1" applyFont="1" applyFill="1" applyBorder="1" applyAlignment="1">
      <alignment vertical="center"/>
    </xf>
    <xf numFmtId="183" fontId="12" fillId="0" borderId="289" xfId="13" applyNumberFormat="1" applyFont="1" applyFill="1" applyBorder="1" applyAlignment="1">
      <alignment vertical="center"/>
    </xf>
    <xf numFmtId="183" fontId="12" fillId="0" borderId="77" xfId="13" applyNumberFormat="1" applyFont="1" applyFill="1" applyBorder="1" applyAlignment="1">
      <alignment vertical="center"/>
    </xf>
    <xf numFmtId="3" fontId="13" fillId="2" borderId="0" xfId="12" applyNumberFormat="1" applyFont="1" applyFill="1" applyBorder="1" applyAlignment="1">
      <alignment horizontal="distributed" vertical="center" wrapText="1" shrinkToFit="1"/>
    </xf>
    <xf numFmtId="3" fontId="13" fillId="2" borderId="0" xfId="12" applyNumberFormat="1" applyFont="1" applyFill="1" applyBorder="1" applyAlignment="1">
      <alignment horizontal="distributed" vertical="center" shrinkToFit="1"/>
    </xf>
    <xf numFmtId="183" fontId="12" fillId="0" borderId="287" xfId="13" applyNumberFormat="1" applyFont="1" applyFill="1" applyBorder="1" applyAlignment="1">
      <alignment vertical="center"/>
    </xf>
    <xf numFmtId="183" fontId="12" fillId="0" borderId="288" xfId="13" applyNumberFormat="1" applyFont="1" applyFill="1" applyBorder="1" applyAlignment="1">
      <alignment vertical="center"/>
    </xf>
    <xf numFmtId="182" fontId="12" fillId="0" borderId="287" xfId="12" applyNumberFormat="1" applyFont="1" applyFill="1" applyBorder="1" applyAlignment="1">
      <alignment vertical="center"/>
    </xf>
    <xf numFmtId="182" fontId="12" fillId="0" borderId="297" xfId="12" applyNumberFormat="1" applyFont="1" applyFill="1" applyBorder="1" applyAlignment="1">
      <alignment vertical="center"/>
    </xf>
    <xf numFmtId="182" fontId="12" fillId="2" borderId="239" xfId="12" applyNumberFormat="1" applyFont="1" applyFill="1" applyBorder="1" applyAlignment="1">
      <alignment vertical="center"/>
    </xf>
    <xf numFmtId="182" fontId="12" fillId="0" borderId="66" xfId="12" applyNumberFormat="1" applyFont="1" applyFill="1" applyBorder="1" applyAlignment="1">
      <alignment horizontal="right" vertical="center"/>
    </xf>
    <xf numFmtId="182" fontId="12" fillId="0" borderId="265" xfId="12" applyNumberFormat="1" applyFont="1" applyFill="1" applyBorder="1" applyAlignment="1">
      <alignment horizontal="right" vertical="center"/>
    </xf>
    <xf numFmtId="3" fontId="13" fillId="2" borderId="28" xfId="12" applyNumberFormat="1" applyFont="1" applyFill="1" applyBorder="1" applyAlignment="1">
      <alignment horizontal="distributed" vertical="center" wrapText="1" shrinkToFit="1"/>
    </xf>
    <xf numFmtId="3" fontId="13" fillId="2" borderId="28" xfId="12" applyNumberFormat="1" applyFont="1" applyFill="1" applyBorder="1" applyAlignment="1">
      <alignment horizontal="distributed" vertical="center" shrinkToFit="1"/>
    </xf>
    <xf numFmtId="182" fontId="12" fillId="0" borderId="266" xfId="12" applyNumberFormat="1" applyFont="1" applyFill="1" applyBorder="1" applyAlignment="1">
      <alignment vertical="center"/>
    </xf>
    <xf numFmtId="183" fontId="12" fillId="0" borderId="266" xfId="13" applyNumberFormat="1" applyFont="1" applyFill="1" applyBorder="1" applyAlignment="1">
      <alignment vertical="center"/>
    </xf>
    <xf numFmtId="183" fontId="12" fillId="0" borderId="300" xfId="13" applyNumberFormat="1" applyFont="1" applyFill="1" applyBorder="1" applyAlignment="1">
      <alignment vertical="center"/>
    </xf>
    <xf numFmtId="3" fontId="14" fillId="2" borderId="203" xfId="12" applyNumberFormat="1" applyFont="1" applyFill="1" applyBorder="1" applyAlignment="1">
      <alignment horizontal="distributed" vertical="center" justifyLastLine="1"/>
    </xf>
    <xf numFmtId="182" fontId="12" fillId="0" borderId="266" xfId="12" applyNumberFormat="1" applyFont="1" applyFill="1" applyBorder="1" applyAlignment="1">
      <alignment horizontal="right" vertical="center"/>
    </xf>
    <xf numFmtId="182" fontId="12" fillId="0" borderId="263" xfId="12" applyNumberFormat="1" applyFont="1" applyFill="1" applyBorder="1" applyAlignment="1">
      <alignment horizontal="right" vertical="center"/>
    </xf>
    <xf numFmtId="182" fontId="12" fillId="0" borderId="254" xfId="12" applyNumberFormat="1" applyFont="1" applyFill="1" applyBorder="1" applyAlignment="1">
      <alignment horizontal="right" vertical="center"/>
    </xf>
    <xf numFmtId="182" fontId="12" fillId="0" borderId="261" xfId="12" applyNumberFormat="1" applyFont="1" applyFill="1" applyBorder="1" applyAlignment="1">
      <alignment horizontal="right" vertical="center"/>
    </xf>
    <xf numFmtId="182" fontId="12" fillId="0" borderId="338" xfId="12" applyNumberFormat="1" applyFont="1" applyFill="1" applyBorder="1" applyAlignment="1">
      <alignment vertical="center"/>
    </xf>
    <xf numFmtId="182" fontId="12" fillId="0" borderId="339" xfId="12" applyNumberFormat="1" applyFont="1" applyFill="1" applyBorder="1" applyAlignment="1">
      <alignment vertical="center"/>
    </xf>
    <xf numFmtId="183" fontId="12" fillId="0" borderId="338" xfId="13" applyNumberFormat="1" applyFont="1" applyFill="1" applyBorder="1" applyAlignment="1">
      <alignment vertical="center"/>
    </xf>
    <xf numFmtId="183" fontId="12" fillId="0" borderId="334" xfId="13" applyNumberFormat="1" applyFont="1" applyFill="1" applyBorder="1" applyAlignment="1">
      <alignment vertical="center"/>
    </xf>
    <xf numFmtId="3" fontId="13" fillId="2" borderId="341" xfId="12" applyNumberFormat="1" applyFont="1" applyFill="1" applyBorder="1" applyAlignment="1">
      <alignment horizontal="distributed" vertical="center"/>
    </xf>
    <xf numFmtId="180" fontId="22" fillId="0" borderId="349" xfId="0" applyNumberFormat="1" applyFont="1" applyBorder="1" applyAlignment="1">
      <alignment horizontal="left" vertical="center"/>
    </xf>
    <xf numFmtId="180" fontId="22" fillId="0" borderId="0" xfId="0" applyNumberFormat="1" applyFont="1" applyAlignment="1">
      <alignment horizontal="center" vertical="center"/>
    </xf>
    <xf numFmtId="180" fontId="23" fillId="0" borderId="0" xfId="0" applyNumberFormat="1" applyFont="1" applyAlignment="1">
      <alignment vertical="center"/>
    </xf>
    <xf numFmtId="180" fontId="8" fillId="0" borderId="149" xfId="0" applyNumberFormat="1" applyFont="1" applyBorder="1" applyAlignment="1">
      <alignment horizontal="right" vertical="center"/>
    </xf>
    <xf numFmtId="180" fontId="22" fillId="0" borderId="352" xfId="0" applyNumberFormat="1" applyFont="1" applyBorder="1" applyAlignment="1">
      <alignment horizontal="center" vertical="center"/>
    </xf>
    <xf numFmtId="180" fontId="22" fillId="0" borderId="349" xfId="0" applyNumberFormat="1" applyFont="1" applyBorder="1" applyAlignment="1">
      <alignment horizontal="center" vertical="center"/>
    </xf>
    <xf numFmtId="180" fontId="22" fillId="0" borderId="350" xfId="0" applyNumberFormat="1" applyFont="1" applyBorder="1" applyAlignment="1">
      <alignment horizontal="center" vertical="center"/>
    </xf>
    <xf numFmtId="180" fontId="22" fillId="0" borderId="310" xfId="0" applyNumberFormat="1" applyFont="1" applyBorder="1" applyAlignment="1">
      <alignment horizontal="center" vertical="center"/>
    </xf>
    <xf numFmtId="180" fontId="22" fillId="0" borderId="192" xfId="0" applyNumberFormat="1" applyFont="1" applyBorder="1" applyAlignment="1">
      <alignment horizontal="center" vertical="center"/>
    </xf>
    <xf numFmtId="180" fontId="22" fillId="0" borderId="347" xfId="0" applyNumberFormat="1" applyFont="1" applyBorder="1" applyAlignment="1">
      <alignment horizontal="center" vertical="center"/>
    </xf>
    <xf numFmtId="180" fontId="22" fillId="0" borderId="345" xfId="0" applyNumberFormat="1" applyFont="1" applyBorder="1" applyAlignment="1">
      <alignment horizontal="center" vertical="center"/>
    </xf>
    <xf numFmtId="180" fontId="22" fillId="0" borderId="346" xfId="0" applyNumberFormat="1" applyFont="1" applyBorder="1" applyAlignment="1">
      <alignment horizontal="center" vertical="center"/>
    </xf>
    <xf numFmtId="180" fontId="22" fillId="0" borderId="351" xfId="0" applyNumberFormat="1" applyFont="1" applyBorder="1" applyAlignment="1">
      <alignment horizontal="center" vertical="center"/>
    </xf>
    <xf numFmtId="180" fontId="22" fillId="0" borderId="342" xfId="0" applyNumberFormat="1" applyFont="1" applyBorder="1" applyAlignment="1">
      <alignment horizontal="center" vertical="center"/>
    </xf>
    <xf numFmtId="180" fontId="22" fillId="0" borderId="348" xfId="0" applyNumberFormat="1" applyFont="1" applyBorder="1" applyAlignment="1">
      <alignment horizontal="center" vertical="center"/>
    </xf>
    <xf numFmtId="180" fontId="22" fillId="0" borderId="267" xfId="0" applyNumberFormat="1" applyFont="1" applyBorder="1" applyAlignment="1">
      <alignment horizontal="center" vertical="center"/>
    </xf>
    <xf numFmtId="180" fontId="22" fillId="0" borderId="230" xfId="0" applyNumberFormat="1" applyFont="1" applyBorder="1" applyAlignment="1">
      <alignment horizontal="center" vertical="center"/>
    </xf>
    <xf numFmtId="180" fontId="22" fillId="0" borderId="271" xfId="0" applyNumberFormat="1" applyFont="1" applyBorder="1" applyAlignment="1">
      <alignment horizontal="center" vertical="center"/>
    </xf>
    <xf numFmtId="180" fontId="22" fillId="0" borderId="268" xfId="0" applyNumberFormat="1" applyFont="1" applyBorder="1" applyAlignment="1">
      <alignment horizontal="center" vertical="center"/>
    </xf>
    <xf numFmtId="180" fontId="8" fillId="0" borderId="270" xfId="0" applyNumberFormat="1" applyFont="1" applyBorder="1" applyAlignment="1">
      <alignment horizontal="center" vertical="center" textRotation="255"/>
    </xf>
    <xf numFmtId="180" fontId="8" fillId="0" borderId="274" xfId="0" applyNumberFormat="1" applyFont="1" applyBorder="1" applyAlignment="1">
      <alignment horizontal="center" vertical="center" textRotation="255"/>
    </xf>
    <xf numFmtId="179" fontId="8" fillId="0" borderId="0" xfId="0" applyNumberFormat="1" applyFont="1" applyAlignment="1">
      <alignment horizontal="distributed" vertical="center"/>
    </xf>
    <xf numFmtId="40" fontId="8" fillId="0" borderId="188" xfId="14" applyNumberFormat="1" applyFont="1" applyFill="1" applyBorder="1" applyAlignment="1">
      <alignment horizontal="right" vertical="center" shrinkToFit="1"/>
    </xf>
    <xf numFmtId="40" fontId="8" fillId="0" borderId="177" xfId="14" applyNumberFormat="1" applyFont="1" applyFill="1" applyBorder="1" applyAlignment="1">
      <alignment horizontal="right" vertical="center" shrinkToFit="1"/>
    </xf>
    <xf numFmtId="40" fontId="8" fillId="0" borderId="133" xfId="14" applyNumberFormat="1" applyFont="1" applyFill="1" applyBorder="1" applyAlignment="1">
      <alignment horizontal="right" vertical="center" shrinkToFit="1"/>
    </xf>
    <xf numFmtId="40" fontId="8" fillId="0" borderId="272" xfId="14" applyNumberFormat="1" applyFont="1" applyFill="1" applyBorder="1" applyAlignment="1">
      <alignment horizontal="right" vertical="center" shrinkToFit="1"/>
    </xf>
    <xf numFmtId="40" fontId="8" fillId="0" borderId="171" xfId="14" applyNumberFormat="1" applyFont="1" applyFill="1" applyBorder="1" applyAlignment="1">
      <alignment horizontal="right" vertical="center" shrinkToFit="1"/>
    </xf>
    <xf numFmtId="40" fontId="8" fillId="0" borderId="135" xfId="14" applyNumberFormat="1" applyFont="1" applyFill="1" applyBorder="1" applyAlignment="1">
      <alignment horizontal="right" vertical="center" shrinkToFit="1"/>
    </xf>
    <xf numFmtId="179" fontId="8" fillId="0" borderId="103" xfId="0" applyNumberFormat="1" applyFont="1" applyBorder="1" applyAlignment="1">
      <alignment horizontal="distributed" vertical="center"/>
    </xf>
    <xf numFmtId="179" fontId="8" fillId="0" borderId="153" xfId="0" applyNumberFormat="1" applyFont="1" applyBorder="1" applyAlignment="1">
      <alignment horizontal="distributed" vertical="center"/>
    </xf>
    <xf numFmtId="180" fontId="8" fillId="0" borderId="269" xfId="0" applyNumberFormat="1" applyFont="1" applyBorder="1" applyAlignment="1">
      <alignment horizontal="center" vertical="center" textRotation="255"/>
    </xf>
    <xf numFmtId="180" fontId="8" fillId="0" borderId="344" xfId="0" applyNumberFormat="1" applyFont="1" applyBorder="1" applyAlignment="1">
      <alignment horizontal="center" vertical="center" textRotation="255"/>
    </xf>
    <xf numFmtId="180" fontId="8" fillId="0" borderId="112" xfId="0" applyNumberFormat="1" applyFont="1" applyBorder="1" applyAlignment="1">
      <alignment horizontal="distributed" vertical="center"/>
    </xf>
    <xf numFmtId="180" fontId="8" fillId="0" borderId="111" xfId="0" applyNumberFormat="1" applyFont="1" applyBorder="1" applyAlignment="1">
      <alignment horizontal="distributed" vertical="center"/>
    </xf>
    <xf numFmtId="49" fontId="2" fillId="0" borderId="0" xfId="0" applyNumberFormat="1" applyFont="1" applyAlignment="1">
      <alignment horizontal="center" vertical="center"/>
    </xf>
    <xf numFmtId="180" fontId="8" fillId="0" borderId="106" xfId="0" applyNumberFormat="1" applyFont="1" applyBorder="1" applyAlignment="1">
      <alignment horizontal="distributed" vertical="center"/>
    </xf>
    <xf numFmtId="40" fontId="8" fillId="0" borderId="188" xfId="14" applyNumberFormat="1" applyFont="1" applyFill="1" applyBorder="1" applyAlignment="1">
      <alignment horizontal="right" vertical="center"/>
    </xf>
    <xf numFmtId="40" fontId="8" fillId="0" borderId="177" xfId="14" applyNumberFormat="1" applyFont="1" applyFill="1" applyBorder="1" applyAlignment="1">
      <alignment horizontal="right" vertical="center"/>
    </xf>
    <xf numFmtId="40" fontId="8" fillId="0" borderId="133" xfId="14" applyNumberFormat="1" applyFont="1" applyFill="1" applyBorder="1" applyAlignment="1">
      <alignment horizontal="right" vertical="center"/>
    </xf>
    <xf numFmtId="180" fontId="8" fillId="0" borderId="187" xfId="14" applyNumberFormat="1" applyFont="1" applyFill="1" applyBorder="1" applyAlignment="1">
      <alignment horizontal="center" vertical="center"/>
    </xf>
    <xf numFmtId="180" fontId="8" fillId="0" borderId="178" xfId="14" applyNumberFormat="1" applyFont="1" applyFill="1" applyBorder="1" applyAlignment="1">
      <alignment horizontal="center" vertical="center"/>
    </xf>
    <xf numFmtId="180" fontId="8" fillId="0" borderId="134" xfId="14" applyNumberFormat="1" applyFont="1" applyFill="1" applyBorder="1" applyAlignment="1">
      <alignment horizontal="center" vertical="center"/>
    </xf>
    <xf numFmtId="40" fontId="8" fillId="0" borderId="272" xfId="14" applyNumberFormat="1" applyFont="1" applyFill="1" applyBorder="1" applyAlignment="1">
      <alignment horizontal="right" vertical="center"/>
    </xf>
    <xf numFmtId="40" fontId="8" fillId="0" borderId="171" xfId="14" applyNumberFormat="1" applyFont="1" applyFill="1" applyBorder="1" applyAlignment="1">
      <alignment horizontal="right" vertical="center"/>
    </xf>
    <xf numFmtId="40" fontId="8" fillId="0" borderId="135" xfId="14" applyNumberFormat="1" applyFont="1" applyFill="1" applyBorder="1" applyAlignment="1">
      <alignment horizontal="right" vertical="center"/>
    </xf>
    <xf numFmtId="180" fontId="8" fillId="0" borderId="103" xfId="0" applyNumberFormat="1" applyFont="1" applyBorder="1" applyAlignment="1">
      <alignment horizontal="distributed" vertical="center"/>
    </xf>
    <xf numFmtId="40" fontId="8" fillId="0" borderId="139" xfId="14" applyNumberFormat="1" applyFont="1" applyFill="1" applyBorder="1" applyAlignment="1">
      <alignment horizontal="right" vertical="center"/>
    </xf>
    <xf numFmtId="40" fontId="8" fillId="0" borderId="146" xfId="14" applyNumberFormat="1" applyFont="1" applyFill="1" applyBorder="1" applyAlignment="1">
      <alignment horizontal="right" vertical="center"/>
    </xf>
    <xf numFmtId="179" fontId="8" fillId="0" borderId="301" xfId="0" applyNumberFormat="1" applyFont="1" applyBorder="1" applyAlignment="1">
      <alignment horizontal="distributed" vertical="center"/>
    </xf>
    <xf numFmtId="179" fontId="8" fillId="0" borderId="111" xfId="0" applyNumberFormat="1" applyFont="1" applyBorder="1" applyAlignment="1">
      <alignment horizontal="distributed" vertical="center"/>
    </xf>
    <xf numFmtId="179" fontId="8" fillId="0" borderId="100" xfId="0" applyNumberFormat="1" applyFont="1" applyBorder="1" applyAlignment="1">
      <alignment horizontal="distributed" vertical="center"/>
    </xf>
    <xf numFmtId="179" fontId="8" fillId="0" borderId="106" xfId="0" applyNumberFormat="1" applyFont="1" applyBorder="1" applyAlignment="1">
      <alignment horizontal="distributed" vertical="center"/>
    </xf>
    <xf numFmtId="40" fontId="35" fillId="0" borderId="139" xfId="14" applyNumberFormat="1" applyFont="1" applyFill="1" applyBorder="1" applyAlignment="1">
      <alignment horizontal="right" vertical="center"/>
    </xf>
    <xf numFmtId="0" fontId="46" fillId="0" borderId="177" xfId="0" applyFont="1" applyBorder="1" applyAlignment="1">
      <alignment horizontal="right" vertical="center"/>
    </xf>
    <xf numFmtId="0" fontId="46" fillId="0" borderId="133" xfId="0" applyFont="1" applyBorder="1" applyAlignment="1">
      <alignment horizontal="right" vertical="center"/>
    </xf>
    <xf numFmtId="180" fontId="35" fillId="0" borderId="140" xfId="14" applyNumberFormat="1" applyFont="1" applyFill="1" applyBorder="1" applyAlignment="1">
      <alignment horizontal="right" vertical="center"/>
    </xf>
    <xf numFmtId="180" fontId="35" fillId="0" borderId="178" xfId="14" applyNumberFormat="1" applyFont="1" applyFill="1" applyBorder="1" applyAlignment="1">
      <alignment horizontal="right" vertical="center"/>
    </xf>
    <xf numFmtId="180" fontId="35" fillId="0" borderId="134" xfId="14" applyNumberFormat="1" applyFont="1" applyFill="1" applyBorder="1" applyAlignment="1">
      <alignment horizontal="right" vertical="center"/>
    </xf>
    <xf numFmtId="40" fontId="35" fillId="0" borderId="146" xfId="14" applyNumberFormat="1" applyFont="1" applyFill="1" applyBorder="1" applyAlignment="1">
      <alignment horizontal="right" vertical="center"/>
    </xf>
    <xf numFmtId="0" fontId="46" fillId="0" borderId="171" xfId="0" applyFont="1" applyBorder="1" applyAlignment="1">
      <alignment horizontal="right" vertical="center"/>
    </xf>
    <xf numFmtId="0" fontId="46" fillId="0" borderId="135" xfId="0" applyFont="1" applyBorder="1" applyAlignment="1">
      <alignment horizontal="right" vertical="center"/>
    </xf>
    <xf numFmtId="0" fontId="0" fillId="0" borderId="177" xfId="0" applyBorder="1" applyAlignment="1">
      <alignment horizontal="right" vertical="center"/>
    </xf>
    <xf numFmtId="0" fontId="0" fillId="0" borderId="133" xfId="0" applyBorder="1" applyAlignment="1">
      <alignment horizontal="right" vertical="center"/>
    </xf>
    <xf numFmtId="0" fontId="0" fillId="0" borderId="171" xfId="0" applyBorder="1" applyAlignment="1">
      <alignment horizontal="right" vertical="center"/>
    </xf>
    <xf numFmtId="0" fontId="0" fillId="0" borderId="135" xfId="0" applyBorder="1" applyAlignment="1">
      <alignment horizontal="right" vertical="center"/>
    </xf>
    <xf numFmtId="40" fontId="8" fillId="0" borderId="139" xfId="1" applyNumberFormat="1" applyFont="1" applyFill="1" applyBorder="1" applyAlignment="1">
      <alignment horizontal="right" vertical="center"/>
    </xf>
    <xf numFmtId="180" fontId="8" fillId="0" borderId="153" xfId="0" applyNumberFormat="1" applyFont="1" applyBorder="1" applyAlignment="1">
      <alignment horizontal="distributed" vertical="center"/>
    </xf>
    <xf numFmtId="0" fontId="0" fillId="0" borderId="103" xfId="0" applyBorder="1" applyAlignment="1">
      <alignment horizontal="distributed" vertical="center"/>
    </xf>
    <xf numFmtId="180" fontId="8" fillId="0" borderId="103" xfId="0" applyNumberFormat="1" applyFont="1" applyBorder="1" applyAlignment="1">
      <alignment horizontal="distributed" vertical="center" wrapText="1"/>
    </xf>
    <xf numFmtId="180" fontId="8" fillId="0" borderId="153" xfId="0" applyNumberFormat="1" applyFont="1" applyBorder="1" applyAlignment="1">
      <alignment horizontal="distributed" vertical="center" wrapText="1"/>
    </xf>
    <xf numFmtId="0" fontId="0" fillId="0" borderId="153" xfId="0" applyBorder="1" applyAlignment="1">
      <alignment horizontal="distributed" vertical="center"/>
    </xf>
    <xf numFmtId="0" fontId="0" fillId="0" borderId="111" xfId="0" applyBorder="1" applyAlignment="1">
      <alignment horizontal="distributed" vertical="center"/>
    </xf>
    <xf numFmtId="180" fontId="8" fillId="0" borderId="100" xfId="0" applyNumberFormat="1" applyFont="1" applyBorder="1" applyAlignment="1">
      <alignment horizontal="distributed" vertical="center"/>
    </xf>
    <xf numFmtId="0" fontId="0" fillId="0" borderId="100" xfId="0" applyBorder="1" applyAlignment="1">
      <alignment horizontal="distributed" vertical="center"/>
    </xf>
    <xf numFmtId="0" fontId="0" fillId="0" borderId="106" xfId="0" applyBorder="1" applyAlignment="1">
      <alignment horizontal="distributed" vertical="center"/>
    </xf>
    <xf numFmtId="0" fontId="0" fillId="0" borderId="291" xfId="0" applyBorder="1" applyAlignment="1">
      <alignment horizontal="right" vertical="center"/>
    </xf>
    <xf numFmtId="0" fontId="0" fillId="0" borderId="293" xfId="0" applyBorder="1" applyAlignment="1">
      <alignment horizontal="right" vertical="center"/>
    </xf>
    <xf numFmtId="180" fontId="8" fillId="0" borderId="111" xfId="0" applyNumberFormat="1" applyFont="1" applyBorder="1" applyAlignment="1">
      <alignment horizontal="distributed" vertical="center" wrapText="1"/>
    </xf>
    <xf numFmtId="180" fontId="8" fillId="0" borderId="0" xfId="0" applyNumberFormat="1" applyFont="1" applyAlignment="1">
      <alignment horizontal="distributed" vertical="center" wrapText="1"/>
    </xf>
    <xf numFmtId="180" fontId="8" fillId="0" borderId="0" xfId="0" applyNumberFormat="1" applyFont="1" applyAlignment="1">
      <alignment horizontal="distributed" vertical="center"/>
    </xf>
    <xf numFmtId="180" fontId="40" fillId="0" borderId="103" xfId="0" applyNumberFormat="1" applyFont="1" applyBorder="1" applyAlignment="1">
      <alignment horizontal="distributed" vertical="center" wrapText="1"/>
    </xf>
    <xf numFmtId="180" fontId="8" fillId="0" borderId="140" xfId="14" applyNumberFormat="1" applyFont="1" applyFill="1" applyBorder="1" applyAlignment="1">
      <alignment horizontal="center" vertical="center"/>
    </xf>
    <xf numFmtId="49" fontId="22" fillId="0" borderId="0" xfId="0" applyNumberFormat="1" applyFont="1" applyAlignment="1">
      <alignment horizontal="center" vertical="center"/>
    </xf>
    <xf numFmtId="0" fontId="0" fillId="0" borderId="0" xfId="0" applyAlignment="1">
      <alignment horizontal="distributed" vertical="center"/>
    </xf>
    <xf numFmtId="180" fontId="30" fillId="0" borderId="103" xfId="0" applyNumberFormat="1" applyFont="1" applyBorder="1" applyAlignment="1">
      <alignment horizontal="distributed" vertical="center"/>
    </xf>
    <xf numFmtId="180" fontId="8" fillId="0" borderId="153" xfId="0" applyNumberFormat="1" applyFont="1" applyBorder="1" applyAlignment="1">
      <alignment horizontal="distributed" vertical="center" shrinkToFit="1"/>
    </xf>
    <xf numFmtId="180" fontId="8" fillId="0" borderId="353" xfId="0" applyNumberFormat="1" applyFont="1" applyBorder="1" applyAlignment="1">
      <alignment horizontal="center" vertical="center" textRotation="255"/>
    </xf>
    <xf numFmtId="49" fontId="2" fillId="0" borderId="0" xfId="0" applyNumberFormat="1" applyFont="1" applyBorder="1" applyAlignment="1">
      <alignment horizontal="center" vertical="center"/>
    </xf>
    <xf numFmtId="49" fontId="2" fillId="0" borderId="349" xfId="0" applyNumberFormat="1" applyFont="1" applyBorder="1" applyAlignment="1">
      <alignment horizontal="center" vertical="center"/>
    </xf>
    <xf numFmtId="180" fontId="22" fillId="0" borderId="0" xfId="0" applyNumberFormat="1" applyFont="1" applyBorder="1" applyAlignment="1">
      <alignment horizontal="center" vertical="center"/>
    </xf>
    <xf numFmtId="180" fontId="8" fillId="0" borderId="105" xfId="0" applyNumberFormat="1" applyFont="1" applyBorder="1" applyAlignment="1">
      <alignment horizontal="distributed" vertical="center"/>
    </xf>
    <xf numFmtId="180" fontId="8" fillId="0" borderId="345" xfId="0" applyNumberFormat="1" applyFont="1" applyBorder="1" applyAlignment="1">
      <alignment horizontal="center" vertical="center"/>
    </xf>
    <xf numFmtId="180" fontId="8" fillId="0" borderId="125" xfId="0" applyNumberFormat="1" applyFont="1" applyBorder="1" applyAlignment="1">
      <alignment horizontal="center" vertical="center" shrinkToFit="1"/>
    </xf>
    <xf numFmtId="180" fontId="8" fillId="0" borderId="116" xfId="0" applyNumberFormat="1" applyFont="1" applyBorder="1" applyAlignment="1">
      <alignment horizontal="center" vertical="center" shrinkToFit="1"/>
    </xf>
    <xf numFmtId="180" fontId="8" fillId="0" borderId="128" xfId="0" applyNumberFormat="1" applyFont="1" applyBorder="1" applyAlignment="1">
      <alignment horizontal="center" vertical="center" shrinkToFit="1"/>
    </xf>
    <xf numFmtId="0" fontId="2" fillId="0" borderId="113" xfId="0" applyFont="1" applyBorder="1" applyAlignment="1">
      <alignment horizontal="center" vertical="center" shrinkToFit="1"/>
    </xf>
    <xf numFmtId="0" fontId="2" fillId="0" borderId="115" xfId="0" applyFont="1" applyBorder="1" applyAlignment="1">
      <alignment horizontal="center" vertical="center" shrinkToFit="1"/>
    </xf>
    <xf numFmtId="0" fontId="2" fillId="0" borderId="130" xfId="0" applyFont="1" applyBorder="1" applyAlignment="1">
      <alignment horizontal="center" vertical="center"/>
    </xf>
    <xf numFmtId="0" fontId="2" fillId="0" borderId="129" xfId="0" applyFont="1" applyBorder="1" applyAlignment="1">
      <alignment horizontal="center" vertical="center"/>
    </xf>
    <xf numFmtId="0" fontId="2" fillId="0" borderId="116" xfId="0" applyFont="1" applyBorder="1" applyAlignment="1">
      <alignment horizontal="center" vertical="center"/>
    </xf>
    <xf numFmtId="0" fontId="2" fillId="0" borderId="113"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30" xfId="0" applyFont="1" applyBorder="1" applyAlignment="1">
      <alignment horizontal="center" vertical="center" wrapText="1"/>
    </xf>
    <xf numFmtId="0" fontId="2" fillId="0" borderId="132" xfId="0" applyFont="1" applyBorder="1" applyAlignment="1">
      <alignment horizontal="center" vertical="center" wrapText="1"/>
    </xf>
    <xf numFmtId="0" fontId="2" fillId="0" borderId="113" xfId="0" applyFont="1" applyBorder="1" applyAlignment="1">
      <alignment horizontal="center" vertical="center"/>
    </xf>
    <xf numFmtId="0" fontId="2" fillId="0" borderId="114" xfId="0" applyFont="1" applyBorder="1" applyAlignment="1">
      <alignment horizontal="center" vertical="center"/>
    </xf>
    <xf numFmtId="0" fontId="2" fillId="0" borderId="132" xfId="0" applyFont="1" applyBorder="1" applyAlignment="1">
      <alignment horizontal="center" vertical="center"/>
    </xf>
    <xf numFmtId="0" fontId="3" fillId="0" borderId="130" xfId="0" applyFont="1" applyBorder="1" applyAlignment="1">
      <alignment horizontal="center" vertical="center"/>
    </xf>
    <xf numFmtId="0" fontId="3" fillId="0" borderId="129" xfId="0" applyFont="1" applyBorder="1" applyAlignment="1">
      <alignment horizontal="center" vertical="center"/>
    </xf>
    <xf numFmtId="0" fontId="2" fillId="0" borderId="230" xfId="0" applyFont="1" applyBorder="1" applyAlignment="1">
      <alignment horizontal="distributed" vertical="center"/>
    </xf>
    <xf numFmtId="0" fontId="2" fillId="0" borderId="111" xfId="0" applyFont="1" applyBorder="1" applyAlignment="1">
      <alignment horizontal="distributed" vertical="center"/>
    </xf>
    <xf numFmtId="0" fontId="2" fillId="0" borderId="149" xfId="0" applyFont="1" applyBorder="1" applyAlignment="1">
      <alignment horizontal="right" vertical="center"/>
    </xf>
    <xf numFmtId="0" fontId="2" fillId="0" borderId="42" xfId="0" applyFont="1" applyBorder="1" applyAlignment="1">
      <alignment horizontal="center" vertical="center"/>
    </xf>
    <xf numFmtId="0" fontId="2" fillId="0" borderId="119" xfId="0" applyFont="1" applyBorder="1" applyAlignment="1">
      <alignment horizontal="center" vertical="center"/>
    </xf>
    <xf numFmtId="0" fontId="0" fillId="0" borderId="114" xfId="0" applyBorder="1" applyAlignment="1">
      <alignment horizontal="center" vertical="center"/>
    </xf>
    <xf numFmtId="0" fontId="0" fillId="0" borderId="114" xfId="0" applyBorder="1" applyAlignment="1">
      <alignment vertical="center"/>
    </xf>
    <xf numFmtId="0" fontId="0" fillId="0" borderId="115" xfId="0" applyBorder="1" applyAlignment="1">
      <alignment vertical="center" shrinkToFit="1"/>
    </xf>
    <xf numFmtId="0" fontId="0" fillId="0" borderId="132" xfId="0" applyBorder="1" applyAlignment="1">
      <alignment horizontal="center" vertical="center"/>
    </xf>
    <xf numFmtId="0" fontId="0" fillId="0" borderId="129" xfId="0" applyBorder="1" applyAlignment="1">
      <alignment horizontal="center" vertical="center"/>
    </xf>
    <xf numFmtId="0" fontId="2" fillId="0" borderId="106" xfId="0" applyFont="1" applyBorder="1" applyAlignment="1">
      <alignment horizontal="distributed" vertical="center"/>
    </xf>
    <xf numFmtId="0" fontId="2" fillId="0" borderId="103" xfId="0" applyFont="1" applyBorder="1" applyAlignment="1">
      <alignment horizontal="distributed" vertical="center"/>
    </xf>
    <xf numFmtId="0" fontId="2" fillId="0" borderId="105" xfId="0" applyFont="1" applyBorder="1" applyAlignment="1">
      <alignment horizontal="distributed" vertical="center"/>
    </xf>
    <xf numFmtId="0" fontId="2" fillId="0" borderId="271" xfId="0" applyFont="1" applyBorder="1" applyAlignment="1">
      <alignment horizontal="center" vertical="center"/>
    </xf>
    <xf numFmtId="0" fontId="2" fillId="0" borderId="214" xfId="0" applyFont="1" applyBorder="1" applyAlignment="1">
      <alignment horizontal="center" vertical="center"/>
    </xf>
    <xf numFmtId="0" fontId="2" fillId="0" borderId="0" xfId="0" applyFont="1" applyBorder="1" applyAlignment="1">
      <alignment horizontal="right" vertical="center"/>
    </xf>
    <xf numFmtId="0" fontId="2" fillId="0" borderId="112" xfId="0" applyFont="1" applyBorder="1" applyAlignment="1">
      <alignment horizontal="distributed" vertical="center"/>
    </xf>
    <xf numFmtId="0" fontId="0" fillId="0" borderId="149" xfId="0" applyBorder="1" applyAlignment="1">
      <alignment horizontal="distributed" vertical="center"/>
    </xf>
    <xf numFmtId="0" fontId="0" fillId="0" borderId="214" xfId="0" applyBorder="1" applyAlignment="1">
      <alignment horizontal="center" vertical="center"/>
    </xf>
    <xf numFmtId="38" fontId="2" fillId="0" borderId="214" xfId="3" applyFont="1" applyBorder="1" applyAlignment="1">
      <alignment horizontal="center" vertical="center"/>
    </xf>
    <xf numFmtId="0" fontId="0" fillId="0" borderId="42" xfId="0" applyBorder="1" applyAlignment="1">
      <alignment horizontal="center" vertical="center"/>
    </xf>
    <xf numFmtId="0" fontId="0" fillId="0" borderId="119" xfId="0" applyBorder="1" applyAlignment="1">
      <alignment horizontal="center" vertical="center"/>
    </xf>
    <xf numFmtId="0" fontId="0" fillId="0" borderId="115" xfId="0" applyBorder="1" applyAlignment="1">
      <alignment vertical="center"/>
    </xf>
    <xf numFmtId="0" fontId="0" fillId="0" borderId="129" xfId="0" applyBorder="1" applyAlignment="1">
      <alignment vertical="center"/>
    </xf>
    <xf numFmtId="0" fontId="38" fillId="0" borderId="0" xfId="10" applyFont="1" applyAlignment="1">
      <alignment vertical="center" shrinkToFit="1"/>
    </xf>
    <xf numFmtId="0" fontId="31" fillId="0" borderId="0" xfId="10" applyFont="1" applyAlignment="1">
      <alignment horizontal="right" vertical="center" shrinkToFit="1"/>
    </xf>
    <xf numFmtId="0" fontId="35" fillId="0" borderId="306" xfId="10" applyFont="1" applyBorder="1" applyAlignment="1">
      <alignment horizontal="center" vertical="center" shrinkToFit="1"/>
    </xf>
    <xf numFmtId="0" fontId="35" fillId="0" borderId="308" xfId="10" applyFont="1" applyBorder="1" applyAlignment="1">
      <alignment horizontal="center" vertical="center" shrinkToFit="1"/>
    </xf>
    <xf numFmtId="0" fontId="36" fillId="0" borderId="307" xfId="10" applyFont="1" applyBorder="1" applyAlignment="1">
      <alignment horizontal="center" vertical="center" shrinkToFit="1"/>
    </xf>
    <xf numFmtId="0" fontId="35" fillId="0" borderId="308" xfId="15" applyFont="1" applyBorder="1" applyAlignment="1">
      <alignment horizontal="center" vertical="center" shrinkToFit="1"/>
    </xf>
    <xf numFmtId="0" fontId="36" fillId="0" borderId="307" xfId="15" applyFont="1" applyBorder="1" applyAlignment="1">
      <alignment horizontal="center" vertical="center" shrinkToFit="1"/>
    </xf>
    <xf numFmtId="0" fontId="36" fillId="0" borderId="309" xfId="10" applyFont="1" applyBorder="1" applyAlignment="1">
      <alignment horizontal="center" vertical="center" shrinkToFit="1"/>
    </xf>
    <xf numFmtId="0" fontId="35" fillId="0" borderId="105" xfId="6" applyFont="1" applyBorder="1" applyAlignment="1">
      <alignment horizontal="distributed" vertical="center" shrinkToFit="1"/>
    </xf>
    <xf numFmtId="0" fontId="36" fillId="0" borderId="105" xfId="6" applyFont="1" applyBorder="1" applyAlignment="1">
      <alignment horizontal="distributed" vertical="center" shrinkToFit="1"/>
    </xf>
    <xf numFmtId="0" fontId="35" fillId="0" borderId="311" xfId="6" applyFont="1" applyBorder="1" applyAlignment="1">
      <alignment horizontal="distributed" vertical="center" shrinkToFit="1"/>
    </xf>
    <xf numFmtId="0" fontId="36" fillId="0" borderId="311" xfId="6" applyFont="1" applyBorder="1" applyAlignment="1">
      <alignment horizontal="distributed" vertical="center" shrinkToFit="1"/>
    </xf>
    <xf numFmtId="0" fontId="35" fillId="0" borderId="103" xfId="6" applyFont="1" applyBorder="1" applyAlignment="1">
      <alignment horizontal="distributed" vertical="center" shrinkToFit="1"/>
    </xf>
    <xf numFmtId="0" fontId="36" fillId="0" borderId="103" xfId="6" applyFont="1" applyBorder="1" applyAlignment="1">
      <alignment horizontal="distributed" vertical="center" shrinkToFit="1"/>
    </xf>
    <xf numFmtId="0" fontId="35" fillId="0" borderId="106" xfId="6" applyFont="1" applyBorder="1" applyAlignment="1">
      <alignment horizontal="distributed" vertical="center" wrapText="1" shrinkToFit="1"/>
    </xf>
    <xf numFmtId="0" fontId="35" fillId="0" borderId="106" xfId="6" applyFont="1" applyBorder="1" applyAlignment="1">
      <alignment horizontal="distributed" vertical="center" shrinkToFit="1"/>
    </xf>
    <xf numFmtId="0" fontId="35" fillId="0" borderId="322" xfId="6" applyFont="1" applyBorder="1" applyAlignment="1">
      <alignment horizontal="center" vertical="center" shrinkToFit="1"/>
    </xf>
  </cellXfs>
  <cellStyles count="16">
    <cellStyle name="桁区切り" xfId="1" builtinId="6"/>
    <cellStyle name="桁区切り 2" xfId="2"/>
    <cellStyle name="桁区切り 3" xfId="3"/>
    <cellStyle name="桁区切り 3 2" xfId="14"/>
    <cellStyle name="桁区切り 4" xfId="4"/>
    <cellStyle name="標準" xfId="0" builtinId="0"/>
    <cellStyle name="標準 2" xfId="5"/>
    <cellStyle name="標準 3" xfId="6"/>
    <cellStyle name="標準 4" xfId="7"/>
    <cellStyle name="標準 4 2" xfId="8"/>
    <cellStyle name="標準 4 3" xfId="9"/>
    <cellStyle name="標準 4 3 2" xfId="15"/>
    <cellStyle name="標準 5" xfId="10"/>
    <cellStyle name="標準_Ｈ11・Ｈ12予算の歳入・歳出比較構成" xfId="11"/>
    <cellStyle name="標準_Ｈ17事項別明細書" xfId="12"/>
    <cellStyle name="標準_Ｈ17性質別比較表"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4762</xdr:colOff>
      <xdr:row>13</xdr:row>
      <xdr:rowOff>4763</xdr:rowOff>
    </xdr:from>
    <xdr:to>
      <xdr:col>9</xdr:col>
      <xdr:colOff>321469</xdr:colOff>
      <xdr:row>14</xdr:row>
      <xdr:rowOff>35719</xdr:rowOff>
    </xdr:to>
    <xdr:sp macro="" textlink="">
      <xdr:nvSpPr>
        <xdr:cNvPr id="2" name="円/楕円 1">
          <a:extLst>
            <a:ext uri="{FF2B5EF4-FFF2-40B4-BE49-F238E27FC236}">
              <a16:creationId xmlns="" xmlns:a16="http://schemas.microsoft.com/office/drawing/2014/main" id="{1967DA28-1C25-41DB-901E-978EE972C3B8}"/>
            </a:ext>
          </a:extLst>
        </xdr:cNvPr>
        <xdr:cNvSpPr/>
      </xdr:nvSpPr>
      <xdr:spPr>
        <a:xfrm>
          <a:off x="319087" y="2671763"/>
          <a:ext cx="5545932" cy="202406"/>
        </a:xfrm>
        <a:prstGeom prst="ellipse">
          <a:avLst/>
        </a:prstGeom>
        <a:gradFill>
          <a:gsLst>
            <a:gs pos="100000">
              <a:srgbClr val="DBE4F4">
                <a:lumMod val="38000"/>
                <a:alpha val="71000"/>
              </a:srgbClr>
            </a:gs>
            <a:gs pos="0">
              <a:schemeClr val="accent1">
                <a:tint val="66000"/>
                <a:satMod val="160000"/>
              </a:schemeClr>
            </a:gs>
            <a:gs pos="100000">
              <a:schemeClr val="accent1">
                <a:tint val="23500"/>
                <a:satMod val="160000"/>
              </a:schemeClr>
            </a:gs>
          </a:gsLst>
          <a:lin ang="5400000" scaled="0"/>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7:K67"/>
  <sheetViews>
    <sheetView view="pageBreakPreview" zoomScale="115" zoomScaleNormal="100" zoomScaleSheetLayoutView="115" workbookViewId="0">
      <selection activeCell="A49" sqref="A49:K49"/>
    </sheetView>
  </sheetViews>
  <sheetFormatPr defaultRowHeight="13.5"/>
  <cols>
    <col min="1" max="1" width="4.125" customWidth="1"/>
    <col min="2" max="2" width="5.625" customWidth="1"/>
    <col min="10" max="10" width="5.75" customWidth="1"/>
    <col min="11" max="11" width="4" customWidth="1"/>
    <col min="244" max="244" width="4.125" customWidth="1"/>
    <col min="245" max="245" width="5.625" customWidth="1"/>
    <col min="253" max="253" width="5.75" customWidth="1"/>
    <col min="254" max="254" width="4" customWidth="1"/>
    <col min="500" max="500" width="4.125" customWidth="1"/>
    <col min="501" max="501" width="5.625" customWidth="1"/>
    <col min="509" max="509" width="5.75" customWidth="1"/>
    <col min="510" max="510" width="4" customWidth="1"/>
    <col min="756" max="756" width="4.125" customWidth="1"/>
    <col min="757" max="757" width="5.625" customWidth="1"/>
    <col min="765" max="765" width="5.75" customWidth="1"/>
    <col min="766" max="766" width="4" customWidth="1"/>
    <col min="1012" max="1012" width="4.125" customWidth="1"/>
    <col min="1013" max="1013" width="5.625" customWidth="1"/>
    <col min="1021" max="1021" width="5.75" customWidth="1"/>
    <col min="1022" max="1022" width="4" customWidth="1"/>
    <col min="1268" max="1268" width="4.125" customWidth="1"/>
    <col min="1269" max="1269" width="5.625" customWidth="1"/>
    <col min="1277" max="1277" width="5.75" customWidth="1"/>
    <col min="1278" max="1278" width="4" customWidth="1"/>
    <col min="1524" max="1524" width="4.125" customWidth="1"/>
    <col min="1525" max="1525" width="5.625" customWidth="1"/>
    <col min="1533" max="1533" width="5.75" customWidth="1"/>
    <col min="1534" max="1534" width="4" customWidth="1"/>
    <col min="1780" max="1780" width="4.125" customWidth="1"/>
    <col min="1781" max="1781" width="5.625" customWidth="1"/>
    <col min="1789" max="1789" width="5.75" customWidth="1"/>
    <col min="1790" max="1790" width="4" customWidth="1"/>
    <col min="2036" max="2036" width="4.125" customWidth="1"/>
    <col min="2037" max="2037" width="5.625" customWidth="1"/>
    <col min="2045" max="2045" width="5.75" customWidth="1"/>
    <col min="2046" max="2046" width="4" customWidth="1"/>
    <col min="2292" max="2292" width="4.125" customWidth="1"/>
    <col min="2293" max="2293" width="5.625" customWidth="1"/>
    <col min="2301" max="2301" width="5.75" customWidth="1"/>
    <col min="2302" max="2302" width="4" customWidth="1"/>
    <col min="2548" max="2548" width="4.125" customWidth="1"/>
    <col min="2549" max="2549" width="5.625" customWidth="1"/>
    <col min="2557" max="2557" width="5.75" customWidth="1"/>
    <col min="2558" max="2558" width="4" customWidth="1"/>
    <col min="2804" max="2804" width="4.125" customWidth="1"/>
    <col min="2805" max="2805" width="5.625" customWidth="1"/>
    <col min="2813" max="2813" width="5.75" customWidth="1"/>
    <col min="2814" max="2814" width="4" customWidth="1"/>
    <col min="3060" max="3060" width="4.125" customWidth="1"/>
    <col min="3061" max="3061" width="5.625" customWidth="1"/>
    <col min="3069" max="3069" width="5.75" customWidth="1"/>
    <col min="3070" max="3070" width="4" customWidth="1"/>
    <col min="3316" max="3316" width="4.125" customWidth="1"/>
    <col min="3317" max="3317" width="5.625" customWidth="1"/>
    <col min="3325" max="3325" width="5.75" customWidth="1"/>
    <col min="3326" max="3326" width="4" customWidth="1"/>
    <col min="3572" max="3572" width="4.125" customWidth="1"/>
    <col min="3573" max="3573" width="5.625" customWidth="1"/>
    <col min="3581" max="3581" width="5.75" customWidth="1"/>
    <col min="3582" max="3582" width="4" customWidth="1"/>
    <col min="3828" max="3828" width="4.125" customWidth="1"/>
    <col min="3829" max="3829" width="5.625" customWidth="1"/>
    <col min="3837" max="3837" width="5.75" customWidth="1"/>
    <col min="3838" max="3838" width="4" customWidth="1"/>
    <col min="4084" max="4084" width="4.125" customWidth="1"/>
    <col min="4085" max="4085" width="5.625" customWidth="1"/>
    <col min="4093" max="4093" width="5.75" customWidth="1"/>
    <col min="4094" max="4094" width="4" customWidth="1"/>
    <col min="4340" max="4340" width="4.125" customWidth="1"/>
    <col min="4341" max="4341" width="5.625" customWidth="1"/>
    <col min="4349" max="4349" width="5.75" customWidth="1"/>
    <col min="4350" max="4350" width="4" customWidth="1"/>
    <col min="4596" max="4596" width="4.125" customWidth="1"/>
    <col min="4597" max="4597" width="5.625" customWidth="1"/>
    <col min="4605" max="4605" width="5.75" customWidth="1"/>
    <col min="4606" max="4606" width="4" customWidth="1"/>
    <col min="4852" max="4852" width="4.125" customWidth="1"/>
    <col min="4853" max="4853" width="5.625" customWidth="1"/>
    <col min="4861" max="4861" width="5.75" customWidth="1"/>
    <col min="4862" max="4862" width="4" customWidth="1"/>
    <col min="5108" max="5108" width="4.125" customWidth="1"/>
    <col min="5109" max="5109" width="5.625" customWidth="1"/>
    <col min="5117" max="5117" width="5.75" customWidth="1"/>
    <col min="5118" max="5118" width="4" customWidth="1"/>
    <col min="5364" max="5364" width="4.125" customWidth="1"/>
    <col min="5365" max="5365" width="5.625" customWidth="1"/>
    <col min="5373" max="5373" width="5.75" customWidth="1"/>
    <col min="5374" max="5374" width="4" customWidth="1"/>
    <col min="5620" max="5620" width="4.125" customWidth="1"/>
    <col min="5621" max="5621" width="5.625" customWidth="1"/>
    <col min="5629" max="5629" width="5.75" customWidth="1"/>
    <col min="5630" max="5630" width="4" customWidth="1"/>
    <col min="5876" max="5876" width="4.125" customWidth="1"/>
    <col min="5877" max="5877" width="5.625" customWidth="1"/>
    <col min="5885" max="5885" width="5.75" customWidth="1"/>
    <col min="5886" max="5886" width="4" customWidth="1"/>
    <col min="6132" max="6132" width="4.125" customWidth="1"/>
    <col min="6133" max="6133" width="5.625" customWidth="1"/>
    <col min="6141" max="6141" width="5.75" customWidth="1"/>
    <col min="6142" max="6142" width="4" customWidth="1"/>
    <col min="6388" max="6388" width="4.125" customWidth="1"/>
    <col min="6389" max="6389" width="5.625" customWidth="1"/>
    <col min="6397" max="6397" width="5.75" customWidth="1"/>
    <col min="6398" max="6398" width="4" customWidth="1"/>
    <col min="6644" max="6644" width="4.125" customWidth="1"/>
    <col min="6645" max="6645" width="5.625" customWidth="1"/>
    <col min="6653" max="6653" width="5.75" customWidth="1"/>
    <col min="6654" max="6654" width="4" customWidth="1"/>
    <col min="6900" max="6900" width="4.125" customWidth="1"/>
    <col min="6901" max="6901" width="5.625" customWidth="1"/>
    <col min="6909" max="6909" width="5.75" customWidth="1"/>
    <col min="6910" max="6910" width="4" customWidth="1"/>
    <col min="7156" max="7156" width="4.125" customWidth="1"/>
    <col min="7157" max="7157" width="5.625" customWidth="1"/>
    <col min="7165" max="7165" width="5.75" customWidth="1"/>
    <col min="7166" max="7166" width="4" customWidth="1"/>
    <col min="7412" max="7412" width="4.125" customWidth="1"/>
    <col min="7413" max="7413" width="5.625" customWidth="1"/>
    <col min="7421" max="7421" width="5.75" customWidth="1"/>
    <col min="7422" max="7422" width="4" customWidth="1"/>
    <col min="7668" max="7668" width="4.125" customWidth="1"/>
    <col min="7669" max="7669" width="5.625" customWidth="1"/>
    <col min="7677" max="7677" width="5.75" customWidth="1"/>
    <col min="7678" max="7678" width="4" customWidth="1"/>
    <col min="7924" max="7924" width="4.125" customWidth="1"/>
    <col min="7925" max="7925" width="5.625" customWidth="1"/>
    <col min="7933" max="7933" width="5.75" customWidth="1"/>
    <col min="7934" max="7934" width="4" customWidth="1"/>
    <col min="8180" max="8180" width="4.125" customWidth="1"/>
    <col min="8181" max="8181" width="5.625" customWidth="1"/>
    <col min="8189" max="8189" width="5.75" customWidth="1"/>
    <col min="8190" max="8190" width="4" customWidth="1"/>
    <col min="8436" max="8436" width="4.125" customWidth="1"/>
    <col min="8437" max="8437" width="5.625" customWidth="1"/>
    <col min="8445" max="8445" width="5.75" customWidth="1"/>
    <col min="8446" max="8446" width="4" customWidth="1"/>
    <col min="8692" max="8692" width="4.125" customWidth="1"/>
    <col min="8693" max="8693" width="5.625" customWidth="1"/>
    <col min="8701" max="8701" width="5.75" customWidth="1"/>
    <col min="8702" max="8702" width="4" customWidth="1"/>
    <col min="8948" max="8948" width="4.125" customWidth="1"/>
    <col min="8949" max="8949" width="5.625" customWidth="1"/>
    <col min="8957" max="8957" width="5.75" customWidth="1"/>
    <col min="8958" max="8958" width="4" customWidth="1"/>
    <col min="9204" max="9204" width="4.125" customWidth="1"/>
    <col min="9205" max="9205" width="5.625" customWidth="1"/>
    <col min="9213" max="9213" width="5.75" customWidth="1"/>
    <col min="9214" max="9214" width="4" customWidth="1"/>
    <col min="9460" max="9460" width="4.125" customWidth="1"/>
    <col min="9461" max="9461" width="5.625" customWidth="1"/>
    <col min="9469" max="9469" width="5.75" customWidth="1"/>
    <col min="9470" max="9470" width="4" customWidth="1"/>
    <col min="9716" max="9716" width="4.125" customWidth="1"/>
    <col min="9717" max="9717" width="5.625" customWidth="1"/>
    <col min="9725" max="9725" width="5.75" customWidth="1"/>
    <col min="9726" max="9726" width="4" customWidth="1"/>
    <col min="9972" max="9972" width="4.125" customWidth="1"/>
    <col min="9973" max="9973" width="5.625" customWidth="1"/>
    <col min="9981" max="9981" width="5.75" customWidth="1"/>
    <col min="9982" max="9982" width="4" customWidth="1"/>
    <col min="10228" max="10228" width="4.125" customWidth="1"/>
    <col min="10229" max="10229" width="5.625" customWidth="1"/>
    <col min="10237" max="10237" width="5.75" customWidth="1"/>
    <col min="10238" max="10238" width="4" customWidth="1"/>
    <col min="10484" max="10484" width="4.125" customWidth="1"/>
    <col min="10485" max="10485" width="5.625" customWidth="1"/>
    <col min="10493" max="10493" width="5.75" customWidth="1"/>
    <col min="10494" max="10494" width="4" customWidth="1"/>
    <col min="10740" max="10740" width="4.125" customWidth="1"/>
    <col min="10741" max="10741" width="5.625" customWidth="1"/>
    <col min="10749" max="10749" width="5.75" customWidth="1"/>
    <col min="10750" max="10750" width="4" customWidth="1"/>
    <col min="10996" max="10996" width="4.125" customWidth="1"/>
    <col min="10997" max="10997" width="5.625" customWidth="1"/>
    <col min="11005" max="11005" width="5.75" customWidth="1"/>
    <col min="11006" max="11006" width="4" customWidth="1"/>
    <col min="11252" max="11252" width="4.125" customWidth="1"/>
    <col min="11253" max="11253" width="5.625" customWidth="1"/>
    <col min="11261" max="11261" width="5.75" customWidth="1"/>
    <col min="11262" max="11262" width="4" customWidth="1"/>
    <col min="11508" max="11508" width="4.125" customWidth="1"/>
    <col min="11509" max="11509" width="5.625" customWidth="1"/>
    <col min="11517" max="11517" width="5.75" customWidth="1"/>
    <col min="11518" max="11518" width="4" customWidth="1"/>
    <col min="11764" max="11764" width="4.125" customWidth="1"/>
    <col min="11765" max="11765" width="5.625" customWidth="1"/>
    <col min="11773" max="11773" width="5.75" customWidth="1"/>
    <col min="11774" max="11774" width="4" customWidth="1"/>
    <col min="12020" max="12020" width="4.125" customWidth="1"/>
    <col min="12021" max="12021" width="5.625" customWidth="1"/>
    <col min="12029" max="12029" width="5.75" customWidth="1"/>
    <col min="12030" max="12030" width="4" customWidth="1"/>
    <col min="12276" max="12276" width="4.125" customWidth="1"/>
    <col min="12277" max="12277" width="5.625" customWidth="1"/>
    <col min="12285" max="12285" width="5.75" customWidth="1"/>
    <col min="12286" max="12286" width="4" customWidth="1"/>
    <col min="12532" max="12532" width="4.125" customWidth="1"/>
    <col min="12533" max="12533" width="5.625" customWidth="1"/>
    <col min="12541" max="12541" width="5.75" customWidth="1"/>
    <col min="12542" max="12542" width="4" customWidth="1"/>
    <col min="12788" max="12788" width="4.125" customWidth="1"/>
    <col min="12789" max="12789" width="5.625" customWidth="1"/>
    <col min="12797" max="12797" width="5.75" customWidth="1"/>
    <col min="12798" max="12798" width="4" customWidth="1"/>
    <col min="13044" max="13044" width="4.125" customWidth="1"/>
    <col min="13045" max="13045" width="5.625" customWidth="1"/>
    <col min="13053" max="13053" width="5.75" customWidth="1"/>
    <col min="13054" max="13054" width="4" customWidth="1"/>
    <col min="13300" max="13300" width="4.125" customWidth="1"/>
    <col min="13301" max="13301" width="5.625" customWidth="1"/>
    <col min="13309" max="13309" width="5.75" customWidth="1"/>
    <col min="13310" max="13310" width="4" customWidth="1"/>
    <col min="13556" max="13556" width="4.125" customWidth="1"/>
    <col min="13557" max="13557" width="5.625" customWidth="1"/>
    <col min="13565" max="13565" width="5.75" customWidth="1"/>
    <col min="13566" max="13566" width="4" customWidth="1"/>
    <col min="13812" max="13812" width="4.125" customWidth="1"/>
    <col min="13813" max="13813" width="5.625" customWidth="1"/>
    <col min="13821" max="13821" width="5.75" customWidth="1"/>
    <col min="13822" max="13822" width="4" customWidth="1"/>
    <col min="14068" max="14068" width="4.125" customWidth="1"/>
    <col min="14069" max="14069" width="5.625" customWidth="1"/>
    <col min="14077" max="14077" width="5.75" customWidth="1"/>
    <col min="14078" max="14078" width="4" customWidth="1"/>
    <col min="14324" max="14324" width="4.125" customWidth="1"/>
    <col min="14325" max="14325" width="5.625" customWidth="1"/>
    <col min="14333" max="14333" width="5.75" customWidth="1"/>
    <col min="14334" max="14334" width="4" customWidth="1"/>
    <col min="14580" max="14580" width="4.125" customWidth="1"/>
    <col min="14581" max="14581" width="5.625" customWidth="1"/>
    <col min="14589" max="14589" width="5.75" customWidth="1"/>
    <col min="14590" max="14590" width="4" customWidth="1"/>
    <col min="14836" max="14836" width="4.125" customWidth="1"/>
    <col min="14837" max="14837" width="5.625" customWidth="1"/>
    <col min="14845" max="14845" width="5.75" customWidth="1"/>
    <col min="14846" max="14846" width="4" customWidth="1"/>
    <col min="15092" max="15092" width="4.125" customWidth="1"/>
    <col min="15093" max="15093" width="5.625" customWidth="1"/>
    <col min="15101" max="15101" width="5.75" customWidth="1"/>
    <col min="15102" max="15102" width="4" customWidth="1"/>
    <col min="15348" max="15348" width="4.125" customWidth="1"/>
    <col min="15349" max="15349" width="5.625" customWidth="1"/>
    <col min="15357" max="15357" width="5.75" customWidth="1"/>
    <col min="15358" max="15358" width="4" customWidth="1"/>
    <col min="15604" max="15604" width="4.125" customWidth="1"/>
    <col min="15605" max="15605" width="5.625" customWidth="1"/>
    <col min="15613" max="15613" width="5.75" customWidth="1"/>
    <col min="15614" max="15614" width="4" customWidth="1"/>
    <col min="15860" max="15860" width="4.125" customWidth="1"/>
    <col min="15861" max="15861" width="5.625" customWidth="1"/>
    <col min="15869" max="15869" width="5.75" customWidth="1"/>
    <col min="15870" max="15870" width="4" customWidth="1"/>
    <col min="16116" max="16116" width="4.125" customWidth="1"/>
    <col min="16117" max="16117" width="5.625" customWidth="1"/>
    <col min="16125" max="16125" width="5.75" customWidth="1"/>
    <col min="16126" max="16126" width="4" customWidth="1"/>
  </cols>
  <sheetData>
    <row r="7" spans="1:11">
      <c r="A7" s="703" t="s">
        <v>458</v>
      </c>
      <c r="B7" s="703"/>
      <c r="C7" s="703"/>
      <c r="D7" s="703"/>
      <c r="E7" s="703"/>
      <c r="F7" s="703"/>
      <c r="G7" s="703"/>
      <c r="H7" s="703"/>
      <c r="I7" s="703"/>
      <c r="J7" s="703"/>
      <c r="K7" s="703"/>
    </row>
    <row r="8" spans="1:11">
      <c r="A8" s="703"/>
      <c r="B8" s="703"/>
      <c r="C8" s="703"/>
      <c r="D8" s="703"/>
      <c r="E8" s="703"/>
      <c r="F8" s="703"/>
      <c r="G8" s="703"/>
      <c r="H8" s="703"/>
      <c r="I8" s="703"/>
      <c r="J8" s="703"/>
      <c r="K8" s="703"/>
    </row>
    <row r="9" spans="1:11">
      <c r="A9" s="703"/>
      <c r="B9" s="703"/>
      <c r="C9" s="703"/>
      <c r="D9" s="703"/>
      <c r="E9" s="703"/>
      <c r="F9" s="703"/>
      <c r="G9" s="703"/>
      <c r="H9" s="703"/>
      <c r="I9" s="703"/>
      <c r="J9" s="703"/>
      <c r="K9" s="703"/>
    </row>
    <row r="11" spans="1:11" ht="48" customHeight="1">
      <c r="A11" s="704" t="s">
        <v>171</v>
      </c>
      <c r="B11" s="704"/>
      <c r="C11" s="704"/>
      <c r="D11" s="704"/>
      <c r="E11" s="704"/>
      <c r="F11" s="704"/>
      <c r="G11" s="704"/>
      <c r="H11" s="704"/>
      <c r="I11" s="704"/>
      <c r="J11" s="704"/>
      <c r="K11" s="704"/>
    </row>
    <row r="12" spans="1:11">
      <c r="A12" s="704"/>
      <c r="B12" s="704"/>
      <c r="C12" s="704"/>
      <c r="D12" s="704"/>
      <c r="E12" s="704"/>
      <c r="F12" s="704"/>
      <c r="G12" s="704"/>
      <c r="H12" s="704"/>
      <c r="I12" s="704"/>
      <c r="J12" s="704"/>
      <c r="K12" s="704"/>
    </row>
    <row r="13" spans="1:11">
      <c r="A13" s="704"/>
      <c r="B13" s="704"/>
      <c r="C13" s="704"/>
      <c r="D13" s="704"/>
      <c r="E13" s="704"/>
      <c r="F13" s="704"/>
      <c r="G13" s="704"/>
      <c r="H13" s="704"/>
      <c r="I13" s="704"/>
      <c r="J13" s="704"/>
      <c r="K13" s="704"/>
    </row>
    <row r="16" spans="1:11" ht="13.5" customHeight="1">
      <c r="A16" s="304"/>
      <c r="B16" s="330"/>
      <c r="C16" s="330"/>
      <c r="D16" s="330"/>
      <c r="E16" s="330"/>
      <c r="F16" s="330"/>
      <c r="G16" s="330"/>
      <c r="H16" s="330"/>
      <c r="I16" s="330"/>
      <c r="J16" s="330"/>
      <c r="K16" s="304"/>
    </row>
    <row r="17" spans="1:11">
      <c r="A17" s="304"/>
      <c r="B17" s="330"/>
      <c r="C17" s="330"/>
      <c r="D17" s="330"/>
      <c r="E17" s="330"/>
      <c r="F17" s="330"/>
      <c r="G17" s="330"/>
      <c r="H17" s="330"/>
      <c r="I17" s="330"/>
      <c r="J17" s="330"/>
      <c r="K17" s="304"/>
    </row>
    <row r="18" spans="1:11">
      <c r="A18" s="304"/>
      <c r="B18" s="330"/>
      <c r="C18" s="330"/>
      <c r="D18" s="330"/>
      <c r="E18" s="330"/>
      <c r="F18" s="330"/>
      <c r="G18" s="330"/>
      <c r="H18" s="330"/>
      <c r="I18" s="330"/>
      <c r="J18" s="330"/>
      <c r="K18" s="304"/>
    </row>
    <row r="19" spans="1:11">
      <c r="A19" s="304"/>
      <c r="B19" s="330"/>
      <c r="C19" s="330"/>
      <c r="D19" s="330"/>
      <c r="E19" s="330"/>
      <c r="F19" s="330"/>
      <c r="G19" s="330"/>
      <c r="H19" s="330"/>
      <c r="I19" s="330"/>
      <c r="J19" s="330"/>
      <c r="K19" s="304"/>
    </row>
    <row r="20" spans="1:11">
      <c r="A20" s="304"/>
      <c r="B20" s="330"/>
      <c r="C20" s="330"/>
      <c r="D20" s="330"/>
      <c r="E20" s="330"/>
      <c r="F20" s="330"/>
      <c r="G20" s="330"/>
      <c r="H20" s="330"/>
      <c r="I20" s="330"/>
      <c r="J20" s="330"/>
      <c r="K20" s="304"/>
    </row>
    <row r="21" spans="1:11">
      <c r="A21" s="304"/>
      <c r="B21" s="330"/>
      <c r="C21" s="330"/>
      <c r="D21" s="330"/>
      <c r="E21" s="330"/>
      <c r="F21" s="330"/>
      <c r="G21" s="330"/>
      <c r="H21" s="330"/>
      <c r="I21" s="330"/>
      <c r="J21" s="330"/>
      <c r="K21" s="304"/>
    </row>
    <row r="22" spans="1:11">
      <c r="A22" s="304"/>
      <c r="B22" s="330"/>
      <c r="C22" s="330"/>
      <c r="D22" s="330"/>
      <c r="E22" s="330"/>
      <c r="F22" s="330"/>
      <c r="G22" s="330"/>
      <c r="H22" s="330"/>
      <c r="I22" s="330"/>
      <c r="J22" s="330"/>
      <c r="K22" s="304"/>
    </row>
    <row r="23" spans="1:11">
      <c r="A23" s="304"/>
      <c r="B23" s="330"/>
      <c r="C23" s="330"/>
      <c r="D23" s="330"/>
      <c r="E23" s="330"/>
      <c r="F23" s="330"/>
      <c r="G23" s="330"/>
      <c r="H23" s="330"/>
      <c r="I23" s="330"/>
      <c r="J23" s="330"/>
      <c r="K23" s="304"/>
    </row>
    <row r="24" spans="1:11">
      <c r="A24" s="304"/>
      <c r="B24" s="330"/>
      <c r="C24" s="330"/>
      <c r="D24" s="330"/>
      <c r="E24" s="330"/>
      <c r="F24" s="330"/>
      <c r="G24" s="330"/>
      <c r="H24" s="330"/>
      <c r="I24" s="330"/>
      <c r="J24" s="330"/>
      <c r="K24" s="304"/>
    </row>
    <row r="25" spans="1:11">
      <c r="A25" s="304"/>
      <c r="B25" s="330"/>
      <c r="C25" s="330"/>
      <c r="D25" s="330"/>
      <c r="E25" s="330"/>
      <c r="F25" s="330"/>
      <c r="G25" s="330"/>
      <c r="H25" s="330"/>
      <c r="I25" s="330"/>
      <c r="J25" s="330"/>
      <c r="K25" s="304"/>
    </row>
    <row r="26" spans="1:11">
      <c r="A26" s="304"/>
      <c r="B26" s="330"/>
      <c r="C26" s="330"/>
      <c r="D26" s="330"/>
      <c r="E26" s="330"/>
      <c r="F26" s="330"/>
      <c r="G26" s="330"/>
      <c r="H26" s="330"/>
      <c r="I26" s="330"/>
      <c r="J26" s="330"/>
      <c r="K26" s="304"/>
    </row>
    <row r="27" spans="1:11" ht="13.5" customHeight="1">
      <c r="A27" s="151"/>
      <c r="B27" s="151"/>
      <c r="C27" s="151"/>
      <c r="D27" s="151"/>
      <c r="E27" s="151"/>
      <c r="F27" s="151"/>
      <c r="G27" s="151"/>
      <c r="H27" s="151"/>
      <c r="I27" s="151"/>
      <c r="J27" s="151"/>
      <c r="K27" s="304"/>
    </row>
    <row r="28" spans="1:11" ht="13.5" customHeight="1">
      <c r="A28" s="151"/>
      <c r="B28" s="151"/>
      <c r="C28" s="151"/>
      <c r="D28" s="151"/>
      <c r="E28" s="151"/>
      <c r="F28" s="151"/>
      <c r="G28" s="151"/>
      <c r="H28" s="151"/>
      <c r="I28" s="151"/>
      <c r="J28" s="151"/>
      <c r="K28" s="304"/>
    </row>
    <row r="29" spans="1:11" ht="13.5" customHeight="1">
      <c r="A29" s="151"/>
      <c r="B29" s="151"/>
      <c r="C29" s="151"/>
      <c r="D29" s="151"/>
      <c r="E29" s="151"/>
      <c r="F29" s="151"/>
      <c r="G29" s="151"/>
      <c r="H29" s="151"/>
      <c r="I29" s="151"/>
      <c r="J29" s="151"/>
      <c r="K29" s="304"/>
    </row>
    <row r="30" spans="1:11" ht="13.5" customHeight="1">
      <c r="A30" s="151"/>
      <c r="B30" s="151"/>
      <c r="C30" s="151"/>
      <c r="D30" s="151"/>
      <c r="E30" s="151"/>
      <c r="F30" s="151"/>
      <c r="G30" s="151"/>
      <c r="H30" s="151"/>
      <c r="I30" s="151"/>
      <c r="J30" s="151"/>
      <c r="K30" s="304"/>
    </row>
    <row r="31" spans="1:11" ht="13.5" customHeight="1">
      <c r="A31" s="151"/>
      <c r="B31" s="151"/>
      <c r="C31" s="151"/>
      <c r="D31" s="151"/>
      <c r="E31" s="151"/>
      <c r="F31" s="151"/>
      <c r="G31" s="151"/>
      <c r="H31" s="151"/>
      <c r="I31" s="151"/>
      <c r="J31" s="151"/>
      <c r="K31" s="304"/>
    </row>
    <row r="32" spans="1:11" ht="13.5" customHeight="1">
      <c r="A32" s="151"/>
      <c r="B32" s="151"/>
      <c r="C32" s="151"/>
      <c r="D32" s="151"/>
      <c r="E32" s="151"/>
      <c r="F32" s="151"/>
      <c r="G32" s="151"/>
      <c r="H32" s="151"/>
      <c r="I32" s="151"/>
      <c r="J32" s="151"/>
      <c r="K32" s="304"/>
    </row>
    <row r="33" spans="1:11" ht="13.5" customHeight="1">
      <c r="A33" s="151"/>
      <c r="B33" s="151"/>
      <c r="C33" s="151"/>
      <c r="D33" s="151"/>
      <c r="E33" s="151"/>
      <c r="F33" s="151"/>
      <c r="G33" s="151"/>
      <c r="H33" s="151"/>
      <c r="I33" s="151"/>
      <c r="J33" s="151"/>
      <c r="K33" s="304"/>
    </row>
    <row r="34" spans="1:11" ht="13.5" customHeight="1"/>
    <row r="35" spans="1:11">
      <c r="A35" s="304"/>
      <c r="B35" s="330"/>
      <c r="C35" s="330"/>
      <c r="D35" s="330"/>
      <c r="E35" s="330"/>
      <c r="F35" s="330"/>
      <c r="G35" s="330"/>
      <c r="H35" s="330"/>
      <c r="I35" s="330"/>
      <c r="J35" s="330"/>
      <c r="K35" s="304"/>
    </row>
    <row r="36" spans="1:11">
      <c r="A36" s="304"/>
      <c r="B36" s="330"/>
      <c r="C36" s="330"/>
      <c r="D36" s="330"/>
      <c r="E36" s="330"/>
      <c r="F36" s="330"/>
      <c r="G36" s="330"/>
      <c r="H36" s="330"/>
      <c r="I36" s="330"/>
      <c r="J36" s="330"/>
      <c r="K36" s="304"/>
    </row>
    <row r="37" spans="1:11">
      <c r="A37" s="304"/>
      <c r="B37" s="330"/>
      <c r="C37" s="330"/>
      <c r="D37" s="330"/>
      <c r="E37" s="330"/>
      <c r="F37" s="330"/>
      <c r="G37" s="330"/>
      <c r="H37" s="330"/>
      <c r="I37" s="330"/>
      <c r="J37" s="330"/>
      <c r="K37" s="304"/>
    </row>
    <row r="38" spans="1:11">
      <c r="A38" s="304"/>
      <c r="B38" s="330"/>
      <c r="C38" s="330"/>
      <c r="D38" s="330"/>
      <c r="E38" s="330"/>
      <c r="F38" s="330"/>
      <c r="G38" s="330"/>
      <c r="H38" s="330"/>
      <c r="I38" s="330"/>
      <c r="J38" s="330"/>
      <c r="K38" s="304"/>
    </row>
    <row r="39" spans="1:11">
      <c r="A39" s="304"/>
      <c r="B39" s="330"/>
      <c r="C39" s="330"/>
      <c r="D39" s="330"/>
      <c r="E39" s="330"/>
      <c r="F39" s="330"/>
      <c r="G39" s="330"/>
      <c r="H39" s="330"/>
      <c r="I39" s="330"/>
      <c r="J39" s="330"/>
      <c r="K39" s="304"/>
    </row>
    <row r="40" spans="1:11">
      <c r="A40" s="304"/>
      <c r="B40" s="330"/>
      <c r="C40" s="330"/>
      <c r="D40" s="330"/>
      <c r="E40" s="330"/>
      <c r="F40" s="330"/>
      <c r="G40" s="330"/>
      <c r="H40" s="330"/>
      <c r="I40" s="330"/>
      <c r="J40" s="330"/>
      <c r="K40" s="304"/>
    </row>
    <row r="41" spans="1:11">
      <c r="A41" s="304"/>
      <c r="B41" s="414"/>
      <c r="C41" s="414"/>
      <c r="D41" s="414"/>
      <c r="E41" s="414"/>
      <c r="F41" s="414"/>
      <c r="G41" s="414"/>
      <c r="H41" s="414"/>
      <c r="I41" s="414"/>
      <c r="J41" s="414"/>
      <c r="K41" s="304"/>
    </row>
    <row r="42" spans="1:11" ht="14.25" thickBot="1">
      <c r="A42" s="145"/>
      <c r="B42" s="145"/>
      <c r="C42" s="150"/>
      <c r="D42" s="150"/>
      <c r="E42" s="150"/>
      <c r="F42" s="150"/>
      <c r="G42" s="150"/>
      <c r="H42" s="151"/>
      <c r="I42" s="151"/>
      <c r="J42" s="151"/>
    </row>
    <row r="43" spans="1:11">
      <c r="A43" s="147"/>
      <c r="B43" s="153"/>
      <c r="C43" s="152"/>
      <c r="D43" s="152"/>
      <c r="E43" s="152"/>
      <c r="F43" s="152"/>
      <c r="G43" s="152"/>
      <c r="H43" s="153"/>
      <c r="I43" s="153"/>
      <c r="J43" s="153"/>
      <c r="K43" s="154"/>
    </row>
    <row r="44" spans="1:11">
      <c r="A44" s="148"/>
      <c r="B44" s="705" t="s">
        <v>459</v>
      </c>
      <c r="C44" s="706"/>
      <c r="D44" s="706"/>
      <c r="E44" s="706"/>
      <c r="F44" s="706"/>
      <c r="G44" s="706"/>
      <c r="H44" s="706"/>
      <c r="I44" s="706"/>
      <c r="J44" s="706"/>
      <c r="K44" s="155"/>
    </row>
    <row r="45" spans="1:11">
      <c r="A45" s="148"/>
      <c r="B45" s="706"/>
      <c r="C45" s="706"/>
      <c r="D45" s="706"/>
      <c r="E45" s="706"/>
      <c r="F45" s="706"/>
      <c r="G45" s="706"/>
      <c r="H45" s="706"/>
      <c r="I45" s="706"/>
      <c r="J45" s="706"/>
      <c r="K45" s="155"/>
    </row>
    <row r="46" spans="1:11">
      <c r="A46" s="148"/>
      <c r="B46" s="706"/>
      <c r="C46" s="706"/>
      <c r="D46" s="706"/>
      <c r="E46" s="706"/>
      <c r="F46" s="706"/>
      <c r="G46" s="706"/>
      <c r="H46" s="706"/>
      <c r="I46" s="706"/>
      <c r="J46" s="706"/>
      <c r="K46" s="155"/>
    </row>
    <row r="47" spans="1:11" ht="14.25" thickBot="1">
      <c r="A47" s="149"/>
      <c r="B47" s="146"/>
      <c r="C47" s="146"/>
      <c r="D47" s="146"/>
      <c r="E47" s="146"/>
      <c r="F47" s="146"/>
      <c r="G47" s="146"/>
      <c r="H47" s="146"/>
      <c r="I47" s="146"/>
      <c r="J47" s="146"/>
      <c r="K47" s="156"/>
    </row>
    <row r="48" spans="1:11" ht="26.25" customHeight="1">
      <c r="A48" s="151"/>
      <c r="B48" s="151"/>
      <c r="C48" s="151"/>
      <c r="D48" s="151"/>
      <c r="E48" s="151"/>
      <c r="F48" s="151"/>
      <c r="G48" s="151"/>
      <c r="H48" s="151"/>
      <c r="I48" s="151"/>
      <c r="J48" s="151"/>
      <c r="K48" s="304"/>
    </row>
    <row r="49" spans="1:11" ht="34.5" customHeight="1">
      <c r="A49" s="708" t="s">
        <v>460</v>
      </c>
      <c r="B49" s="708"/>
      <c r="C49" s="708"/>
      <c r="D49" s="708"/>
      <c r="E49" s="708"/>
      <c r="F49" s="708"/>
      <c r="G49" s="708"/>
      <c r="H49" s="708"/>
      <c r="I49" s="708"/>
      <c r="J49" s="708"/>
      <c r="K49" s="708"/>
    </row>
    <row r="50" spans="1:11" ht="34.5" customHeight="1">
      <c r="A50" s="707" t="s">
        <v>172</v>
      </c>
      <c r="B50" s="707"/>
      <c r="C50" s="707"/>
      <c r="D50" s="707"/>
      <c r="E50" s="707"/>
      <c r="F50" s="707"/>
      <c r="G50" s="707"/>
      <c r="H50" s="707"/>
      <c r="I50" s="707"/>
      <c r="J50" s="707"/>
      <c r="K50" s="707"/>
    </row>
    <row r="51" spans="1:11" ht="13.5" customHeight="1">
      <c r="A51" s="707"/>
      <c r="B51" s="707"/>
      <c r="C51" s="707"/>
      <c r="D51" s="707"/>
      <c r="E51" s="707"/>
      <c r="F51" s="707"/>
      <c r="G51" s="707"/>
      <c r="H51" s="707"/>
      <c r="I51" s="707"/>
      <c r="J51" s="707"/>
      <c r="K51" s="707"/>
    </row>
    <row r="52" spans="1:11" ht="24.75" customHeight="1">
      <c r="A52" s="707"/>
      <c r="B52" s="707"/>
      <c r="C52" s="707"/>
      <c r="D52" s="707"/>
      <c r="E52" s="707"/>
      <c r="F52" s="707"/>
      <c r="G52" s="707"/>
      <c r="H52" s="707"/>
      <c r="I52" s="707"/>
      <c r="J52" s="707"/>
      <c r="K52" s="707"/>
    </row>
    <row r="53" spans="1:11" ht="13.5" customHeight="1"/>
    <row r="54" spans="1:11" ht="13.5" customHeight="1"/>
    <row r="55" spans="1:11" ht="13.5" customHeight="1"/>
    <row r="56" spans="1:11" ht="13.5" customHeight="1"/>
    <row r="61" spans="1:11" ht="16.5" customHeight="1"/>
    <row r="67" ht="45" customHeight="1"/>
  </sheetData>
  <mergeCells count="5">
    <mergeCell ref="A7:K9"/>
    <mergeCell ref="A11:K13"/>
    <mergeCell ref="B44:J46"/>
    <mergeCell ref="A50:K52"/>
    <mergeCell ref="A49:K49"/>
  </mergeCells>
  <phoneticPr fontId="5"/>
  <pageMargins left="1.1023622047244095"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AB33"/>
  <sheetViews>
    <sheetView view="pageBreakPreview" topLeftCell="A7" zoomScaleNormal="100" zoomScaleSheetLayoutView="100" workbookViewId="0">
      <selection activeCell="Q1" sqref="Q1"/>
    </sheetView>
  </sheetViews>
  <sheetFormatPr defaultColWidth="9" defaultRowHeight="13.5"/>
  <cols>
    <col min="1" max="1" width="2.625" customWidth="1"/>
    <col min="2" max="2" width="0.875" style="300" customWidth="1"/>
    <col min="3" max="3" width="3.625" style="301" customWidth="1"/>
    <col min="4" max="4" width="0.875" style="301" customWidth="1"/>
    <col min="5" max="5" width="3.625" style="301" customWidth="1"/>
    <col min="6" max="6" width="0.875" style="301" customWidth="1"/>
    <col min="7" max="7" width="23" style="301" customWidth="1"/>
    <col min="8" max="8" width="0.875" style="301" customWidth="1"/>
    <col min="9" max="9" width="13.875" style="301" customWidth="1"/>
    <col min="10" max="10" width="0.875" style="301" customWidth="1"/>
    <col min="11" max="11" width="13.875" style="301" customWidth="1"/>
    <col min="12" max="12" width="0.875" style="301" customWidth="1"/>
    <col min="13" max="13" width="13.875" style="301" customWidth="1"/>
    <col min="14" max="14" width="0.875" style="301" customWidth="1"/>
    <col min="15" max="15" width="12.125" style="301" customWidth="1"/>
    <col min="16" max="16" width="0.875" style="301" customWidth="1"/>
    <col min="18" max="24" width="19.125" style="300" customWidth="1"/>
    <col min="25" max="28" width="19.125" customWidth="1"/>
  </cols>
  <sheetData>
    <row r="1" spans="1:28" ht="27" customHeight="1">
      <c r="A1" s="215"/>
      <c r="B1" s="311"/>
      <c r="C1" s="1001" t="s">
        <v>427</v>
      </c>
      <c r="D1" s="1001"/>
      <c r="E1" s="1001"/>
      <c r="F1" s="1001"/>
      <c r="G1" s="1001"/>
      <c r="H1" s="1001"/>
      <c r="I1" s="1001"/>
      <c r="J1" s="1001"/>
      <c r="K1" s="1001"/>
      <c r="L1" s="1001"/>
      <c r="M1" s="1001"/>
      <c r="N1" s="1001"/>
      <c r="O1" s="1001"/>
      <c r="P1" s="313"/>
      <c r="Q1" s="313"/>
      <c r="R1" s="311"/>
      <c r="S1" s="311"/>
      <c r="T1" s="311"/>
      <c r="U1" s="311"/>
      <c r="V1" s="311"/>
      <c r="W1" s="311"/>
      <c r="X1" s="311"/>
      <c r="Y1" s="311"/>
      <c r="Z1" s="311"/>
      <c r="AA1" s="311"/>
    </row>
    <row r="2" spans="1:28" ht="20.25" customHeight="1" thickBot="1">
      <c r="A2" s="215"/>
      <c r="B2" s="311"/>
      <c r="C2" s="311"/>
      <c r="D2" s="311"/>
      <c r="E2" s="311"/>
      <c r="F2" s="311"/>
      <c r="G2" s="311"/>
      <c r="H2" s="311"/>
      <c r="I2" s="311"/>
      <c r="J2" s="311"/>
      <c r="K2" s="1002" t="s">
        <v>428</v>
      </c>
      <c r="L2" s="1002"/>
      <c r="M2" s="1002"/>
      <c r="N2" s="1002"/>
      <c r="O2" s="1002"/>
      <c r="P2" s="599"/>
      <c r="Q2" s="599"/>
      <c r="R2" s="311"/>
      <c r="S2" s="311"/>
      <c r="T2" s="311"/>
      <c r="U2" s="311"/>
      <c r="V2" s="311"/>
      <c r="W2" s="311"/>
      <c r="X2" s="311"/>
      <c r="Y2" s="311"/>
      <c r="Z2" s="311"/>
      <c r="AA2" s="311"/>
    </row>
    <row r="3" spans="1:28" ht="27" customHeight="1">
      <c r="A3" s="215"/>
      <c r="B3" s="600"/>
      <c r="C3" s="1003" t="s">
        <v>429</v>
      </c>
      <c r="D3" s="1003"/>
      <c r="E3" s="1003"/>
      <c r="F3" s="1003"/>
      <c r="G3" s="1003"/>
      <c r="H3" s="601"/>
      <c r="I3" s="1004" t="s">
        <v>231</v>
      </c>
      <c r="J3" s="1005"/>
      <c r="K3" s="1006" t="s">
        <v>430</v>
      </c>
      <c r="L3" s="1007"/>
      <c r="M3" s="1004" t="s">
        <v>431</v>
      </c>
      <c r="N3" s="1005"/>
      <c r="O3" s="1004" t="s">
        <v>432</v>
      </c>
      <c r="P3" s="1008"/>
      <c r="Q3" s="312"/>
      <c r="R3" s="312"/>
      <c r="S3" s="312"/>
      <c r="T3" s="312"/>
      <c r="U3" s="312"/>
      <c r="V3" s="312"/>
      <c r="W3" s="312"/>
      <c r="X3" s="312"/>
      <c r="Y3" s="312"/>
      <c r="Z3" s="312"/>
      <c r="AA3" s="311"/>
    </row>
    <row r="4" spans="1:28" ht="30" customHeight="1">
      <c r="A4" s="215"/>
      <c r="B4" s="602"/>
      <c r="C4" s="1011" t="s">
        <v>433</v>
      </c>
      <c r="D4" s="1011"/>
      <c r="E4" s="1012"/>
      <c r="F4" s="1012"/>
      <c r="G4" s="1012"/>
      <c r="H4" s="603"/>
      <c r="I4" s="604"/>
      <c r="J4" s="605"/>
      <c r="K4" s="606"/>
      <c r="L4" s="605"/>
      <c r="M4" s="604"/>
      <c r="N4" s="607"/>
      <c r="O4" s="608"/>
      <c r="P4" s="609"/>
      <c r="Q4" s="312"/>
      <c r="R4" s="312"/>
      <c r="S4" s="312"/>
      <c r="T4" s="312"/>
      <c r="U4" s="312"/>
      <c r="V4" s="312"/>
      <c r="W4" s="312"/>
      <c r="X4" s="312"/>
      <c r="Y4" s="312"/>
      <c r="Z4" s="312"/>
      <c r="AA4" s="311"/>
    </row>
    <row r="5" spans="1:28" ht="30" customHeight="1">
      <c r="A5" s="215"/>
      <c r="B5" s="602"/>
      <c r="C5" s="610"/>
      <c r="D5" s="320"/>
      <c r="E5" s="1013" t="s">
        <v>434</v>
      </c>
      <c r="F5" s="1014"/>
      <c r="G5" s="1014"/>
      <c r="H5" s="321"/>
      <c r="I5" s="611">
        <v>6</v>
      </c>
      <c r="J5" s="612"/>
      <c r="K5" s="613"/>
      <c r="L5" s="612"/>
      <c r="M5" s="611">
        <v>6</v>
      </c>
      <c r="N5" s="314"/>
      <c r="O5" s="315"/>
      <c r="P5" s="316"/>
      <c r="Q5" s="312"/>
      <c r="R5" s="380"/>
      <c r="S5" s="380"/>
      <c r="T5" s="380"/>
      <c r="U5" s="381"/>
      <c r="V5" s="381"/>
      <c r="W5" s="381"/>
      <c r="X5" s="381"/>
      <c r="Y5" s="381"/>
      <c r="Z5" s="327"/>
      <c r="AA5" s="382"/>
    </row>
    <row r="6" spans="1:28" ht="30" customHeight="1">
      <c r="A6" s="215"/>
      <c r="B6" s="602"/>
      <c r="C6" s="610"/>
      <c r="D6" s="320"/>
      <c r="E6" s="1013" t="s">
        <v>435</v>
      </c>
      <c r="F6" s="1014"/>
      <c r="G6" s="1014"/>
      <c r="H6" s="321"/>
      <c r="I6" s="611">
        <v>5</v>
      </c>
      <c r="J6" s="612"/>
      <c r="K6" s="613"/>
      <c r="L6" s="612"/>
      <c r="M6" s="611">
        <v>5</v>
      </c>
      <c r="N6" s="314"/>
      <c r="O6" s="315"/>
      <c r="P6" s="316"/>
      <c r="Q6" s="312"/>
      <c r="R6" s="328"/>
      <c r="T6" s="380"/>
      <c r="U6" s="380"/>
      <c r="W6" s="380"/>
      <c r="X6" s="614"/>
      <c r="Y6" s="615"/>
      <c r="Z6" s="327"/>
      <c r="AA6" s="382"/>
    </row>
    <row r="7" spans="1:28" ht="30" customHeight="1">
      <c r="A7" s="215"/>
      <c r="B7" s="602"/>
      <c r="C7" s="610"/>
      <c r="D7" s="322"/>
      <c r="E7" s="1009" t="s">
        <v>436</v>
      </c>
      <c r="F7" s="1010"/>
      <c r="G7" s="1010"/>
      <c r="H7" s="323"/>
      <c r="I7" s="616"/>
      <c r="J7" s="617"/>
      <c r="K7" s="618"/>
      <c r="L7" s="617"/>
      <c r="M7" s="616"/>
      <c r="N7" s="317"/>
      <c r="O7" s="318"/>
      <c r="P7" s="319"/>
      <c r="Q7" s="312"/>
      <c r="R7" s="380"/>
      <c r="S7" s="381"/>
      <c r="T7" s="615"/>
      <c r="U7" s="615"/>
      <c r="V7" s="381"/>
      <c r="W7" s="381"/>
      <c r="X7" s="381"/>
      <c r="Y7" s="381"/>
      <c r="Z7" s="327"/>
      <c r="AA7" s="382"/>
    </row>
    <row r="8" spans="1:28" ht="30" customHeight="1">
      <c r="A8" s="215"/>
      <c r="B8" s="619"/>
      <c r="C8" s="1011" t="s">
        <v>437</v>
      </c>
      <c r="D8" s="1011"/>
      <c r="E8" s="1012"/>
      <c r="F8" s="1012"/>
      <c r="G8" s="1012"/>
      <c r="H8" s="603"/>
      <c r="I8" s="604"/>
      <c r="J8" s="605"/>
      <c r="K8" s="606"/>
      <c r="L8" s="605"/>
      <c r="M8" s="604"/>
      <c r="N8" s="607"/>
      <c r="O8" s="608"/>
      <c r="P8" s="609"/>
      <c r="Q8" s="312"/>
      <c r="R8" s="381"/>
      <c r="S8" s="381"/>
      <c r="T8" s="381"/>
      <c r="U8" s="381"/>
      <c r="V8" s="381"/>
      <c r="W8" s="381"/>
      <c r="X8" s="381"/>
      <c r="Y8" s="381"/>
      <c r="Z8" s="327"/>
      <c r="AA8" s="382"/>
    </row>
    <row r="9" spans="1:28" ht="30" customHeight="1">
      <c r="A9" s="215"/>
      <c r="B9" s="602"/>
      <c r="C9" s="610"/>
      <c r="D9" s="320"/>
      <c r="E9" s="1013" t="s">
        <v>436</v>
      </c>
      <c r="F9" s="1013"/>
      <c r="G9" s="1013"/>
      <c r="H9" s="321"/>
      <c r="I9" s="611">
        <v>4</v>
      </c>
      <c r="J9" s="612"/>
      <c r="K9" s="620"/>
      <c r="L9" s="612"/>
      <c r="M9" s="611">
        <v>4</v>
      </c>
      <c r="N9" s="314"/>
      <c r="O9" s="315"/>
      <c r="P9" s="316"/>
      <c r="Q9" s="312"/>
      <c r="R9" s="380"/>
      <c r="S9" s="380"/>
      <c r="T9" s="380"/>
      <c r="U9" s="380"/>
      <c r="V9" s="380"/>
      <c r="W9" s="328"/>
      <c r="X9" s="328"/>
      <c r="Y9" s="327"/>
      <c r="Z9" s="382"/>
      <c r="AA9" s="382"/>
    </row>
    <row r="10" spans="1:28" ht="30" customHeight="1">
      <c r="A10" s="215"/>
      <c r="B10" s="602"/>
      <c r="C10" s="610"/>
      <c r="D10" s="320"/>
      <c r="E10" s="1013" t="s">
        <v>438</v>
      </c>
      <c r="F10" s="1013"/>
      <c r="G10" s="1013"/>
      <c r="H10" s="321"/>
      <c r="I10" s="611">
        <v>11</v>
      </c>
      <c r="J10" s="612"/>
      <c r="K10" s="613"/>
      <c r="L10" s="612"/>
      <c r="M10" s="611">
        <v>11</v>
      </c>
      <c r="N10" s="314"/>
      <c r="O10" s="315"/>
      <c r="P10" s="316"/>
      <c r="Q10" s="312"/>
      <c r="R10" s="380"/>
      <c r="S10" s="328"/>
      <c r="T10" s="328"/>
      <c r="U10" s="328"/>
      <c r="V10" s="328"/>
      <c r="W10" s="328"/>
      <c r="X10" s="328"/>
      <c r="Y10" s="328"/>
      <c r="Z10" s="380"/>
      <c r="AA10" s="380"/>
      <c r="AB10" s="380"/>
    </row>
    <row r="11" spans="1:28" ht="30" customHeight="1">
      <c r="A11" s="215"/>
      <c r="B11" s="602"/>
      <c r="C11" s="610"/>
      <c r="D11" s="322"/>
      <c r="E11" s="1009" t="s">
        <v>439</v>
      </c>
      <c r="F11" s="1009"/>
      <c r="G11" s="1009"/>
      <c r="H11" s="323"/>
      <c r="I11" s="616">
        <v>3</v>
      </c>
      <c r="J11" s="617"/>
      <c r="K11" s="616"/>
      <c r="L11" s="617"/>
      <c r="M11" s="616">
        <v>3</v>
      </c>
      <c r="N11" s="317"/>
      <c r="O11" s="318"/>
      <c r="P11" s="319"/>
      <c r="Q11" s="312"/>
      <c r="R11" s="380"/>
      <c r="S11" s="380"/>
      <c r="T11" s="380"/>
      <c r="V11" s="381"/>
      <c r="W11" s="381"/>
      <c r="X11" s="381"/>
      <c r="Y11" s="381"/>
      <c r="Z11" s="327"/>
      <c r="AA11" s="382"/>
    </row>
    <row r="12" spans="1:28" ht="30" customHeight="1">
      <c r="A12" s="215"/>
      <c r="B12" s="619"/>
      <c r="C12" s="1011" t="s">
        <v>440</v>
      </c>
      <c r="D12" s="1011"/>
      <c r="E12" s="1012"/>
      <c r="F12" s="1012"/>
      <c r="G12" s="1012"/>
      <c r="H12" s="603"/>
      <c r="I12" s="604"/>
      <c r="J12" s="605"/>
      <c r="K12" s="606"/>
      <c r="L12" s="605"/>
      <c r="M12" s="604"/>
      <c r="N12" s="607"/>
      <c r="O12" s="608"/>
      <c r="P12" s="609"/>
      <c r="Q12" s="312"/>
      <c r="R12" s="381"/>
      <c r="S12" s="381"/>
      <c r="T12" s="381"/>
      <c r="U12" s="381"/>
      <c r="V12" s="381"/>
      <c r="W12" s="380"/>
      <c r="X12" s="381"/>
      <c r="Y12" s="381"/>
      <c r="Z12" s="327"/>
      <c r="AA12" s="382"/>
    </row>
    <row r="13" spans="1:28" ht="30" customHeight="1">
      <c r="A13" s="215"/>
      <c r="B13" s="602"/>
      <c r="C13" s="610"/>
      <c r="D13" s="320"/>
      <c r="E13" s="1013" t="s">
        <v>249</v>
      </c>
      <c r="F13" s="1014"/>
      <c r="G13" s="1014"/>
      <c r="H13" s="321"/>
      <c r="I13" s="611">
        <v>1</v>
      </c>
      <c r="J13" s="612"/>
      <c r="K13" s="613"/>
      <c r="L13" s="612"/>
      <c r="M13" s="611">
        <v>1</v>
      </c>
      <c r="N13" s="314"/>
      <c r="O13" s="315"/>
      <c r="P13" s="316"/>
      <c r="Q13" s="312"/>
      <c r="R13" s="380"/>
      <c r="S13" s="380"/>
      <c r="T13" s="381"/>
      <c r="U13" s="381"/>
      <c r="V13" s="381"/>
      <c r="X13" s="381"/>
      <c r="Y13" s="381"/>
      <c r="Z13" s="327"/>
      <c r="AA13" s="382"/>
    </row>
    <row r="14" spans="1:28" ht="30" customHeight="1">
      <c r="A14" s="215"/>
      <c r="B14" s="602"/>
      <c r="C14" s="610"/>
      <c r="D14" s="320"/>
      <c r="E14" s="1013" t="s">
        <v>250</v>
      </c>
      <c r="F14" s="1014"/>
      <c r="G14" s="1014"/>
      <c r="H14" s="321"/>
      <c r="I14" s="611">
        <v>3</v>
      </c>
      <c r="J14" s="612"/>
      <c r="K14" s="613"/>
      <c r="L14" s="612"/>
      <c r="M14" s="611">
        <v>3</v>
      </c>
      <c r="N14" s="314"/>
      <c r="O14" s="315"/>
      <c r="P14" s="316"/>
      <c r="Q14" s="312"/>
      <c r="R14" s="380"/>
      <c r="S14" s="380"/>
      <c r="T14" s="380"/>
      <c r="V14" s="381"/>
      <c r="X14" s="381"/>
      <c r="Y14" s="327"/>
      <c r="Z14" s="382"/>
    </row>
    <row r="15" spans="1:28" ht="30" customHeight="1">
      <c r="A15" s="215"/>
      <c r="B15" s="621"/>
      <c r="C15" s="610"/>
      <c r="D15" s="322"/>
      <c r="E15" s="1009" t="s">
        <v>441</v>
      </c>
      <c r="F15" s="1010"/>
      <c r="G15" s="1010"/>
      <c r="H15" s="323"/>
      <c r="I15" s="616"/>
      <c r="J15" s="617"/>
      <c r="K15" s="618"/>
      <c r="L15" s="617"/>
      <c r="M15" s="616"/>
      <c r="N15" s="317"/>
      <c r="O15" s="318"/>
      <c r="P15" s="319"/>
      <c r="Q15" s="312"/>
      <c r="R15" s="380"/>
      <c r="S15" s="380"/>
      <c r="T15" s="381"/>
      <c r="U15" s="381"/>
      <c r="V15" s="381"/>
      <c r="W15" s="381"/>
      <c r="X15" s="381"/>
      <c r="Y15" s="381"/>
      <c r="Z15" s="327"/>
      <c r="AA15" s="382"/>
    </row>
    <row r="16" spans="1:28" ht="30" customHeight="1">
      <c r="A16" s="215"/>
      <c r="B16" s="602"/>
      <c r="C16" s="1011" t="s">
        <v>442</v>
      </c>
      <c r="D16" s="1011"/>
      <c r="E16" s="1012"/>
      <c r="F16" s="1012"/>
      <c r="G16" s="1012"/>
      <c r="H16" s="603"/>
      <c r="I16" s="604"/>
      <c r="J16" s="605"/>
      <c r="K16" s="606"/>
      <c r="L16" s="605"/>
      <c r="M16" s="604"/>
      <c r="N16" s="607"/>
      <c r="O16" s="608"/>
      <c r="P16" s="609"/>
      <c r="Q16" s="312"/>
      <c r="R16" s="381"/>
      <c r="S16" s="381"/>
      <c r="T16" s="381"/>
      <c r="U16" s="381"/>
      <c r="V16" s="381"/>
      <c r="W16" s="381"/>
      <c r="X16" s="381"/>
      <c r="Y16" s="381"/>
      <c r="Z16" s="327"/>
      <c r="AA16" s="382"/>
    </row>
    <row r="17" spans="1:27" ht="30" customHeight="1">
      <c r="A17" s="215"/>
      <c r="B17" s="602"/>
      <c r="C17" s="610"/>
      <c r="D17" s="326"/>
      <c r="E17" s="1015" t="s">
        <v>443</v>
      </c>
      <c r="F17" s="1015"/>
      <c r="G17" s="1015"/>
      <c r="H17" s="321"/>
      <c r="I17" s="611">
        <v>1</v>
      </c>
      <c r="J17" s="612"/>
      <c r="K17" s="613"/>
      <c r="L17" s="612"/>
      <c r="M17" s="611">
        <v>1</v>
      </c>
      <c r="N17" s="314"/>
      <c r="O17" s="315"/>
      <c r="P17" s="316"/>
      <c r="Q17" s="312"/>
      <c r="R17" s="380"/>
      <c r="S17" s="381"/>
      <c r="T17" s="381"/>
      <c r="U17" s="381"/>
      <c r="V17" s="381"/>
      <c r="W17" s="381"/>
      <c r="X17" s="381"/>
      <c r="Y17" s="381"/>
      <c r="Z17" s="327"/>
      <c r="AA17" s="382"/>
    </row>
    <row r="18" spans="1:27" ht="30" customHeight="1">
      <c r="A18" s="215"/>
      <c r="B18" s="602"/>
      <c r="C18" s="610"/>
      <c r="D18" s="326"/>
      <c r="E18" s="1015" t="s">
        <v>444</v>
      </c>
      <c r="F18" s="1015"/>
      <c r="G18" s="1015"/>
      <c r="H18" s="321"/>
      <c r="I18" s="611"/>
      <c r="J18" s="612"/>
      <c r="K18" s="613"/>
      <c r="L18" s="612"/>
      <c r="M18" s="611"/>
      <c r="N18" s="314"/>
      <c r="O18" s="315"/>
      <c r="P18" s="316"/>
      <c r="Q18" s="312"/>
      <c r="R18" s="381"/>
      <c r="S18" s="381"/>
      <c r="T18" s="381"/>
      <c r="U18" s="381"/>
      <c r="V18" s="381"/>
      <c r="W18" s="381"/>
      <c r="X18" s="381"/>
      <c r="Y18" s="381"/>
      <c r="Z18" s="327"/>
      <c r="AA18" s="382"/>
    </row>
    <row r="19" spans="1:27" ht="30" customHeight="1">
      <c r="A19" s="215"/>
      <c r="B19" s="602"/>
      <c r="C19" s="610"/>
      <c r="D19" s="622"/>
      <c r="E19" s="623"/>
      <c r="F19" s="324"/>
      <c r="G19" s="585" t="s">
        <v>445</v>
      </c>
      <c r="H19" s="321"/>
      <c r="I19" s="611">
        <v>1</v>
      </c>
      <c r="J19" s="612"/>
      <c r="K19" s="613"/>
      <c r="L19" s="612"/>
      <c r="M19" s="611">
        <v>1</v>
      </c>
      <c r="N19" s="314"/>
      <c r="O19" s="315"/>
      <c r="P19" s="316"/>
      <c r="Q19" s="312"/>
      <c r="R19" s="380"/>
      <c r="S19" s="380"/>
      <c r="T19" s="381"/>
      <c r="U19" s="381"/>
      <c r="V19" s="381"/>
      <c r="W19" s="381"/>
      <c r="X19" s="381"/>
      <c r="Y19" s="381"/>
      <c r="Z19" s="327"/>
      <c r="AA19" s="382"/>
    </row>
    <row r="20" spans="1:27" ht="30" customHeight="1">
      <c r="A20" s="215"/>
      <c r="B20" s="602"/>
      <c r="C20" s="610"/>
      <c r="D20" s="622"/>
      <c r="E20" s="623"/>
      <c r="F20" s="324"/>
      <c r="G20" s="585" t="s">
        <v>446</v>
      </c>
      <c r="H20" s="325"/>
      <c r="I20" s="611">
        <v>1</v>
      </c>
      <c r="J20" s="612"/>
      <c r="K20" s="613"/>
      <c r="L20" s="612"/>
      <c r="M20" s="611">
        <v>1</v>
      </c>
      <c r="N20" s="314"/>
      <c r="O20" s="315"/>
      <c r="P20" s="316"/>
      <c r="Q20" s="312"/>
      <c r="R20" s="328"/>
      <c r="T20" s="381"/>
      <c r="U20" s="381"/>
      <c r="V20" s="381"/>
      <c r="W20" s="381"/>
      <c r="X20" s="381"/>
      <c r="Y20" s="381"/>
      <c r="Z20" s="327"/>
      <c r="AA20" s="382"/>
    </row>
    <row r="21" spans="1:27" ht="30" customHeight="1">
      <c r="A21" s="215"/>
      <c r="B21" s="602"/>
      <c r="C21" s="610"/>
      <c r="D21" s="622"/>
      <c r="E21" s="623"/>
      <c r="F21" s="324"/>
      <c r="G21" s="585" t="s">
        <v>447</v>
      </c>
      <c r="H21" s="325"/>
      <c r="I21" s="611">
        <v>1</v>
      </c>
      <c r="J21" s="612"/>
      <c r="K21" s="613"/>
      <c r="L21" s="612"/>
      <c r="M21" s="611">
        <v>1</v>
      </c>
      <c r="N21" s="314"/>
      <c r="O21" s="315"/>
      <c r="P21" s="316"/>
      <c r="Q21" s="312"/>
      <c r="R21" s="380"/>
      <c r="S21" s="381"/>
      <c r="T21" s="381"/>
      <c r="U21" s="381"/>
      <c r="V21" s="381"/>
      <c r="W21" s="381"/>
      <c r="X21" s="381"/>
      <c r="Y21" s="381"/>
      <c r="Z21" s="327"/>
      <c r="AA21" s="382"/>
    </row>
    <row r="22" spans="1:27" ht="30" customHeight="1">
      <c r="A22" s="215"/>
      <c r="B22" s="602"/>
      <c r="C22" s="610"/>
      <c r="D22" s="326"/>
      <c r="E22" s="1016" t="s">
        <v>448</v>
      </c>
      <c r="F22" s="1013"/>
      <c r="G22" s="1013"/>
      <c r="H22" s="325"/>
      <c r="I22" s="611"/>
      <c r="J22" s="612"/>
      <c r="K22" s="613"/>
      <c r="L22" s="612"/>
      <c r="M22" s="611"/>
      <c r="N22" s="314"/>
      <c r="O22" s="315"/>
      <c r="P22" s="316"/>
      <c r="Q22" s="312"/>
      <c r="R22" s="381"/>
      <c r="S22" s="381"/>
      <c r="T22" s="381"/>
      <c r="U22" s="381"/>
      <c r="V22" s="381"/>
      <c r="W22" s="381"/>
      <c r="X22" s="381"/>
      <c r="Y22" s="381"/>
      <c r="Z22" s="327"/>
      <c r="AA22" s="382"/>
    </row>
    <row r="23" spans="1:27" ht="30" customHeight="1">
      <c r="A23" s="215"/>
      <c r="B23" s="602"/>
      <c r="C23" s="610"/>
      <c r="D23" s="622"/>
      <c r="E23" s="623"/>
      <c r="F23" s="324"/>
      <c r="G23" s="585" t="s">
        <v>449</v>
      </c>
      <c r="H23" s="325"/>
      <c r="I23" s="611">
        <v>2</v>
      </c>
      <c r="J23" s="612"/>
      <c r="K23" s="613"/>
      <c r="L23" s="612"/>
      <c r="M23" s="611">
        <v>2</v>
      </c>
      <c r="N23" s="314"/>
      <c r="O23" s="315"/>
      <c r="P23" s="316"/>
      <c r="Q23" s="312"/>
      <c r="R23" s="380"/>
      <c r="S23" s="380"/>
      <c r="T23" s="381"/>
      <c r="U23" s="381"/>
      <c r="V23" s="381"/>
      <c r="W23" s="381"/>
      <c r="X23" s="381"/>
      <c r="Y23" s="381"/>
      <c r="Z23" s="327"/>
      <c r="AA23" s="382"/>
    </row>
    <row r="24" spans="1:27" ht="30" customHeight="1">
      <c r="A24" s="215"/>
      <c r="B24" s="602"/>
      <c r="C24" s="610"/>
      <c r="D24" s="622"/>
      <c r="E24" s="623"/>
      <c r="F24" s="324"/>
      <c r="G24" s="585" t="s">
        <v>251</v>
      </c>
      <c r="H24" s="325"/>
      <c r="I24" s="611">
        <v>2</v>
      </c>
      <c r="J24" s="612"/>
      <c r="K24" s="613"/>
      <c r="L24" s="612"/>
      <c r="M24" s="611">
        <v>2</v>
      </c>
      <c r="N24" s="314"/>
      <c r="O24" s="315"/>
      <c r="P24" s="316"/>
      <c r="Q24" s="312"/>
      <c r="R24" s="380"/>
      <c r="S24" s="380"/>
      <c r="T24" s="381"/>
      <c r="U24" s="381"/>
      <c r="V24" s="381"/>
      <c r="W24" s="381"/>
      <c r="X24" s="381"/>
      <c r="Y24" s="381"/>
      <c r="Z24" s="327"/>
      <c r="AA24" s="382"/>
    </row>
    <row r="25" spans="1:27" ht="30" customHeight="1">
      <c r="A25" s="215"/>
      <c r="B25" s="602"/>
      <c r="C25" s="610"/>
      <c r="D25" s="622"/>
      <c r="E25" s="623"/>
      <c r="F25" s="324"/>
      <c r="G25" s="585" t="s">
        <v>252</v>
      </c>
      <c r="H25" s="325"/>
      <c r="I25" s="611">
        <v>1</v>
      </c>
      <c r="J25" s="612"/>
      <c r="K25" s="613"/>
      <c r="L25" s="612"/>
      <c r="M25" s="611">
        <v>1</v>
      </c>
      <c r="N25" s="314"/>
      <c r="O25" s="315"/>
      <c r="P25" s="316"/>
      <c r="Q25" s="312"/>
      <c r="R25" s="380"/>
      <c r="S25" s="381"/>
      <c r="T25" s="381"/>
      <c r="U25" s="381"/>
      <c r="V25" s="381"/>
      <c r="W25" s="381"/>
      <c r="X25" s="381"/>
      <c r="Y25" s="381"/>
      <c r="Z25" s="327"/>
      <c r="AA25" s="382"/>
    </row>
    <row r="26" spans="1:27" ht="30" customHeight="1">
      <c r="A26" s="215"/>
      <c r="B26" s="602"/>
      <c r="C26" s="610"/>
      <c r="D26" s="624"/>
      <c r="E26" s="625"/>
      <c r="F26" s="324"/>
      <c r="G26" s="585" t="s">
        <v>253</v>
      </c>
      <c r="H26" s="325"/>
      <c r="I26" s="611">
        <v>2</v>
      </c>
      <c r="J26" s="612"/>
      <c r="K26" s="620"/>
      <c r="L26" s="612"/>
      <c r="M26" s="611">
        <v>2</v>
      </c>
      <c r="N26" s="314"/>
      <c r="O26" s="315"/>
      <c r="P26" s="316"/>
      <c r="Q26" s="312"/>
      <c r="R26" s="380"/>
      <c r="S26" s="380"/>
      <c r="T26" s="381"/>
      <c r="U26" s="381"/>
      <c r="V26" s="381"/>
      <c r="W26" s="381"/>
      <c r="X26" s="381"/>
      <c r="Y26" s="381"/>
      <c r="Z26" s="327"/>
      <c r="AA26" s="382"/>
    </row>
    <row r="27" spans="1:27" ht="30" customHeight="1" thickBot="1">
      <c r="A27" s="215"/>
      <c r="B27" s="626"/>
      <c r="C27" s="1017" t="s">
        <v>0</v>
      </c>
      <c r="D27" s="1017"/>
      <c r="E27" s="1017"/>
      <c r="F27" s="1017"/>
      <c r="G27" s="1017"/>
      <c r="H27" s="627"/>
      <c r="I27" s="628">
        <f t="shared" ref="I27:M27" si="0">SUM(I4:I26)</f>
        <v>44</v>
      </c>
      <c r="J27" s="629"/>
      <c r="K27" s="630">
        <f t="shared" si="0"/>
        <v>0</v>
      </c>
      <c r="L27" s="629"/>
      <c r="M27" s="628">
        <f t="shared" si="0"/>
        <v>44</v>
      </c>
      <c r="N27" s="631"/>
      <c r="O27" s="632"/>
      <c r="P27" s="633"/>
      <c r="Q27" s="312"/>
      <c r="R27" s="382"/>
      <c r="S27" s="382"/>
      <c r="T27" s="382"/>
      <c r="U27" s="382"/>
      <c r="V27" s="382"/>
      <c r="W27" s="382"/>
      <c r="X27" s="382"/>
      <c r="Y27" s="382"/>
      <c r="Z27" s="327"/>
      <c r="AA27" s="382"/>
    </row>
    <row r="28" spans="1:27" ht="30" customHeight="1">
      <c r="A28" s="215"/>
      <c r="B28" s="311"/>
      <c r="C28" s="311"/>
      <c r="D28" s="311"/>
      <c r="E28" s="311"/>
      <c r="F28" s="311"/>
      <c r="G28" s="311"/>
      <c r="H28" s="311"/>
      <c r="I28" s="311"/>
      <c r="J28" s="311"/>
      <c r="K28" s="311"/>
      <c r="L28" s="311"/>
      <c r="M28" s="311"/>
      <c r="N28" s="311"/>
      <c r="O28" s="311"/>
      <c r="P28" s="311"/>
      <c r="Q28" s="311"/>
      <c r="R28" s="382"/>
      <c r="S28" s="382"/>
      <c r="T28" s="382"/>
      <c r="U28" s="382"/>
      <c r="V28" s="382"/>
      <c r="W28" s="382"/>
      <c r="X28" s="382"/>
      <c r="Y28" s="382"/>
      <c r="Z28" s="327"/>
      <c r="AA28" s="382"/>
    </row>
    <row r="29" spans="1:27" ht="30" customHeight="1">
      <c r="A29" s="215"/>
      <c r="B29" s="311"/>
      <c r="C29" s="311"/>
      <c r="D29" s="311"/>
      <c r="E29" s="311"/>
      <c r="F29" s="311"/>
      <c r="G29" s="311"/>
      <c r="H29" s="311"/>
      <c r="I29" s="311"/>
      <c r="J29" s="311"/>
      <c r="K29" s="311"/>
      <c r="L29" s="311"/>
      <c r="M29" s="311"/>
      <c r="N29" s="311"/>
      <c r="O29" s="311"/>
      <c r="P29" s="311"/>
      <c r="Q29" s="311"/>
      <c r="R29" s="329"/>
      <c r="S29" s="329"/>
      <c r="T29" s="329"/>
      <c r="U29" s="329"/>
      <c r="V29" s="329"/>
      <c r="W29" s="329"/>
      <c r="X29" s="329"/>
      <c r="Y29" s="329"/>
      <c r="Z29" s="329"/>
      <c r="AA29" s="329"/>
    </row>
    <row r="30" spans="1:27" ht="30" customHeight="1">
      <c r="A30" s="215"/>
      <c r="B30" s="311"/>
      <c r="C30" s="311"/>
      <c r="D30" s="311"/>
      <c r="E30" s="311"/>
      <c r="F30" s="311"/>
      <c r="G30" s="311"/>
      <c r="H30" s="311"/>
      <c r="I30" s="311"/>
      <c r="J30" s="311"/>
      <c r="K30" s="311"/>
      <c r="L30" s="311"/>
      <c r="M30" s="311"/>
      <c r="N30" s="311"/>
      <c r="O30" s="311"/>
      <c r="P30" s="311"/>
      <c r="Q30" s="311"/>
      <c r="R30" s="329"/>
      <c r="S30" s="329"/>
      <c r="T30" s="329"/>
      <c r="U30" s="329"/>
      <c r="V30" s="329"/>
      <c r="W30" s="329"/>
      <c r="X30" s="329"/>
      <c r="Y30" s="329"/>
      <c r="Z30" s="329"/>
      <c r="AA30" s="329"/>
    </row>
    <row r="31" spans="1:27" ht="30" customHeight="1">
      <c r="A31" s="215"/>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1"/>
      <c r="AA31" s="311"/>
    </row>
    <row r="32" spans="1:27" ht="30" customHeight="1">
      <c r="A32" s="215"/>
      <c r="B32" s="311"/>
      <c r="C32" s="311"/>
      <c r="D32" s="311"/>
      <c r="E32" s="311"/>
      <c r="F32" s="311"/>
      <c r="G32" s="311"/>
      <c r="H32" s="311"/>
      <c r="I32" s="311"/>
      <c r="J32" s="311"/>
      <c r="K32" s="311"/>
      <c r="L32" s="311"/>
      <c r="M32" s="311"/>
      <c r="N32" s="311"/>
      <c r="O32" s="311"/>
      <c r="P32" s="311"/>
      <c r="Q32" s="311"/>
      <c r="R32" s="311"/>
      <c r="S32" s="311"/>
      <c r="T32" s="311"/>
      <c r="U32" s="311"/>
      <c r="V32" s="311"/>
      <c r="W32" s="311"/>
      <c r="X32" s="311"/>
      <c r="Y32" s="311"/>
      <c r="Z32" s="311"/>
      <c r="AA32" s="311"/>
    </row>
    <row r="33" spans="1:27">
      <c r="A33" s="215"/>
      <c r="B33" s="311"/>
      <c r="C33" s="311"/>
      <c r="D33" s="311"/>
      <c r="E33" s="311"/>
      <c r="F33" s="311"/>
      <c r="G33" s="311"/>
      <c r="H33" s="311"/>
      <c r="I33" s="311"/>
      <c r="J33" s="311"/>
      <c r="K33" s="311"/>
      <c r="L33" s="311"/>
      <c r="M33" s="311"/>
      <c r="N33" s="311"/>
      <c r="O33" s="311"/>
      <c r="P33" s="311"/>
      <c r="Q33" s="311"/>
      <c r="R33" s="311"/>
      <c r="S33" s="311"/>
      <c r="T33" s="311"/>
      <c r="U33" s="311"/>
      <c r="V33" s="311"/>
      <c r="W33" s="311"/>
      <c r="X33" s="311"/>
      <c r="Y33" s="311"/>
      <c r="Z33" s="311"/>
      <c r="AA33" s="311"/>
    </row>
  </sheetData>
  <mergeCells count="24">
    <mergeCell ref="C16:G16"/>
    <mergeCell ref="E17:G17"/>
    <mergeCell ref="E18:G18"/>
    <mergeCell ref="E22:G22"/>
    <mergeCell ref="C27:G27"/>
    <mergeCell ref="E15:G15"/>
    <mergeCell ref="C4:G4"/>
    <mergeCell ref="E5:G5"/>
    <mergeCell ref="E6:G6"/>
    <mergeCell ref="E7:G7"/>
    <mergeCell ref="C8:G8"/>
    <mergeCell ref="E9:G9"/>
    <mergeCell ref="E10:G10"/>
    <mergeCell ref="E11:G11"/>
    <mergeCell ref="C12:G12"/>
    <mergeCell ref="E13:G13"/>
    <mergeCell ref="E14:G14"/>
    <mergeCell ref="C1:O1"/>
    <mergeCell ref="K2:O2"/>
    <mergeCell ref="C3:G3"/>
    <mergeCell ref="I3:J3"/>
    <mergeCell ref="K3:L3"/>
    <mergeCell ref="M3:N3"/>
    <mergeCell ref="O3:P3"/>
  </mergeCells>
  <phoneticPr fontId="5"/>
  <pageMargins left="0.70866141732283472" right="0.70866141732283472" top="0.74803149606299213" bottom="0.74803149606299213" header="0.31496062992125984" footer="0.31496062992125984"/>
  <pageSetup paperSize="9" scale="95" orientation="portrait" cellComments="asDisplayed" r:id="rId1"/>
  <colBreaks count="1" manualBreakCount="1">
    <brk id="16" max="3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64"/>
  <sheetViews>
    <sheetView showOutlineSymbols="0" view="pageBreakPreview" topLeftCell="A4" zoomScaleNormal="100" zoomScaleSheetLayoutView="100" workbookViewId="0">
      <selection activeCell="I1" sqref="I1"/>
    </sheetView>
  </sheetViews>
  <sheetFormatPr defaultColWidth="10.75" defaultRowHeight="14.2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c r="A1" s="710" t="s">
        <v>461</v>
      </c>
      <c r="B1" s="710"/>
      <c r="C1" s="710"/>
      <c r="D1" s="710"/>
      <c r="E1" s="710"/>
      <c r="F1" s="710"/>
      <c r="G1" s="710"/>
      <c r="H1" s="710"/>
      <c r="I1" s="1"/>
    </row>
    <row r="2" spans="1:9" s="2" customFormat="1" ht="23.25" customHeight="1">
      <c r="A2" s="143" t="s">
        <v>41</v>
      </c>
      <c r="B2" s="52"/>
      <c r="C2" s="3"/>
      <c r="D2" s="3"/>
      <c r="E2" s="3"/>
      <c r="F2" s="3"/>
      <c r="G2" s="3"/>
      <c r="H2" s="3"/>
      <c r="I2" s="3"/>
    </row>
    <row r="3" spans="1:9" s="2" customFormat="1" ht="20.100000000000001" customHeight="1" thickBot="1">
      <c r="A3" s="20" t="s">
        <v>1</v>
      </c>
      <c r="B3" s="20"/>
      <c r="C3" s="20"/>
      <c r="D3" s="20"/>
      <c r="E3" s="21"/>
      <c r="F3" s="21"/>
      <c r="G3" s="21"/>
      <c r="H3" s="22" t="s">
        <v>40</v>
      </c>
    </row>
    <row r="4" spans="1:9" s="2" customFormat="1" ht="18" customHeight="1">
      <c r="A4" s="711" t="s">
        <v>2</v>
      </c>
      <c r="B4" s="712"/>
      <c r="C4" s="712"/>
      <c r="D4" s="712"/>
      <c r="E4" s="723" t="s">
        <v>36</v>
      </c>
      <c r="F4" s="715" t="s">
        <v>37</v>
      </c>
      <c r="G4" s="720" t="s">
        <v>39</v>
      </c>
      <c r="H4" s="718" t="s">
        <v>38</v>
      </c>
      <c r="I4" s="14"/>
    </row>
    <row r="5" spans="1:9" s="2" customFormat="1" ht="18" customHeight="1">
      <c r="A5" s="713"/>
      <c r="B5" s="714"/>
      <c r="C5" s="714"/>
      <c r="D5" s="714"/>
      <c r="E5" s="724"/>
      <c r="F5" s="716"/>
      <c r="G5" s="721"/>
      <c r="H5" s="719"/>
      <c r="I5" s="14"/>
    </row>
    <row r="6" spans="1:9" s="2" customFormat="1" ht="18" customHeight="1">
      <c r="A6" s="23">
        <v>1</v>
      </c>
      <c r="B6" s="726" t="s">
        <v>21</v>
      </c>
      <c r="C6" s="726"/>
      <c r="D6" s="24"/>
      <c r="E6" s="25">
        <v>780283</v>
      </c>
      <c r="F6" s="26">
        <v>772696</v>
      </c>
      <c r="G6" s="27">
        <f>ROUND(F6/$E$6*100,1)</f>
        <v>99</v>
      </c>
      <c r="H6" s="120">
        <f t="shared" ref="H6:H27" si="0">ROUND(E6/$E$28*100,1)</f>
        <v>9.1</v>
      </c>
      <c r="I6" s="15"/>
    </row>
    <row r="7" spans="1:9" s="2" customFormat="1" ht="18" customHeight="1">
      <c r="A7" s="28">
        <v>2</v>
      </c>
      <c r="B7" s="709" t="s">
        <v>22</v>
      </c>
      <c r="C7" s="709"/>
      <c r="D7" s="30"/>
      <c r="E7" s="25">
        <v>88446</v>
      </c>
      <c r="F7" s="26">
        <v>88446</v>
      </c>
      <c r="G7" s="27">
        <f>ROUND(F7/$E$7*100,1)</f>
        <v>100</v>
      </c>
      <c r="H7" s="120">
        <f t="shared" si="0"/>
        <v>1</v>
      </c>
      <c r="I7" s="15"/>
    </row>
    <row r="8" spans="1:9" s="2" customFormat="1" ht="18" customHeight="1">
      <c r="A8" s="31">
        <v>3</v>
      </c>
      <c r="B8" s="709" t="s">
        <v>23</v>
      </c>
      <c r="C8" s="709"/>
      <c r="D8" s="30"/>
      <c r="E8" s="25">
        <v>1000</v>
      </c>
      <c r="F8" s="26">
        <v>518</v>
      </c>
      <c r="G8" s="27">
        <f>ROUND(F8/$E$8*100,1)</f>
        <v>51.8</v>
      </c>
      <c r="H8" s="120">
        <f t="shared" si="0"/>
        <v>0</v>
      </c>
      <c r="I8" s="15"/>
    </row>
    <row r="9" spans="1:9" s="2" customFormat="1" ht="18" customHeight="1">
      <c r="A9" s="23">
        <v>4</v>
      </c>
      <c r="B9" s="709" t="s">
        <v>4</v>
      </c>
      <c r="C9" s="709"/>
      <c r="D9" s="30"/>
      <c r="E9" s="25">
        <v>2664</v>
      </c>
      <c r="F9" s="26">
        <v>2664</v>
      </c>
      <c r="G9" s="27">
        <f>ROUND(F9/$E$9*100,1)</f>
        <v>100</v>
      </c>
      <c r="H9" s="120">
        <f t="shared" si="0"/>
        <v>0</v>
      </c>
      <c r="I9" s="15"/>
    </row>
    <row r="10" spans="1:9" s="2" customFormat="1" ht="18" customHeight="1">
      <c r="A10" s="28">
        <v>5</v>
      </c>
      <c r="B10" s="717" t="s">
        <v>5</v>
      </c>
      <c r="C10" s="717"/>
      <c r="D10" s="30"/>
      <c r="E10" s="25">
        <v>3250</v>
      </c>
      <c r="F10" s="26">
        <v>3250</v>
      </c>
      <c r="G10" s="27">
        <f>ROUND(F10/$E$10*100,1)</f>
        <v>100</v>
      </c>
      <c r="H10" s="120">
        <f t="shared" si="0"/>
        <v>0</v>
      </c>
      <c r="I10" s="15"/>
    </row>
    <row r="11" spans="1:9" s="2" customFormat="1" ht="18" customHeight="1">
      <c r="A11" s="28">
        <v>6</v>
      </c>
      <c r="B11" s="709" t="s">
        <v>405</v>
      </c>
      <c r="C11" s="709"/>
      <c r="D11" s="30"/>
      <c r="E11" s="25">
        <v>8090</v>
      </c>
      <c r="F11" s="26">
        <v>8090</v>
      </c>
      <c r="G11" s="27">
        <f>ROUND(F11/$E$11*100,1)</f>
        <v>100</v>
      </c>
      <c r="H11" s="120">
        <f t="shared" si="0"/>
        <v>0.1</v>
      </c>
      <c r="I11" s="15"/>
    </row>
    <row r="12" spans="1:9" s="2" customFormat="1" ht="18" customHeight="1">
      <c r="A12" s="31">
        <v>7</v>
      </c>
      <c r="B12" s="709" t="s">
        <v>9</v>
      </c>
      <c r="C12" s="709"/>
      <c r="D12" s="30"/>
      <c r="E12" s="25">
        <v>186672</v>
      </c>
      <c r="F12" s="26">
        <v>186672</v>
      </c>
      <c r="G12" s="27">
        <f>ROUND(F12/$E$12*100,1)</f>
        <v>100</v>
      </c>
      <c r="H12" s="120">
        <f t="shared" si="0"/>
        <v>2.2000000000000002</v>
      </c>
      <c r="I12" s="15"/>
    </row>
    <row r="13" spans="1:9" s="2" customFormat="1" ht="18" customHeight="1">
      <c r="A13" s="23">
        <v>8</v>
      </c>
      <c r="B13" s="709" t="s">
        <v>24</v>
      </c>
      <c r="C13" s="709"/>
      <c r="D13" s="30"/>
      <c r="E13" s="25">
        <v>5878</v>
      </c>
      <c r="F13" s="26">
        <v>5879</v>
      </c>
      <c r="G13" s="27">
        <f>ROUND(F13/$E$13*100,1)</f>
        <v>100</v>
      </c>
      <c r="H13" s="120">
        <f>ROUND(E13/$E$28*100,1)+0.1</f>
        <v>0.2</v>
      </c>
      <c r="I13" s="15"/>
    </row>
    <row r="14" spans="1:9" s="2" customFormat="1" ht="18" customHeight="1">
      <c r="A14" s="23">
        <v>9</v>
      </c>
      <c r="B14" s="709" t="s">
        <v>390</v>
      </c>
      <c r="C14" s="709"/>
      <c r="D14" s="30"/>
      <c r="E14" s="25">
        <v>6053</v>
      </c>
      <c r="F14" s="26">
        <v>6053</v>
      </c>
      <c r="G14" s="27">
        <f>ROUND(F14/$E$14*100,1)</f>
        <v>100</v>
      </c>
      <c r="H14" s="120">
        <f t="shared" si="0"/>
        <v>0.1</v>
      </c>
      <c r="I14" s="15"/>
    </row>
    <row r="15" spans="1:9" s="2" customFormat="1" ht="18" customHeight="1">
      <c r="A15" s="28">
        <v>10</v>
      </c>
      <c r="B15" s="709" t="s">
        <v>6</v>
      </c>
      <c r="C15" s="709"/>
      <c r="D15" s="30"/>
      <c r="E15" s="25">
        <v>18240</v>
      </c>
      <c r="F15" s="26">
        <v>17687</v>
      </c>
      <c r="G15" s="27">
        <f>ROUND(F15/$E$15*100,1)</f>
        <v>97</v>
      </c>
      <c r="H15" s="120">
        <f t="shared" si="0"/>
        <v>0.2</v>
      </c>
      <c r="I15" s="15"/>
    </row>
    <row r="16" spans="1:9" s="2" customFormat="1" ht="18" customHeight="1">
      <c r="A16" s="23">
        <v>11</v>
      </c>
      <c r="B16" s="709" t="s">
        <v>10</v>
      </c>
      <c r="C16" s="709"/>
      <c r="D16" s="30"/>
      <c r="E16" s="25">
        <v>2720660</v>
      </c>
      <c r="F16" s="26">
        <v>2720660</v>
      </c>
      <c r="G16" s="27">
        <f>ROUND(F16/$E$16*100,1)</f>
        <v>100</v>
      </c>
      <c r="H16" s="120">
        <f t="shared" si="0"/>
        <v>31.9</v>
      </c>
      <c r="I16" s="15"/>
    </row>
    <row r="17" spans="1:9" s="2" customFormat="1" ht="18" customHeight="1">
      <c r="A17" s="28">
        <v>12</v>
      </c>
      <c r="B17" s="717" t="s">
        <v>25</v>
      </c>
      <c r="C17" s="717"/>
      <c r="D17" s="30"/>
      <c r="E17" s="25">
        <v>800</v>
      </c>
      <c r="F17" s="26">
        <v>954</v>
      </c>
      <c r="G17" s="27">
        <f>ROUND(F17/$E$17*100,1)</f>
        <v>119.3</v>
      </c>
      <c r="H17" s="120">
        <f t="shared" si="0"/>
        <v>0</v>
      </c>
      <c r="I17" s="15"/>
    </row>
    <row r="18" spans="1:9" s="2" customFormat="1" ht="18" customHeight="1">
      <c r="A18" s="23">
        <v>13</v>
      </c>
      <c r="B18" s="709" t="s">
        <v>11</v>
      </c>
      <c r="C18" s="709"/>
      <c r="D18" s="30"/>
      <c r="E18" s="25">
        <v>10855</v>
      </c>
      <c r="F18" s="26">
        <v>10618</v>
      </c>
      <c r="G18" s="27">
        <f>ROUND(F18/$E$18*100,1)</f>
        <v>97.8</v>
      </c>
      <c r="H18" s="120">
        <f t="shared" si="0"/>
        <v>0.1</v>
      </c>
      <c r="I18" s="15"/>
    </row>
    <row r="19" spans="1:9" s="2" customFormat="1" ht="18" customHeight="1">
      <c r="A19" s="28">
        <v>14</v>
      </c>
      <c r="B19" s="709" t="s">
        <v>12</v>
      </c>
      <c r="C19" s="709"/>
      <c r="D19" s="30"/>
      <c r="E19" s="25">
        <v>35386</v>
      </c>
      <c r="F19" s="26">
        <v>36922</v>
      </c>
      <c r="G19" s="27">
        <f>ROUND(F19/$E$19*100,1)</f>
        <v>104.3</v>
      </c>
      <c r="H19" s="120">
        <f t="shared" si="0"/>
        <v>0.4</v>
      </c>
      <c r="I19" s="15"/>
    </row>
    <row r="20" spans="1:9" s="2" customFormat="1" ht="18" customHeight="1">
      <c r="A20" s="23">
        <v>15</v>
      </c>
      <c r="B20" s="709" t="s">
        <v>13</v>
      </c>
      <c r="C20" s="709"/>
      <c r="D20" s="30"/>
      <c r="E20" s="25">
        <v>1462988</v>
      </c>
      <c r="F20" s="26">
        <v>758438</v>
      </c>
      <c r="G20" s="27">
        <f>ROUND(F20/$E$20*100,1)</f>
        <v>51.8</v>
      </c>
      <c r="H20" s="120">
        <f>ROUND(E20/$E$28*100,1)</f>
        <v>17.100000000000001</v>
      </c>
      <c r="I20" s="15"/>
    </row>
    <row r="21" spans="1:9" s="2" customFormat="1" ht="18" customHeight="1">
      <c r="A21" s="28">
        <v>16</v>
      </c>
      <c r="B21" s="709" t="s">
        <v>14</v>
      </c>
      <c r="C21" s="709"/>
      <c r="D21" s="30"/>
      <c r="E21" s="25">
        <v>883174</v>
      </c>
      <c r="F21" s="26">
        <v>662283</v>
      </c>
      <c r="G21" s="27">
        <f>ROUND(F21/$E$21*100,1)</f>
        <v>75</v>
      </c>
      <c r="H21" s="120">
        <f t="shared" si="0"/>
        <v>10.3</v>
      </c>
      <c r="I21" s="15"/>
    </row>
    <row r="22" spans="1:9" s="2" customFormat="1" ht="18" customHeight="1">
      <c r="A22" s="23">
        <v>17</v>
      </c>
      <c r="B22" s="709" t="s">
        <v>15</v>
      </c>
      <c r="C22" s="709"/>
      <c r="D22" s="30"/>
      <c r="E22" s="25">
        <v>50247</v>
      </c>
      <c r="F22" s="26">
        <v>50613</v>
      </c>
      <c r="G22" s="27">
        <f>ROUND(F22/$E$22*100,1)</f>
        <v>100.7</v>
      </c>
      <c r="H22" s="120">
        <f t="shared" si="0"/>
        <v>0.6</v>
      </c>
      <c r="I22" s="15"/>
    </row>
    <row r="23" spans="1:9" s="2" customFormat="1" ht="18" customHeight="1">
      <c r="A23" s="28">
        <v>18</v>
      </c>
      <c r="B23" s="709" t="s">
        <v>16</v>
      </c>
      <c r="C23" s="709"/>
      <c r="D23" s="30"/>
      <c r="E23" s="25">
        <v>111326</v>
      </c>
      <c r="F23" s="26">
        <v>109176</v>
      </c>
      <c r="G23" s="27">
        <f>ROUND(F23/$E$23*100,1)</f>
        <v>98.1</v>
      </c>
      <c r="H23" s="120">
        <f t="shared" si="0"/>
        <v>1.3</v>
      </c>
      <c r="I23" s="15"/>
    </row>
    <row r="24" spans="1:9" s="2" customFormat="1" ht="18" customHeight="1">
      <c r="A24" s="23">
        <v>19</v>
      </c>
      <c r="B24" s="709" t="s">
        <v>17</v>
      </c>
      <c r="C24" s="709"/>
      <c r="D24" s="30"/>
      <c r="E24" s="25">
        <v>118524</v>
      </c>
      <c r="F24" s="26">
        <v>0</v>
      </c>
      <c r="G24" s="27">
        <f>ROUND(F24/$E$24*100,1)</f>
        <v>0</v>
      </c>
      <c r="H24" s="120">
        <f t="shared" si="0"/>
        <v>1.4</v>
      </c>
      <c r="I24" s="15"/>
    </row>
    <row r="25" spans="1:9" s="2" customFormat="1" ht="18" customHeight="1">
      <c r="A25" s="28">
        <v>20</v>
      </c>
      <c r="B25" s="709" t="s">
        <v>18</v>
      </c>
      <c r="C25" s="709"/>
      <c r="D25" s="30"/>
      <c r="E25" s="25">
        <v>162097</v>
      </c>
      <c r="F25" s="26">
        <v>162097</v>
      </c>
      <c r="G25" s="27">
        <f>ROUND(F25/$E$25*100,1)</f>
        <v>100</v>
      </c>
      <c r="H25" s="120">
        <f t="shared" si="0"/>
        <v>1.9</v>
      </c>
      <c r="I25" s="15" t="s">
        <v>406</v>
      </c>
    </row>
    <row r="26" spans="1:9" s="2" customFormat="1" ht="18" customHeight="1">
      <c r="A26" s="23">
        <v>21</v>
      </c>
      <c r="B26" s="709" t="s">
        <v>19</v>
      </c>
      <c r="C26" s="709"/>
      <c r="D26" s="30"/>
      <c r="E26" s="25">
        <v>239365</v>
      </c>
      <c r="F26" s="26">
        <v>186213</v>
      </c>
      <c r="G26" s="27">
        <f>ROUND(F26/$E$26*100,1)</f>
        <v>77.8</v>
      </c>
      <c r="H26" s="120">
        <f t="shared" si="0"/>
        <v>2.8</v>
      </c>
      <c r="I26" s="15" t="s">
        <v>407</v>
      </c>
    </row>
    <row r="27" spans="1:9" s="2" customFormat="1" ht="18" customHeight="1" thickBot="1">
      <c r="A27" s="28">
        <v>22</v>
      </c>
      <c r="B27" s="733" t="s">
        <v>20</v>
      </c>
      <c r="C27" s="733"/>
      <c r="D27" s="30"/>
      <c r="E27" s="25">
        <v>1645202</v>
      </c>
      <c r="F27" s="26">
        <v>805500</v>
      </c>
      <c r="G27" s="33">
        <f>ROUND(F27/$E$27*100,1)</f>
        <v>49</v>
      </c>
      <c r="H27" s="120">
        <f t="shared" si="0"/>
        <v>19.3</v>
      </c>
      <c r="I27" s="15" t="s">
        <v>391</v>
      </c>
    </row>
    <row r="28" spans="1:9" s="2" customFormat="1" ht="18" customHeight="1" thickTop="1" thickBot="1">
      <c r="A28" s="730" t="s">
        <v>35</v>
      </c>
      <c r="B28" s="731"/>
      <c r="C28" s="731"/>
      <c r="D28" s="732"/>
      <c r="E28" s="34">
        <f>SUM(E6:E27)</f>
        <v>8541200</v>
      </c>
      <c r="F28" s="35">
        <f>SUM(F6:F27)</f>
        <v>6595429</v>
      </c>
      <c r="G28" s="36">
        <f>ROUND(F28/$E$28*100,1)</f>
        <v>77.2</v>
      </c>
      <c r="H28" s="128">
        <f>SUM(H6:H27)</f>
        <v>100</v>
      </c>
      <c r="I28" s="16"/>
    </row>
    <row r="29" spans="1:9" s="2" customFormat="1" ht="18" customHeight="1">
      <c r="A29" s="415" t="s">
        <v>450</v>
      </c>
      <c r="B29" s="37"/>
      <c r="C29" s="37"/>
      <c r="D29" s="37"/>
      <c r="E29" s="37"/>
      <c r="F29" s="37"/>
      <c r="G29" s="37"/>
      <c r="H29" s="37"/>
      <c r="I29" s="4"/>
    </row>
    <row r="30" spans="1:9" s="2" customFormat="1" ht="18" customHeight="1" thickBot="1">
      <c r="A30" s="38" t="s">
        <v>3</v>
      </c>
      <c r="B30" s="38"/>
      <c r="C30" s="38"/>
      <c r="D30" s="38"/>
      <c r="E30" s="298"/>
      <c r="F30" s="20"/>
      <c r="G30" s="20"/>
      <c r="H30" s="135" t="s">
        <v>40</v>
      </c>
      <c r="I30" s="17"/>
    </row>
    <row r="31" spans="1:9" s="2" customFormat="1" ht="18" customHeight="1">
      <c r="A31" s="734" t="s">
        <v>2</v>
      </c>
      <c r="B31" s="735"/>
      <c r="C31" s="735"/>
      <c r="D31" s="735"/>
      <c r="E31" s="727" t="s">
        <v>36</v>
      </c>
      <c r="F31" s="725" t="s">
        <v>96</v>
      </c>
      <c r="G31" s="722" t="s">
        <v>39</v>
      </c>
      <c r="H31" s="728" t="s">
        <v>38</v>
      </c>
      <c r="I31" s="18"/>
    </row>
    <row r="32" spans="1:9" s="2" customFormat="1" ht="18" customHeight="1">
      <c r="A32" s="736"/>
      <c r="B32" s="737"/>
      <c r="C32" s="737"/>
      <c r="D32" s="737"/>
      <c r="E32" s="724"/>
      <c r="F32" s="716"/>
      <c r="G32" s="721"/>
      <c r="H32" s="729"/>
      <c r="I32" s="18"/>
    </row>
    <row r="33" spans="1:9" s="2" customFormat="1" ht="18" customHeight="1">
      <c r="A33" s="39">
        <v>1</v>
      </c>
      <c r="B33" s="726" t="s">
        <v>27</v>
      </c>
      <c r="C33" s="726"/>
      <c r="D33" s="40"/>
      <c r="E33" s="41">
        <v>52784</v>
      </c>
      <c r="F33" s="42">
        <v>50557</v>
      </c>
      <c r="G33" s="27">
        <f>ROUND(F33/$E$33*100,1)</f>
        <v>95.8</v>
      </c>
      <c r="H33" s="136">
        <f>ROUND(E33/$E$45*100,1)</f>
        <v>0.6</v>
      </c>
      <c r="I33" s="4"/>
    </row>
    <row r="34" spans="1:9" s="2" customFormat="1" ht="18" customHeight="1">
      <c r="A34" s="43">
        <v>2</v>
      </c>
      <c r="B34" s="709" t="s">
        <v>28</v>
      </c>
      <c r="C34" s="709"/>
      <c r="D34" s="44"/>
      <c r="E34" s="41">
        <v>2631578</v>
      </c>
      <c r="F34" s="42">
        <v>1150967</v>
      </c>
      <c r="G34" s="27">
        <f>ROUND(F34/$E$34*100,1)</f>
        <v>43.7</v>
      </c>
      <c r="H34" s="136">
        <f>ROUND(E34/$E$45*100,1)</f>
        <v>30.8</v>
      </c>
      <c r="I34" s="4"/>
    </row>
    <row r="35" spans="1:9" s="2" customFormat="1" ht="18" customHeight="1">
      <c r="A35" s="43">
        <v>3</v>
      </c>
      <c r="B35" s="709" t="s">
        <v>29</v>
      </c>
      <c r="C35" s="709"/>
      <c r="D35" s="44"/>
      <c r="E35" s="41">
        <v>1332689</v>
      </c>
      <c r="F35" s="42">
        <v>1129755</v>
      </c>
      <c r="G35" s="27">
        <f>ROUND(F35/$E$35*100,1)</f>
        <v>84.8</v>
      </c>
      <c r="H35" s="136">
        <f>ROUND(E35/$E$45*100,1)</f>
        <v>15.6</v>
      </c>
      <c r="I35" s="4"/>
    </row>
    <row r="36" spans="1:9" s="2" customFormat="1" ht="18" customHeight="1">
      <c r="A36" s="43">
        <v>4</v>
      </c>
      <c r="B36" s="709" t="s">
        <v>30</v>
      </c>
      <c r="C36" s="709"/>
      <c r="D36" s="44"/>
      <c r="E36" s="41">
        <v>1491578</v>
      </c>
      <c r="F36" s="42">
        <v>1427424</v>
      </c>
      <c r="G36" s="27">
        <f>ROUND(F36/$E$36*100,1)</f>
        <v>95.7</v>
      </c>
      <c r="H36" s="136">
        <f t="shared" ref="H36:H44" si="1">ROUND(E36/$E$45*100,1)</f>
        <v>17.5</v>
      </c>
      <c r="I36" s="4"/>
    </row>
    <row r="37" spans="1:9" s="2" customFormat="1" ht="18" customHeight="1">
      <c r="A37" s="43">
        <v>5</v>
      </c>
      <c r="B37" s="709" t="s">
        <v>26</v>
      </c>
      <c r="C37" s="709"/>
      <c r="D37" s="44"/>
      <c r="E37" s="41">
        <v>1055348</v>
      </c>
      <c r="F37" s="42">
        <v>920755</v>
      </c>
      <c r="G37" s="27">
        <f>ROUND(F37/$E$37*100,1)</f>
        <v>87.2</v>
      </c>
      <c r="H37" s="136">
        <f t="shared" si="1"/>
        <v>12.4</v>
      </c>
      <c r="I37" s="4"/>
    </row>
    <row r="38" spans="1:9" s="2" customFormat="1" ht="18" customHeight="1">
      <c r="A38" s="43">
        <v>6</v>
      </c>
      <c r="B38" s="709" t="s">
        <v>31</v>
      </c>
      <c r="C38" s="709"/>
      <c r="D38" s="44"/>
      <c r="E38" s="41">
        <v>203714</v>
      </c>
      <c r="F38" s="42">
        <v>153583</v>
      </c>
      <c r="G38" s="27">
        <f>ROUND(F38/$E$38*100,1)</f>
        <v>75.400000000000006</v>
      </c>
      <c r="H38" s="136">
        <f t="shared" si="1"/>
        <v>2.4</v>
      </c>
      <c r="I38" s="4"/>
    </row>
    <row r="39" spans="1:9" s="2" customFormat="1" ht="18" customHeight="1">
      <c r="A39" s="43">
        <v>7</v>
      </c>
      <c r="B39" s="709" t="s">
        <v>32</v>
      </c>
      <c r="C39" s="709"/>
      <c r="D39" s="44"/>
      <c r="E39" s="41">
        <v>559174</v>
      </c>
      <c r="F39" s="42">
        <v>504999</v>
      </c>
      <c r="G39" s="27">
        <f>ROUND(F39/$E$39*100,1)</f>
        <v>90.3</v>
      </c>
      <c r="H39" s="136">
        <f>ROUND(E39/$E$45*100,1)</f>
        <v>6.5</v>
      </c>
      <c r="I39" s="4"/>
    </row>
    <row r="40" spans="1:9" s="2" customFormat="1" ht="18" customHeight="1">
      <c r="A40" s="43">
        <v>8</v>
      </c>
      <c r="B40" s="709" t="s">
        <v>33</v>
      </c>
      <c r="C40" s="709"/>
      <c r="D40" s="44"/>
      <c r="E40" s="41">
        <v>258099</v>
      </c>
      <c r="F40" s="42">
        <v>258099</v>
      </c>
      <c r="G40" s="27">
        <f>ROUND(F40/$E$40*100,1)</f>
        <v>100</v>
      </c>
      <c r="H40" s="136">
        <f t="shared" si="1"/>
        <v>3</v>
      </c>
      <c r="I40" s="4"/>
    </row>
    <row r="41" spans="1:9" s="2" customFormat="1" ht="18" customHeight="1">
      <c r="A41" s="43">
        <v>9</v>
      </c>
      <c r="B41" s="709" t="s">
        <v>34</v>
      </c>
      <c r="C41" s="709"/>
      <c r="D41" s="44"/>
      <c r="E41" s="41">
        <v>378318</v>
      </c>
      <c r="F41" s="42">
        <v>322862</v>
      </c>
      <c r="G41" s="27">
        <f>ROUND(F41/$E$41*100,1)</f>
        <v>85.3</v>
      </c>
      <c r="H41" s="136">
        <f t="shared" si="1"/>
        <v>4.4000000000000004</v>
      </c>
      <c r="I41" s="4"/>
    </row>
    <row r="42" spans="1:9" s="2" customFormat="1" ht="18" customHeight="1">
      <c r="A42" s="43">
        <v>10</v>
      </c>
      <c r="B42" s="709" t="s">
        <v>7</v>
      </c>
      <c r="C42" s="709"/>
      <c r="D42" s="44"/>
      <c r="E42" s="41">
        <v>576995</v>
      </c>
      <c r="F42" s="653">
        <v>576445</v>
      </c>
      <c r="G42" s="27">
        <f>ROUND(F42/$E$42*100,1)</f>
        <v>99.9</v>
      </c>
      <c r="H42" s="136">
        <f>ROUND(E42/$E$45*100,1)</f>
        <v>6.8</v>
      </c>
      <c r="I42" s="4"/>
    </row>
    <row r="43" spans="1:9" s="2" customFormat="1" ht="18" customHeight="1" thickBot="1">
      <c r="A43" s="43">
        <v>11</v>
      </c>
      <c r="B43" s="738" t="s">
        <v>8</v>
      </c>
      <c r="C43" s="738"/>
      <c r="D43" s="56"/>
      <c r="E43" s="57">
        <v>923</v>
      </c>
      <c r="F43" s="654">
        <v>0</v>
      </c>
      <c r="G43" s="33">
        <f>ROUND(F43/$E$42*100,1)</f>
        <v>0</v>
      </c>
      <c r="H43" s="140">
        <f>ROUND(E43/$E$45*100,1)</f>
        <v>0</v>
      </c>
      <c r="I43" s="4"/>
    </row>
    <row r="44" spans="1:9" s="2" customFormat="1" ht="18" hidden="1" customHeight="1" thickBot="1">
      <c r="A44" s="46">
        <v>12</v>
      </c>
      <c r="B44" s="742" t="s">
        <v>344</v>
      </c>
      <c r="C44" s="742"/>
      <c r="D44" s="390"/>
      <c r="E44" s="391">
        <v>0</v>
      </c>
      <c r="F44" s="392">
        <v>0</v>
      </c>
      <c r="G44" s="393" t="e">
        <f>ROUND(F44/$E$44*100,1)</f>
        <v>#DIV/0!</v>
      </c>
      <c r="H44" s="394">
        <f t="shared" si="1"/>
        <v>0</v>
      </c>
      <c r="I44" s="4"/>
    </row>
    <row r="45" spans="1:9" s="2" customFormat="1" ht="18" customHeight="1" thickTop="1" thickBot="1">
      <c r="A45" s="743" t="s">
        <v>35</v>
      </c>
      <c r="B45" s="744"/>
      <c r="C45" s="744"/>
      <c r="D45" s="744"/>
      <c r="E45" s="50">
        <f>SUM(E33:E44)</f>
        <v>8541200</v>
      </c>
      <c r="F45" s="51">
        <f>SUM(F33:F44)</f>
        <v>6495446</v>
      </c>
      <c r="G45" s="138">
        <f>ROUND(F45/$E$28*100,1)</f>
        <v>76</v>
      </c>
      <c r="H45" s="139">
        <f>SUM(H33:H44)</f>
        <v>100.00000000000001</v>
      </c>
      <c r="I45" s="4"/>
    </row>
    <row r="46" spans="1:9" s="2" customFormat="1" ht="24" customHeight="1">
      <c r="A46" s="415" t="s">
        <v>450</v>
      </c>
      <c r="B46" s="5"/>
      <c r="C46" s="5"/>
      <c r="D46" s="5"/>
      <c r="E46" s="5"/>
      <c r="F46" s="5"/>
      <c r="G46" s="5"/>
      <c r="H46" s="5"/>
      <c r="I46" s="5"/>
    </row>
    <row r="47" spans="1:9" s="2" customFormat="1" ht="24" customHeight="1">
      <c r="A47" s="5"/>
      <c r="B47" s="5"/>
      <c r="C47" s="5"/>
      <c r="D47" s="5"/>
      <c r="E47" s="5"/>
      <c r="F47" s="5"/>
      <c r="G47" s="5"/>
      <c r="H47" s="5"/>
      <c r="I47" s="5"/>
    </row>
    <row r="48" spans="1:9" s="2" customFormat="1" ht="15.95" customHeight="1">
      <c r="A48" s="5"/>
      <c r="B48" s="5"/>
      <c r="C48" s="5"/>
      <c r="D48" s="5"/>
      <c r="E48" s="3"/>
      <c r="F48" s="3"/>
      <c r="G48" s="3"/>
      <c r="H48" s="3"/>
      <c r="I48" s="3"/>
    </row>
    <row r="49" spans="1:9" s="2" customFormat="1" ht="15.95" customHeight="1">
      <c r="A49" s="5"/>
      <c r="B49" s="5"/>
      <c r="C49" s="5"/>
      <c r="D49" s="5"/>
      <c r="E49" s="3"/>
      <c r="F49" s="3"/>
      <c r="G49" s="3"/>
      <c r="H49" s="3"/>
      <c r="I49" s="3"/>
    </row>
    <row r="50" spans="1:9" s="2" customFormat="1" ht="15.95" customHeight="1">
      <c r="A50" s="5"/>
      <c r="B50" s="5"/>
      <c r="C50" s="5"/>
      <c r="D50" s="5"/>
      <c r="E50" s="3"/>
      <c r="F50" s="3"/>
      <c r="G50" s="3"/>
      <c r="H50" s="3"/>
      <c r="I50" s="3"/>
    </row>
    <row r="51" spans="1:9" s="2" customFormat="1" ht="15.95" customHeight="1">
      <c r="A51" s="5"/>
      <c r="B51" s="5"/>
      <c r="C51" s="5"/>
      <c r="D51" s="5"/>
      <c r="E51" s="3"/>
      <c r="F51" s="3"/>
      <c r="G51" s="3"/>
      <c r="H51" s="3"/>
      <c r="I51" s="3"/>
    </row>
    <row r="52" spans="1:9" s="2" customFormat="1" ht="15.95" customHeight="1">
      <c r="A52" s="5"/>
      <c r="B52" s="5"/>
      <c r="C52" s="5"/>
      <c r="D52" s="5"/>
      <c r="E52" s="5"/>
      <c r="F52" s="5"/>
      <c r="G52" s="5"/>
      <c r="H52" s="5"/>
      <c r="I52" s="5"/>
    </row>
    <row r="53" spans="1:9" s="2" customFormat="1" ht="15.95" customHeight="1">
      <c r="A53" s="5"/>
      <c r="B53" s="5"/>
      <c r="C53" s="5"/>
      <c r="D53" s="5"/>
      <c r="E53" s="5"/>
      <c r="F53" s="5"/>
      <c r="G53" s="5"/>
      <c r="H53" s="5"/>
      <c r="I53" s="10"/>
    </row>
    <row r="54" spans="1:9" s="2" customFormat="1" ht="15.95" customHeight="1">
      <c r="A54" s="739"/>
      <c r="B54" s="741"/>
      <c r="C54" s="741"/>
      <c r="D54" s="7"/>
      <c r="E54" s="6"/>
      <c r="F54" s="6"/>
      <c r="G54" s="6"/>
      <c r="H54" s="6"/>
      <c r="I54" s="6"/>
    </row>
    <row r="55" spans="1:9" s="2" customFormat="1" ht="15.95" customHeight="1">
      <c r="A55" s="8"/>
      <c r="B55" s="8"/>
      <c r="C55" s="9"/>
      <c r="D55" s="9"/>
      <c r="E55" s="10"/>
      <c r="F55" s="10"/>
      <c r="G55" s="10"/>
      <c r="H55" s="10"/>
      <c r="I55" s="19"/>
    </row>
    <row r="56" spans="1:9" s="2" customFormat="1" ht="15.95" customHeight="1">
      <c r="A56" s="8"/>
      <c r="B56" s="8"/>
      <c r="C56" s="9"/>
      <c r="D56" s="9"/>
      <c r="E56" s="5"/>
      <c r="F56" s="5"/>
      <c r="G56" s="5"/>
      <c r="H56" s="5"/>
      <c r="I56" s="19"/>
    </row>
    <row r="57" spans="1:9" s="2" customFormat="1" ht="15.95" customHeight="1">
      <c r="A57" s="5"/>
      <c r="B57" s="8"/>
      <c r="C57" s="5"/>
      <c r="D57" s="5"/>
      <c r="E57" s="5"/>
      <c r="F57" s="5"/>
      <c r="G57" s="5"/>
      <c r="H57" s="5"/>
      <c r="I57" s="19"/>
    </row>
    <row r="58" spans="1:9" s="2" customFormat="1" ht="15.95" customHeight="1">
      <c r="A58" s="5"/>
      <c r="B58" s="8"/>
      <c r="C58" s="5"/>
      <c r="D58" s="5"/>
      <c r="E58" s="5"/>
      <c r="F58" s="5"/>
      <c r="G58" s="5"/>
      <c r="H58" s="5"/>
      <c r="I58" s="19"/>
    </row>
    <row r="59" spans="1:9" s="2" customFormat="1" ht="15.95" customHeight="1">
      <c r="A59" s="5"/>
      <c r="B59" s="8"/>
      <c r="C59" s="5"/>
      <c r="D59" s="5"/>
      <c r="E59" s="10"/>
      <c r="F59" s="10"/>
      <c r="G59" s="10"/>
      <c r="H59" s="10"/>
      <c r="I59" s="19"/>
    </row>
    <row r="60" spans="1:9" s="2" customFormat="1" ht="15.95" customHeight="1">
      <c r="A60" s="5"/>
      <c r="B60" s="8"/>
      <c r="C60" s="5"/>
      <c r="D60" s="5"/>
      <c r="E60" s="10"/>
      <c r="F60" s="10"/>
      <c r="G60" s="10"/>
      <c r="H60" s="10"/>
      <c r="I60" s="19"/>
    </row>
    <row r="61" spans="1:9" s="2" customFormat="1" ht="15.95" customHeight="1">
      <c r="A61" s="739"/>
      <c r="B61" s="740"/>
      <c r="C61" s="740"/>
      <c r="D61" s="11"/>
      <c r="E61" s="5"/>
      <c r="F61" s="5"/>
      <c r="G61" s="5"/>
      <c r="H61" s="5"/>
      <c r="I61" s="19"/>
    </row>
    <row r="62" spans="1:9" s="2" customFormat="1" ht="15.95" customHeight="1">
      <c r="A62" s="5"/>
      <c r="B62" s="5"/>
      <c r="C62" s="5"/>
      <c r="D62" s="5"/>
      <c r="E62" s="5"/>
      <c r="F62" s="5"/>
      <c r="G62" s="5"/>
      <c r="H62" s="5"/>
      <c r="I62" s="5"/>
    </row>
    <row r="63" spans="1:9" s="2" customFormat="1" ht="15.95" customHeight="1">
      <c r="A63" s="5"/>
      <c r="B63" s="8"/>
      <c r="C63" s="5"/>
      <c r="D63" s="5"/>
      <c r="E63" s="5"/>
      <c r="F63" s="5"/>
      <c r="G63" s="5"/>
      <c r="H63" s="5"/>
      <c r="I63" s="5"/>
    </row>
    <row r="64" spans="1:9" s="2" customFormat="1" ht="15.95" customHeight="1">
      <c r="A64" s="5"/>
      <c r="B64" s="5"/>
      <c r="C64" s="5"/>
      <c r="D64" s="5"/>
      <c r="E64" s="5"/>
      <c r="F64" s="5"/>
      <c r="G64" s="5"/>
      <c r="H64" s="5"/>
      <c r="I64" s="5"/>
    </row>
  </sheetData>
  <mergeCells count="49">
    <mergeCell ref="B43:C43"/>
    <mergeCell ref="B22:C22"/>
    <mergeCell ref="B19:C19"/>
    <mergeCell ref="B20:C20"/>
    <mergeCell ref="A61:C61"/>
    <mergeCell ref="A54:C54"/>
    <mergeCell ref="B35:C35"/>
    <mergeCell ref="B36:C36"/>
    <mergeCell ref="B37:C37"/>
    <mergeCell ref="B44:C44"/>
    <mergeCell ref="A45:D45"/>
    <mergeCell ref="B39:C39"/>
    <mergeCell ref="B41:C41"/>
    <mergeCell ref="B38:C38"/>
    <mergeCell ref="B42:C42"/>
    <mergeCell ref="B40:C40"/>
    <mergeCell ref="B33:C33"/>
    <mergeCell ref="E31:E32"/>
    <mergeCell ref="H31:H32"/>
    <mergeCell ref="B24:C24"/>
    <mergeCell ref="B25:C25"/>
    <mergeCell ref="A28:D28"/>
    <mergeCell ref="B26:C26"/>
    <mergeCell ref="B27:C27"/>
    <mergeCell ref="A31:D32"/>
    <mergeCell ref="B34:C34"/>
    <mergeCell ref="G4:G5"/>
    <mergeCell ref="G31:G32"/>
    <mergeCell ref="B7:C7"/>
    <mergeCell ref="B8:C8"/>
    <mergeCell ref="B12:C12"/>
    <mergeCell ref="E4:E5"/>
    <mergeCell ref="B23:C23"/>
    <mergeCell ref="B16:C16"/>
    <mergeCell ref="B17:C17"/>
    <mergeCell ref="B18:C18"/>
    <mergeCell ref="B21:C21"/>
    <mergeCell ref="F31:F32"/>
    <mergeCell ref="B6:C6"/>
    <mergeCell ref="B9:C9"/>
    <mergeCell ref="B13:C13"/>
    <mergeCell ref="B14:C14"/>
    <mergeCell ref="B15:C15"/>
    <mergeCell ref="A1:H1"/>
    <mergeCell ref="A4:D5"/>
    <mergeCell ref="F4:F5"/>
    <mergeCell ref="B10:C10"/>
    <mergeCell ref="H4:H5"/>
    <mergeCell ref="B11:C11"/>
  </mergeCells>
  <phoneticPr fontId="3"/>
  <pageMargins left="0.78740157480314965" right="0.70866141732283472" top="0.78740157480314965" bottom="0.78740157480314965" header="0" footer="0.39370078740157483"/>
  <pageSetup paperSize="9" scale="96" firstPageNumber="2" orientation="portrait" useFirstPageNumber="1" r:id="rId1"/>
  <headerFooter alignWithMargins="0"/>
  <colBreaks count="1" manualBreakCount="1">
    <brk id="8"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23"/>
  <sheetViews>
    <sheetView view="pageBreakPreview" topLeftCell="A92" zoomScaleNormal="100" zoomScaleSheetLayoutView="100" workbookViewId="0">
      <selection activeCell="I112" sqref="I112"/>
    </sheetView>
  </sheetViews>
  <sheetFormatPr defaultColWidth="10.75" defaultRowHeight="14.25"/>
  <cols>
    <col min="1" max="1" width="4.625" style="12" customWidth="1"/>
    <col min="2" max="3" width="11.625" style="12" customWidth="1"/>
    <col min="4" max="4" width="1.75" style="12" customWidth="1"/>
    <col min="5" max="6" width="16.625" style="12" customWidth="1"/>
    <col min="7" max="8" width="12.625" style="12" customWidth="1"/>
    <col min="9" max="9" width="5.625" style="12" customWidth="1"/>
    <col min="10" max="16384" width="10.75" style="13"/>
  </cols>
  <sheetData>
    <row r="1" spans="1:9" s="2" customFormat="1" ht="24" customHeight="1">
      <c r="A1" s="749" t="s">
        <v>462</v>
      </c>
      <c r="B1" s="749"/>
      <c r="C1" s="749"/>
      <c r="D1" s="749"/>
      <c r="E1" s="749"/>
      <c r="F1" s="749"/>
      <c r="G1" s="749"/>
      <c r="H1" s="749"/>
      <c r="I1" s="1"/>
    </row>
    <row r="2" spans="1:9" s="2" customFormat="1" ht="20.100000000000001" customHeight="1" thickBot="1">
      <c r="A2" s="20" t="s">
        <v>1</v>
      </c>
      <c r="B2" s="20"/>
      <c r="C2" s="20"/>
      <c r="D2" s="20"/>
      <c r="E2" s="21"/>
      <c r="F2" s="21"/>
      <c r="G2" s="21"/>
      <c r="H2" s="22" t="s">
        <v>40</v>
      </c>
    </row>
    <row r="3" spans="1:9" s="2" customFormat="1" ht="18" customHeight="1">
      <c r="A3" s="711" t="s">
        <v>151</v>
      </c>
      <c r="B3" s="712"/>
      <c r="C3" s="712"/>
      <c r="D3" s="712"/>
      <c r="E3" s="723" t="s">
        <v>36</v>
      </c>
      <c r="F3" s="715" t="s">
        <v>37</v>
      </c>
      <c r="G3" s="720" t="s">
        <v>39</v>
      </c>
      <c r="H3" s="718" t="s">
        <v>38</v>
      </c>
      <c r="I3" s="14"/>
    </row>
    <row r="4" spans="1:9" s="2" customFormat="1" ht="18" customHeight="1">
      <c r="A4" s="713"/>
      <c r="B4" s="714"/>
      <c r="C4" s="714"/>
      <c r="D4" s="714"/>
      <c r="E4" s="724"/>
      <c r="F4" s="716"/>
      <c r="G4" s="721"/>
      <c r="H4" s="719"/>
      <c r="I4" s="14"/>
    </row>
    <row r="5" spans="1:9" s="2" customFormat="1" ht="18" customHeight="1">
      <c r="A5" s="23">
        <v>1</v>
      </c>
      <c r="B5" s="726" t="s">
        <v>42</v>
      </c>
      <c r="C5" s="726"/>
      <c r="D5" s="24"/>
      <c r="E5" s="25">
        <v>201156</v>
      </c>
      <c r="F5" s="26">
        <v>201847</v>
      </c>
      <c r="G5" s="27">
        <f>ROUND(F5/$E$5*100,1)</f>
        <v>100.3</v>
      </c>
      <c r="H5" s="120">
        <f>ROUND(E5/$E$13*100,1)</f>
        <v>21</v>
      </c>
      <c r="I5" s="15"/>
    </row>
    <row r="6" spans="1:9" s="2" customFormat="1" ht="18" customHeight="1">
      <c r="A6" s="23">
        <v>2</v>
      </c>
      <c r="B6" s="709" t="s">
        <v>43</v>
      </c>
      <c r="C6" s="709"/>
      <c r="D6" s="30"/>
      <c r="E6" s="25">
        <v>1</v>
      </c>
      <c r="F6" s="26">
        <v>0</v>
      </c>
      <c r="G6" s="27">
        <f>ROUND(F6/$E$6*100,1)</f>
        <v>0</v>
      </c>
      <c r="H6" s="120">
        <f t="shared" ref="H6:H12" si="0">ROUND(E6/$E$13*100,1)</f>
        <v>0</v>
      </c>
      <c r="I6" s="15"/>
    </row>
    <row r="7" spans="1:9" s="2" customFormat="1" ht="18" customHeight="1">
      <c r="A7" s="23">
        <v>3</v>
      </c>
      <c r="B7" s="709" t="s">
        <v>44</v>
      </c>
      <c r="C7" s="709"/>
      <c r="D7" s="30"/>
      <c r="E7" s="25">
        <v>661</v>
      </c>
      <c r="F7" s="26">
        <v>161</v>
      </c>
      <c r="G7" s="27">
        <f>ROUND(F7/$E$7*100,1)</f>
        <v>24.4</v>
      </c>
      <c r="H7" s="120">
        <f>ROUND(E7/$E$13*100,1)-0.1</f>
        <v>0</v>
      </c>
      <c r="I7" s="15"/>
    </row>
    <row r="8" spans="1:9" s="2" customFormat="1" ht="18" customHeight="1">
      <c r="A8" s="23">
        <v>4</v>
      </c>
      <c r="B8" s="709" t="s">
        <v>45</v>
      </c>
      <c r="C8" s="709"/>
      <c r="D8" s="30"/>
      <c r="E8" s="25">
        <v>668091</v>
      </c>
      <c r="F8" s="26">
        <v>561706</v>
      </c>
      <c r="G8" s="27">
        <f>ROUND(F8/$E$8*100,1)</f>
        <v>84.1</v>
      </c>
      <c r="H8" s="120">
        <f t="shared" si="0"/>
        <v>69.7</v>
      </c>
      <c r="I8" s="15"/>
    </row>
    <row r="9" spans="1:9" s="2" customFormat="1" ht="18" customHeight="1">
      <c r="A9" s="23">
        <v>5</v>
      </c>
      <c r="B9" s="709" t="s">
        <v>46</v>
      </c>
      <c r="C9" s="709"/>
      <c r="D9" s="30"/>
      <c r="E9" s="25">
        <v>18</v>
      </c>
      <c r="F9" s="26">
        <v>3</v>
      </c>
      <c r="G9" s="27">
        <f>ROUND(F9/$E$9*100,1)</f>
        <v>16.7</v>
      </c>
      <c r="H9" s="120">
        <f t="shared" si="0"/>
        <v>0</v>
      </c>
      <c r="I9" s="15"/>
    </row>
    <row r="10" spans="1:9" s="2" customFormat="1" ht="18" customHeight="1">
      <c r="A10" s="23">
        <v>6</v>
      </c>
      <c r="B10" s="709" t="s">
        <v>47</v>
      </c>
      <c r="C10" s="709"/>
      <c r="D10" s="30"/>
      <c r="E10" s="25">
        <v>71761</v>
      </c>
      <c r="F10" s="26">
        <v>71761</v>
      </c>
      <c r="G10" s="27">
        <f>ROUND(F10/$E$10*100,1)</f>
        <v>100</v>
      </c>
      <c r="H10" s="120">
        <f t="shared" si="0"/>
        <v>7.5</v>
      </c>
      <c r="I10" s="15"/>
    </row>
    <row r="11" spans="1:9" s="2" customFormat="1" ht="18" customHeight="1">
      <c r="A11" s="23">
        <v>7</v>
      </c>
      <c r="B11" s="717" t="s">
        <v>48</v>
      </c>
      <c r="C11" s="717"/>
      <c r="D11" s="30"/>
      <c r="E11" s="25">
        <v>16872</v>
      </c>
      <c r="F11" s="26">
        <v>16872</v>
      </c>
      <c r="G11" s="27">
        <f>ROUND(F11/$E$11*100,1)</f>
        <v>100</v>
      </c>
      <c r="H11" s="120">
        <f t="shared" si="0"/>
        <v>1.8</v>
      </c>
      <c r="I11" s="15"/>
    </row>
    <row r="12" spans="1:9" s="2" customFormat="1" ht="18" customHeight="1" thickBot="1">
      <c r="A12" s="23">
        <v>8</v>
      </c>
      <c r="B12" s="709" t="s">
        <v>49</v>
      </c>
      <c r="C12" s="709"/>
      <c r="D12" s="30"/>
      <c r="E12" s="25">
        <v>396</v>
      </c>
      <c r="F12" s="26">
        <v>624</v>
      </c>
      <c r="G12" s="54">
        <f>ROUND(F12/$E$12*100,1)</f>
        <v>157.6</v>
      </c>
      <c r="H12" s="120">
        <f t="shared" si="0"/>
        <v>0</v>
      </c>
      <c r="I12" s="15"/>
    </row>
    <row r="13" spans="1:9" s="2" customFormat="1" ht="18" customHeight="1" thickTop="1" thickBot="1">
      <c r="A13" s="730" t="s">
        <v>35</v>
      </c>
      <c r="B13" s="731"/>
      <c r="C13" s="731"/>
      <c r="D13" s="732"/>
      <c r="E13" s="34">
        <f>SUM(E5:E12)</f>
        <v>958956</v>
      </c>
      <c r="F13" s="35">
        <f>SUM(F5:F12)</f>
        <v>852974</v>
      </c>
      <c r="G13" s="36">
        <f>ROUND(F13/$E$13*100,1)</f>
        <v>88.9</v>
      </c>
      <c r="H13" s="128">
        <f>SUM(H5:H12)</f>
        <v>100</v>
      </c>
      <c r="I13" s="16"/>
    </row>
    <row r="14" spans="1:9" s="2" customFormat="1" ht="18" customHeight="1">
      <c r="A14" s="37"/>
      <c r="B14" s="37"/>
      <c r="C14" s="37"/>
      <c r="D14" s="37"/>
      <c r="E14" s="37"/>
      <c r="F14" s="37"/>
      <c r="G14" s="37"/>
      <c r="H14" s="37"/>
      <c r="I14" s="4"/>
    </row>
    <row r="15" spans="1:9" s="2" customFormat="1" ht="18" customHeight="1" thickBot="1">
      <c r="A15" s="38" t="s">
        <v>3</v>
      </c>
      <c r="B15" s="38"/>
      <c r="C15" s="38"/>
      <c r="D15" s="38"/>
      <c r="E15" s="20"/>
      <c r="F15" s="20"/>
      <c r="G15" s="20"/>
      <c r="H15" s="135" t="s">
        <v>40</v>
      </c>
      <c r="I15" s="17"/>
    </row>
    <row r="16" spans="1:9" s="2" customFormat="1" ht="18" customHeight="1">
      <c r="A16" s="734" t="s">
        <v>2</v>
      </c>
      <c r="B16" s="735"/>
      <c r="C16" s="735"/>
      <c r="D16" s="735"/>
      <c r="E16" s="727" t="s">
        <v>36</v>
      </c>
      <c r="F16" s="725" t="s">
        <v>96</v>
      </c>
      <c r="G16" s="722" t="s">
        <v>39</v>
      </c>
      <c r="H16" s="728" t="s">
        <v>38</v>
      </c>
      <c r="I16" s="18"/>
    </row>
    <row r="17" spans="1:9" s="2" customFormat="1" ht="18" customHeight="1">
      <c r="A17" s="736"/>
      <c r="B17" s="737"/>
      <c r="C17" s="737"/>
      <c r="D17" s="737"/>
      <c r="E17" s="724"/>
      <c r="F17" s="716"/>
      <c r="G17" s="721"/>
      <c r="H17" s="729"/>
      <c r="I17" s="18"/>
    </row>
    <row r="18" spans="1:9" s="2" customFormat="1" ht="18" customHeight="1">
      <c r="A18" s="39">
        <v>1</v>
      </c>
      <c r="B18" s="726" t="s">
        <v>50</v>
      </c>
      <c r="C18" s="726"/>
      <c r="D18" s="40"/>
      <c r="E18" s="41">
        <v>11179</v>
      </c>
      <c r="F18" s="42">
        <v>9106</v>
      </c>
      <c r="G18" s="27">
        <f>ROUND(F18/$E$18*100,1)</f>
        <v>81.5</v>
      </c>
      <c r="H18" s="136">
        <f>ROUND(E18/$E$28*100,1)</f>
        <v>1.2</v>
      </c>
      <c r="I18" s="4"/>
    </row>
    <row r="19" spans="1:9" s="2" customFormat="1" ht="18" customHeight="1">
      <c r="A19" s="43">
        <v>2</v>
      </c>
      <c r="B19" s="709" t="s">
        <v>51</v>
      </c>
      <c r="C19" s="709"/>
      <c r="D19" s="44"/>
      <c r="E19" s="45">
        <v>641084</v>
      </c>
      <c r="F19" s="42">
        <v>559195</v>
      </c>
      <c r="G19" s="27">
        <f>ROUND(F19/$E$19*100,1)</f>
        <v>87.2</v>
      </c>
      <c r="H19" s="136">
        <f t="shared" ref="H19:H26" si="1">ROUND(E19/$E$28*100,1)</f>
        <v>66.900000000000006</v>
      </c>
      <c r="I19" s="4"/>
    </row>
    <row r="20" spans="1:9" s="2" customFormat="1" ht="18" customHeight="1">
      <c r="A20" s="43">
        <v>3</v>
      </c>
      <c r="B20" s="717" t="s">
        <v>345</v>
      </c>
      <c r="C20" s="717"/>
      <c r="D20" s="44"/>
      <c r="E20" s="45">
        <v>270504</v>
      </c>
      <c r="F20" s="42">
        <v>270504</v>
      </c>
      <c r="G20" s="27">
        <f>ROUND(F20/$E$20*100,1)</f>
        <v>100</v>
      </c>
      <c r="H20" s="136">
        <f t="shared" si="1"/>
        <v>28.2</v>
      </c>
      <c r="I20" s="4"/>
    </row>
    <row r="21" spans="1:9" s="2" customFormat="1" ht="18" customHeight="1">
      <c r="A21" s="43">
        <v>4</v>
      </c>
      <c r="B21" s="709" t="s">
        <v>52</v>
      </c>
      <c r="C21" s="709"/>
      <c r="D21" s="44"/>
      <c r="E21" s="45">
        <v>1</v>
      </c>
      <c r="F21" s="42">
        <v>0</v>
      </c>
      <c r="G21" s="27">
        <f>ROUND(F21/$E$21*100,1)</f>
        <v>0</v>
      </c>
      <c r="H21" s="136">
        <f t="shared" si="1"/>
        <v>0</v>
      </c>
      <c r="I21" s="4"/>
    </row>
    <row r="22" spans="1:9" s="2" customFormat="1" ht="18" customHeight="1">
      <c r="A22" s="43">
        <v>5</v>
      </c>
      <c r="B22" s="709" t="s">
        <v>58</v>
      </c>
      <c r="C22" s="709"/>
      <c r="D22" s="44"/>
      <c r="E22" s="45">
        <v>1</v>
      </c>
      <c r="F22" s="42">
        <v>0</v>
      </c>
      <c r="G22" s="27">
        <f>ROUND(F22/$E$22*100,1)</f>
        <v>0</v>
      </c>
      <c r="H22" s="136">
        <f t="shared" si="1"/>
        <v>0</v>
      </c>
      <c r="I22" s="4"/>
    </row>
    <row r="23" spans="1:9" s="2" customFormat="1" ht="18" customHeight="1">
      <c r="A23" s="43">
        <v>6</v>
      </c>
      <c r="B23" s="709" t="s">
        <v>53</v>
      </c>
      <c r="C23" s="709"/>
      <c r="D23" s="44"/>
      <c r="E23" s="45">
        <v>21399</v>
      </c>
      <c r="F23" s="42">
        <v>9930</v>
      </c>
      <c r="G23" s="27">
        <f>ROUND(F23/$E$23*100,1)</f>
        <v>46.4</v>
      </c>
      <c r="H23" s="136">
        <f>ROUND(E23/$E$28*100,1)</f>
        <v>2.2000000000000002</v>
      </c>
      <c r="I23" s="4"/>
    </row>
    <row r="24" spans="1:9" s="2" customFormat="1" ht="18" customHeight="1">
      <c r="A24" s="43">
        <v>7</v>
      </c>
      <c r="B24" s="709" t="s">
        <v>54</v>
      </c>
      <c r="C24" s="709"/>
      <c r="D24" s="44"/>
      <c r="E24" s="45">
        <v>11982</v>
      </c>
      <c r="F24" s="42">
        <v>3</v>
      </c>
      <c r="G24" s="27">
        <f>ROUND(F24/$E$24*100,1)</f>
        <v>0</v>
      </c>
      <c r="H24" s="136">
        <f>ROUND(E24/$E$28*100,1)</f>
        <v>1.2</v>
      </c>
      <c r="I24" s="4"/>
    </row>
    <row r="25" spans="1:9" s="2" customFormat="1" ht="18" customHeight="1">
      <c r="A25" s="43">
        <v>8</v>
      </c>
      <c r="B25" s="709" t="s">
        <v>7</v>
      </c>
      <c r="C25" s="709"/>
      <c r="D25" s="44"/>
      <c r="E25" s="45">
        <v>1</v>
      </c>
      <c r="F25" s="42">
        <v>0</v>
      </c>
      <c r="G25" s="27">
        <f>ROUND(F25/$E$25*100,1)</f>
        <v>0</v>
      </c>
      <c r="H25" s="136">
        <f t="shared" si="1"/>
        <v>0</v>
      </c>
      <c r="I25" s="4"/>
    </row>
    <row r="26" spans="1:9" s="2" customFormat="1" ht="18" customHeight="1">
      <c r="A26" s="43">
        <v>9</v>
      </c>
      <c r="B26" s="709" t="s">
        <v>55</v>
      </c>
      <c r="C26" s="709"/>
      <c r="D26" s="44"/>
      <c r="E26" s="45">
        <v>1305</v>
      </c>
      <c r="F26" s="42">
        <v>938</v>
      </c>
      <c r="G26" s="27">
        <f>ROUND(F26/$E$26*100,1)</f>
        <v>71.900000000000006</v>
      </c>
      <c r="H26" s="136">
        <f t="shared" si="1"/>
        <v>0.1</v>
      </c>
      <c r="I26" s="4"/>
    </row>
    <row r="27" spans="1:9" s="2" customFormat="1" ht="18" customHeight="1" thickBot="1">
      <c r="A27" s="46">
        <v>10</v>
      </c>
      <c r="B27" s="755" t="s">
        <v>8</v>
      </c>
      <c r="C27" s="755"/>
      <c r="D27" s="47"/>
      <c r="E27" s="48">
        <v>1500</v>
      </c>
      <c r="F27" s="49">
        <v>0</v>
      </c>
      <c r="G27" s="33">
        <f>ROUND(F27/$E$27*100,1)</f>
        <v>0</v>
      </c>
      <c r="H27" s="137">
        <f>ROUND(E27/$E$28*100,1)</f>
        <v>0.2</v>
      </c>
      <c r="I27" s="4"/>
    </row>
    <row r="28" spans="1:9" s="2" customFormat="1" ht="18" customHeight="1" thickTop="1" thickBot="1">
      <c r="A28" s="743" t="s">
        <v>35</v>
      </c>
      <c r="B28" s="744"/>
      <c r="C28" s="744"/>
      <c r="D28" s="744"/>
      <c r="E28" s="50">
        <f>SUM(E18:E27)</f>
        <v>958956</v>
      </c>
      <c r="F28" s="51">
        <f>SUM(F18:F27)</f>
        <v>849676</v>
      </c>
      <c r="G28" s="138">
        <f>ROUND(F28/$E$28*100,1)</f>
        <v>88.6</v>
      </c>
      <c r="H28" s="139">
        <f>SUM(H18:H27)</f>
        <v>100.00000000000001</v>
      </c>
      <c r="I28" s="4"/>
    </row>
    <row r="29" spans="1:9" s="2" customFormat="1" ht="18" customHeight="1">
      <c r="A29" s="60"/>
      <c r="B29" s="60"/>
      <c r="C29" s="60"/>
      <c r="D29" s="60"/>
      <c r="E29" s="61"/>
      <c r="F29" s="61"/>
      <c r="G29" s="62"/>
      <c r="H29" s="63"/>
      <c r="I29" s="4"/>
    </row>
    <row r="30" spans="1:9" s="2" customFormat="1" ht="18" customHeight="1">
      <c r="A30" s="60"/>
      <c r="B30" s="60"/>
      <c r="C30" s="60"/>
      <c r="D30" s="60"/>
      <c r="E30" s="61"/>
      <c r="F30" s="61"/>
      <c r="G30" s="62"/>
      <c r="H30" s="63"/>
      <c r="I30" s="4"/>
    </row>
    <row r="31" spans="1:9" s="2" customFormat="1" ht="18" customHeight="1">
      <c r="A31" s="60"/>
      <c r="B31" s="60"/>
      <c r="C31" s="60"/>
      <c r="D31" s="60"/>
      <c r="E31" s="61"/>
      <c r="F31" s="61"/>
      <c r="G31" s="62"/>
      <c r="H31" s="63"/>
      <c r="I31" s="4"/>
    </row>
    <row r="32" spans="1:9" s="2" customFormat="1" ht="18" customHeight="1">
      <c r="A32" s="60"/>
      <c r="B32" s="60"/>
      <c r="C32" s="60"/>
      <c r="D32" s="60"/>
      <c r="E32" s="61"/>
      <c r="F32" s="61"/>
      <c r="G32" s="62"/>
      <c r="H32" s="63"/>
      <c r="I32" s="4"/>
    </row>
    <row r="33" spans="1:9" s="2" customFormat="1" ht="18" customHeight="1">
      <c r="A33" s="60"/>
      <c r="B33" s="60"/>
      <c r="C33" s="60"/>
      <c r="D33" s="60"/>
      <c r="E33" s="61"/>
      <c r="F33" s="61"/>
      <c r="G33" s="62"/>
      <c r="H33" s="63"/>
      <c r="I33" s="4"/>
    </row>
    <row r="34" spans="1:9" s="2" customFormat="1" ht="18" customHeight="1">
      <c r="A34" s="60"/>
      <c r="B34" s="60"/>
      <c r="C34" s="60"/>
      <c r="D34" s="60"/>
      <c r="E34" s="61"/>
      <c r="F34" s="61"/>
      <c r="G34" s="62"/>
      <c r="H34" s="63"/>
      <c r="I34" s="4"/>
    </row>
    <row r="35" spans="1:9" s="2" customFormat="1" ht="18" customHeight="1">
      <c r="A35" s="60"/>
      <c r="B35" s="60"/>
      <c r="C35" s="60"/>
      <c r="D35" s="60"/>
      <c r="E35" s="61"/>
      <c r="F35" s="61"/>
      <c r="G35" s="62"/>
      <c r="H35" s="63"/>
      <c r="I35" s="4"/>
    </row>
    <row r="36" spans="1:9" s="2" customFormat="1" ht="18" customHeight="1">
      <c r="A36" s="60"/>
      <c r="B36" s="60"/>
      <c r="C36" s="60"/>
      <c r="D36" s="60"/>
      <c r="E36" s="61"/>
      <c r="F36" s="61"/>
      <c r="G36" s="62"/>
      <c r="H36" s="63"/>
      <c r="I36" s="4"/>
    </row>
    <row r="37" spans="1:9" s="2" customFormat="1" ht="18" customHeight="1">
      <c r="A37" s="60"/>
      <c r="B37" s="60"/>
      <c r="C37" s="60"/>
      <c r="D37" s="60"/>
      <c r="E37" s="61"/>
      <c r="F37" s="61"/>
      <c r="G37" s="62"/>
      <c r="H37" s="63"/>
      <c r="I37" s="4"/>
    </row>
    <row r="38" spans="1:9" s="2" customFormat="1" ht="18" customHeight="1">
      <c r="A38" s="64"/>
      <c r="B38" s="64"/>
      <c r="C38" s="64"/>
      <c r="D38" s="64"/>
      <c r="E38" s="64"/>
      <c r="F38" s="64"/>
      <c r="G38" s="64"/>
      <c r="H38" s="64"/>
      <c r="I38" s="5"/>
    </row>
    <row r="39" spans="1:9" s="2" customFormat="1" ht="24" customHeight="1">
      <c r="A39" s="749" t="s">
        <v>463</v>
      </c>
      <c r="B39" s="749"/>
      <c r="C39" s="749"/>
      <c r="D39" s="749"/>
      <c r="E39" s="749"/>
      <c r="F39" s="749"/>
      <c r="G39" s="749"/>
      <c r="H39" s="749"/>
      <c r="I39" s="1"/>
    </row>
    <row r="40" spans="1:9" s="2" customFormat="1" ht="20.100000000000001" customHeight="1" thickBot="1">
      <c r="A40" s="20" t="s">
        <v>1</v>
      </c>
      <c r="B40" s="20"/>
      <c r="C40" s="20"/>
      <c r="D40" s="20"/>
      <c r="E40" s="21"/>
      <c r="F40" s="21"/>
      <c r="G40" s="21"/>
      <c r="H40" s="22" t="s">
        <v>40</v>
      </c>
    </row>
    <row r="41" spans="1:9" s="2" customFormat="1" ht="18" customHeight="1">
      <c r="A41" s="711" t="s">
        <v>2</v>
      </c>
      <c r="B41" s="712"/>
      <c r="C41" s="712"/>
      <c r="D41" s="712"/>
      <c r="E41" s="723" t="s">
        <v>275</v>
      </c>
      <c r="F41" s="715" t="s">
        <v>37</v>
      </c>
      <c r="G41" s="720" t="s">
        <v>39</v>
      </c>
      <c r="H41" s="718" t="s">
        <v>38</v>
      </c>
      <c r="I41" s="14"/>
    </row>
    <row r="42" spans="1:9" s="2" customFormat="1" ht="18" customHeight="1">
      <c r="A42" s="713"/>
      <c r="B42" s="714"/>
      <c r="C42" s="714"/>
      <c r="D42" s="714"/>
      <c r="E42" s="724"/>
      <c r="F42" s="716"/>
      <c r="G42" s="721"/>
      <c r="H42" s="719"/>
      <c r="I42" s="14"/>
    </row>
    <row r="43" spans="1:9" s="2" customFormat="1" ht="18" customHeight="1">
      <c r="A43" s="23">
        <v>1</v>
      </c>
      <c r="B43" s="726" t="s">
        <v>56</v>
      </c>
      <c r="C43" s="726"/>
      <c r="D43" s="24"/>
      <c r="E43" s="25">
        <v>157926</v>
      </c>
      <c r="F43" s="26">
        <v>159246</v>
      </c>
      <c r="G43" s="27">
        <f>ROUND(F43/$E$43*100,1)</f>
        <v>100.8</v>
      </c>
      <c r="H43" s="120">
        <f>ROUND(E43/$E$51*100,1)</f>
        <v>19.399999999999999</v>
      </c>
      <c r="I43" s="15"/>
    </row>
    <row r="44" spans="1:9" s="2" customFormat="1" ht="18" customHeight="1">
      <c r="A44" s="28">
        <v>2</v>
      </c>
      <c r="B44" s="709" t="s">
        <v>44</v>
      </c>
      <c r="C44" s="709"/>
      <c r="D44" s="30"/>
      <c r="E44" s="25">
        <v>177588</v>
      </c>
      <c r="F44" s="26">
        <v>177681</v>
      </c>
      <c r="G44" s="27">
        <f>ROUND(F44/$E$44*100,1)</f>
        <v>100.1</v>
      </c>
      <c r="H44" s="120">
        <f>ROUND(E44/$E$51*100,1)</f>
        <v>21.8</v>
      </c>
      <c r="I44" s="15"/>
    </row>
    <row r="45" spans="1:9" s="2" customFormat="1" ht="18" customHeight="1">
      <c r="A45" s="31">
        <v>3</v>
      </c>
      <c r="B45" s="709" t="s">
        <v>57</v>
      </c>
      <c r="C45" s="709"/>
      <c r="D45" s="30"/>
      <c r="E45" s="25">
        <v>202413</v>
      </c>
      <c r="F45" s="26">
        <v>186176</v>
      </c>
      <c r="G45" s="27">
        <f>ROUND(F45/$E$45*100,1)</f>
        <v>92</v>
      </c>
      <c r="H45" s="120">
        <f>ROUND(E45/$E$51*100,1)</f>
        <v>24.8</v>
      </c>
      <c r="I45" s="15"/>
    </row>
    <row r="46" spans="1:9" s="2" customFormat="1" ht="18" customHeight="1">
      <c r="A46" s="23">
        <v>4</v>
      </c>
      <c r="B46" s="709" t="s">
        <v>45</v>
      </c>
      <c r="C46" s="709"/>
      <c r="D46" s="30"/>
      <c r="E46" s="25">
        <v>112081</v>
      </c>
      <c r="F46" s="26">
        <v>111891</v>
      </c>
      <c r="G46" s="27">
        <f>ROUND(F46/$E$46*100,1)</f>
        <v>99.8</v>
      </c>
      <c r="H46" s="120">
        <f t="shared" ref="H46:H48" si="2">ROUND(E46/$E$51*100,1)</f>
        <v>13.7</v>
      </c>
      <c r="I46" s="15"/>
    </row>
    <row r="47" spans="1:9" s="2" customFormat="1" ht="18" customHeight="1">
      <c r="A47" s="28">
        <v>5</v>
      </c>
      <c r="B47" s="717" t="s">
        <v>46</v>
      </c>
      <c r="C47" s="717"/>
      <c r="D47" s="30"/>
      <c r="E47" s="25">
        <v>1</v>
      </c>
      <c r="F47" s="26">
        <v>1</v>
      </c>
      <c r="G47" s="27">
        <f>ROUND(F47/$E$47*100,1)</f>
        <v>100</v>
      </c>
      <c r="H47" s="120">
        <f t="shared" si="2"/>
        <v>0</v>
      </c>
      <c r="I47" s="15"/>
    </row>
    <row r="48" spans="1:9" s="2" customFormat="1" ht="18" customHeight="1">
      <c r="A48" s="31">
        <v>6</v>
      </c>
      <c r="B48" s="709" t="s">
        <v>47</v>
      </c>
      <c r="C48" s="709"/>
      <c r="D48" s="30"/>
      <c r="E48" s="25">
        <v>118856</v>
      </c>
      <c r="F48" s="26">
        <v>80000</v>
      </c>
      <c r="G48" s="27">
        <f>ROUND(F48/$E$48*100,1)</f>
        <v>67.3</v>
      </c>
      <c r="H48" s="120">
        <f t="shared" si="2"/>
        <v>14.6</v>
      </c>
      <c r="I48" s="15"/>
    </row>
    <row r="49" spans="1:9" s="2" customFormat="1" ht="18" customHeight="1">
      <c r="A49" s="23">
        <v>7</v>
      </c>
      <c r="B49" s="709" t="s">
        <v>48</v>
      </c>
      <c r="C49" s="709"/>
      <c r="D49" s="30"/>
      <c r="E49" s="25">
        <v>46403</v>
      </c>
      <c r="F49" s="26">
        <v>46403</v>
      </c>
      <c r="G49" s="27">
        <f>ROUND(F49/$E$49*100,1)</f>
        <v>100</v>
      </c>
      <c r="H49" s="120">
        <f>ROUND(E49/$E$51*100,1)</f>
        <v>5.7</v>
      </c>
      <c r="I49" s="15"/>
    </row>
    <row r="50" spans="1:9" s="2" customFormat="1" ht="18" customHeight="1" thickBot="1">
      <c r="A50" s="28">
        <v>8</v>
      </c>
      <c r="B50" s="709" t="s">
        <v>49</v>
      </c>
      <c r="C50" s="709"/>
      <c r="D50" s="30"/>
      <c r="E50" s="25">
        <v>59</v>
      </c>
      <c r="F50" s="26">
        <v>69</v>
      </c>
      <c r="G50" s="54">
        <f>ROUND(F50/$E$50*100,1)</f>
        <v>116.9</v>
      </c>
      <c r="H50" s="120">
        <f>ROUND(E50/$E$51*100,1)</f>
        <v>0</v>
      </c>
      <c r="I50" s="15"/>
    </row>
    <row r="51" spans="1:9" s="2" customFormat="1" ht="18" customHeight="1" thickTop="1" thickBot="1">
      <c r="A51" s="730" t="s">
        <v>35</v>
      </c>
      <c r="B51" s="731"/>
      <c r="C51" s="731"/>
      <c r="D51" s="732"/>
      <c r="E51" s="34">
        <f>SUM(E43:E50)</f>
        <v>815327</v>
      </c>
      <c r="F51" s="35">
        <f>SUM(F43:F50)</f>
        <v>761467</v>
      </c>
      <c r="G51" s="36">
        <f>ROUND(F51/$E$51*100,1)</f>
        <v>93.4</v>
      </c>
      <c r="H51" s="128">
        <f>SUM(H43:H50)</f>
        <v>100</v>
      </c>
      <c r="I51" s="16"/>
    </row>
    <row r="52" spans="1:9" s="2" customFormat="1" ht="7.5" customHeight="1">
      <c r="A52" s="37"/>
      <c r="B52" s="37"/>
      <c r="C52" s="37"/>
      <c r="D52" s="37"/>
      <c r="E52" s="37"/>
      <c r="F52" s="37"/>
      <c r="G52" s="37"/>
      <c r="H52" s="37"/>
      <c r="I52" s="4"/>
    </row>
    <row r="53" spans="1:9" s="2" customFormat="1" ht="18" customHeight="1" thickBot="1">
      <c r="A53" s="38" t="s">
        <v>3</v>
      </c>
      <c r="B53" s="38"/>
      <c r="C53" s="38"/>
      <c r="D53" s="38"/>
      <c r="E53" s="20"/>
      <c r="F53" s="20"/>
      <c r="G53" s="20"/>
      <c r="H53" s="135" t="s">
        <v>40</v>
      </c>
      <c r="I53" s="17"/>
    </row>
    <row r="54" spans="1:9" s="2" customFormat="1" ht="18" customHeight="1">
      <c r="A54" s="734" t="s">
        <v>2</v>
      </c>
      <c r="B54" s="735"/>
      <c r="C54" s="735"/>
      <c r="D54" s="735"/>
      <c r="E54" s="727" t="s">
        <v>275</v>
      </c>
      <c r="F54" s="725" t="s">
        <v>96</v>
      </c>
      <c r="G54" s="722" t="s">
        <v>39</v>
      </c>
      <c r="H54" s="728" t="s">
        <v>38</v>
      </c>
      <c r="I54" s="18"/>
    </row>
    <row r="55" spans="1:9" s="2" customFormat="1" ht="18" customHeight="1">
      <c r="A55" s="736"/>
      <c r="B55" s="737"/>
      <c r="C55" s="737"/>
      <c r="D55" s="737"/>
      <c r="E55" s="724"/>
      <c r="F55" s="716"/>
      <c r="G55" s="721"/>
      <c r="H55" s="729"/>
      <c r="I55" s="18"/>
    </row>
    <row r="56" spans="1:9" s="2" customFormat="1" ht="18" customHeight="1">
      <c r="A56" s="39">
        <v>1</v>
      </c>
      <c r="B56" s="726" t="s">
        <v>50</v>
      </c>
      <c r="C56" s="726"/>
      <c r="D56" s="40"/>
      <c r="E56" s="41">
        <v>12504</v>
      </c>
      <c r="F56" s="42">
        <v>9824</v>
      </c>
      <c r="G56" s="27">
        <f>ROUND(F56/$E$56*100,1)</f>
        <v>78.599999999999994</v>
      </c>
      <c r="H56" s="136">
        <f t="shared" ref="H56:H61" si="3">ROUND(E56/$E$62*100,1)</f>
        <v>1.5</v>
      </c>
      <c r="I56" s="4"/>
    </row>
    <row r="57" spans="1:9" s="2" customFormat="1" ht="18" customHeight="1">
      <c r="A57" s="43">
        <v>2</v>
      </c>
      <c r="B57" s="709" t="s">
        <v>51</v>
      </c>
      <c r="C57" s="709"/>
      <c r="D57" s="44"/>
      <c r="E57" s="45">
        <v>737867</v>
      </c>
      <c r="F57" s="42">
        <v>635996</v>
      </c>
      <c r="G57" s="27">
        <f>ROUND(F57/$E$57*100,1)</f>
        <v>86.2</v>
      </c>
      <c r="H57" s="136">
        <f t="shared" si="3"/>
        <v>90.5</v>
      </c>
      <c r="I57" s="4"/>
    </row>
    <row r="58" spans="1:9" s="2" customFormat="1" ht="18" customHeight="1">
      <c r="A58" s="43">
        <v>3</v>
      </c>
      <c r="B58" s="709" t="s">
        <v>59</v>
      </c>
      <c r="C58" s="709"/>
      <c r="D58" s="44"/>
      <c r="E58" s="45">
        <v>25257</v>
      </c>
      <c r="F58" s="42">
        <v>20510</v>
      </c>
      <c r="G58" s="27">
        <f>ROUND(F58/$E$58*100,1)</f>
        <v>81.2</v>
      </c>
      <c r="H58" s="136">
        <f t="shared" si="3"/>
        <v>3.1</v>
      </c>
      <c r="I58" s="4"/>
    </row>
    <row r="59" spans="1:9" s="2" customFormat="1" ht="18" customHeight="1">
      <c r="A59" s="43">
        <v>4</v>
      </c>
      <c r="B59" s="709" t="s">
        <v>54</v>
      </c>
      <c r="C59" s="709"/>
      <c r="D59" s="44"/>
      <c r="E59" s="45">
        <v>18730</v>
      </c>
      <c r="F59" s="42">
        <v>1</v>
      </c>
      <c r="G59" s="27">
        <f>ROUND(F59/$E$59*100,1)</f>
        <v>0</v>
      </c>
      <c r="H59" s="136">
        <f t="shared" si="3"/>
        <v>2.2999999999999998</v>
      </c>
      <c r="I59" s="4"/>
    </row>
    <row r="60" spans="1:9" s="2" customFormat="1" ht="18" customHeight="1">
      <c r="A60" s="43">
        <v>5</v>
      </c>
      <c r="B60" s="709" t="s">
        <v>55</v>
      </c>
      <c r="C60" s="709"/>
      <c r="D60" s="44"/>
      <c r="E60" s="45">
        <v>20082</v>
      </c>
      <c r="F60" s="42">
        <v>20023</v>
      </c>
      <c r="G60" s="27">
        <f>ROUND(F60/$E$60*100,1)</f>
        <v>99.7</v>
      </c>
      <c r="H60" s="136">
        <f t="shared" si="3"/>
        <v>2.5</v>
      </c>
      <c r="I60" s="4"/>
    </row>
    <row r="61" spans="1:9" s="2" customFormat="1" ht="18" customHeight="1" thickBot="1">
      <c r="A61" s="55">
        <v>6</v>
      </c>
      <c r="B61" s="738" t="s">
        <v>8</v>
      </c>
      <c r="C61" s="738"/>
      <c r="D61" s="56"/>
      <c r="E61" s="57">
        <v>887</v>
      </c>
      <c r="F61" s="58">
        <v>0</v>
      </c>
      <c r="G61" s="33">
        <f>ROUND(F61/$E$61*100,1)</f>
        <v>0</v>
      </c>
      <c r="H61" s="140">
        <f t="shared" si="3"/>
        <v>0.1</v>
      </c>
      <c r="I61" s="4"/>
    </row>
    <row r="62" spans="1:9" s="2" customFormat="1" ht="18" customHeight="1" thickTop="1" thickBot="1">
      <c r="A62" s="748" t="s">
        <v>35</v>
      </c>
      <c r="B62" s="744"/>
      <c r="C62" s="744"/>
      <c r="D62" s="744"/>
      <c r="E62" s="50">
        <f>SUM(E56:E61)</f>
        <v>815327</v>
      </c>
      <c r="F62" s="51">
        <f>SUM(F56:F61)</f>
        <v>686354</v>
      </c>
      <c r="G62" s="138">
        <f>ROUND(F62/$E$62*100,1)</f>
        <v>84.2</v>
      </c>
      <c r="H62" s="139">
        <f>SUM(H56:H61)</f>
        <v>99.999999999999986</v>
      </c>
      <c r="I62" s="4"/>
    </row>
    <row r="64" spans="1:9" s="2" customFormat="1" ht="24" customHeight="1">
      <c r="A64" s="749" t="s">
        <v>464</v>
      </c>
      <c r="B64" s="749"/>
      <c r="C64" s="749"/>
      <c r="D64" s="749"/>
      <c r="E64" s="749"/>
      <c r="F64" s="749"/>
      <c r="G64" s="749"/>
      <c r="H64" s="749"/>
      <c r="I64" s="1"/>
    </row>
    <row r="65" spans="1:9" s="2" customFormat="1" ht="20.100000000000001" customHeight="1" thickBot="1">
      <c r="A65" s="20" t="s">
        <v>1</v>
      </c>
      <c r="B65" s="20"/>
      <c r="C65" s="20"/>
      <c r="D65" s="20"/>
      <c r="E65" s="21"/>
      <c r="F65" s="21"/>
      <c r="G65" s="21"/>
      <c r="H65" s="22" t="s">
        <v>40</v>
      </c>
    </row>
    <row r="66" spans="1:9" s="2" customFormat="1" ht="18" customHeight="1">
      <c r="A66" s="711" t="s">
        <v>2</v>
      </c>
      <c r="B66" s="712"/>
      <c r="C66" s="712"/>
      <c r="D66" s="712"/>
      <c r="E66" s="723" t="s">
        <v>275</v>
      </c>
      <c r="F66" s="715" t="s">
        <v>37</v>
      </c>
      <c r="G66" s="720" t="s">
        <v>39</v>
      </c>
      <c r="H66" s="718" t="s">
        <v>38</v>
      </c>
      <c r="I66" s="14"/>
    </row>
    <row r="67" spans="1:9" s="2" customFormat="1" ht="18" customHeight="1">
      <c r="A67" s="713"/>
      <c r="B67" s="714"/>
      <c r="C67" s="714"/>
      <c r="D67" s="714"/>
      <c r="E67" s="724"/>
      <c r="F67" s="716"/>
      <c r="G67" s="721"/>
      <c r="H67" s="719"/>
      <c r="I67" s="14"/>
    </row>
    <row r="68" spans="1:9" s="2" customFormat="1" ht="18" customHeight="1">
      <c r="A68" s="23">
        <v>1</v>
      </c>
      <c r="B68" s="726" t="s">
        <v>60</v>
      </c>
      <c r="C68" s="726"/>
      <c r="D68" s="24"/>
      <c r="E68" s="25">
        <v>79339</v>
      </c>
      <c r="F68" s="26">
        <v>78542</v>
      </c>
      <c r="G68" s="27">
        <f>ROUND(F68/$E$68*100,1)</f>
        <v>99</v>
      </c>
      <c r="H68" s="120">
        <f>ROUND(E68/$E$74*100,1)+0.1</f>
        <v>69.199999999999989</v>
      </c>
      <c r="I68" s="15"/>
    </row>
    <row r="69" spans="1:9" s="2" customFormat="1" ht="18" customHeight="1">
      <c r="A69" s="28">
        <v>2</v>
      </c>
      <c r="B69" s="709" t="s">
        <v>43</v>
      </c>
      <c r="C69" s="709"/>
      <c r="D69" s="30"/>
      <c r="E69" s="25">
        <v>1</v>
      </c>
      <c r="F69" s="26">
        <v>0</v>
      </c>
      <c r="G69" s="27">
        <f>ROUND(F69/$E$69*100,1)</f>
        <v>0</v>
      </c>
      <c r="H69" s="120">
        <f t="shared" ref="H69:H73" si="4">ROUND(E69/$E$74*100,1)</f>
        <v>0</v>
      </c>
      <c r="I69" s="15"/>
    </row>
    <row r="70" spans="1:9" s="2" customFormat="1" ht="18" hidden="1" customHeight="1">
      <c r="A70" s="31">
        <v>3</v>
      </c>
      <c r="B70" s="709" t="s">
        <v>44</v>
      </c>
      <c r="C70" s="709"/>
      <c r="D70" s="30"/>
      <c r="E70" s="25"/>
      <c r="F70" s="26"/>
      <c r="G70" s="27">
        <f>ROUND(F70/$E$71*100,1)</f>
        <v>0</v>
      </c>
      <c r="H70" s="120">
        <f t="shared" si="4"/>
        <v>0</v>
      </c>
      <c r="I70" s="15"/>
    </row>
    <row r="71" spans="1:9" s="2" customFormat="1" ht="18" customHeight="1">
      <c r="A71" s="31">
        <v>3</v>
      </c>
      <c r="B71" s="709" t="s">
        <v>47</v>
      </c>
      <c r="C71" s="709"/>
      <c r="D71" s="30"/>
      <c r="E71" s="25">
        <v>35169</v>
      </c>
      <c r="F71" s="26">
        <v>33510</v>
      </c>
      <c r="G71" s="27">
        <f>ROUND(F71/$E$71*100,1)</f>
        <v>95.3</v>
      </c>
      <c r="H71" s="120">
        <f t="shared" si="4"/>
        <v>30.6</v>
      </c>
      <c r="I71" s="15"/>
    </row>
    <row r="72" spans="1:9" s="2" customFormat="1" ht="18" customHeight="1">
      <c r="A72" s="23">
        <v>4</v>
      </c>
      <c r="B72" s="709" t="s">
        <v>48</v>
      </c>
      <c r="C72" s="709"/>
      <c r="D72" s="30"/>
      <c r="E72" s="25">
        <v>153</v>
      </c>
      <c r="F72" s="26">
        <v>153</v>
      </c>
      <c r="G72" s="27">
        <f>ROUND(F72/$E$72*100,1)</f>
        <v>100</v>
      </c>
      <c r="H72" s="120">
        <f t="shared" si="4"/>
        <v>0.1</v>
      </c>
      <c r="I72" s="15"/>
    </row>
    <row r="73" spans="1:9" s="2" customFormat="1" ht="18" customHeight="1" thickBot="1">
      <c r="A73" s="643">
        <v>5</v>
      </c>
      <c r="B73" s="751" t="s">
        <v>49</v>
      </c>
      <c r="C73" s="751"/>
      <c r="D73" s="644"/>
      <c r="E73" s="645">
        <v>120</v>
      </c>
      <c r="F73" s="646">
        <v>60</v>
      </c>
      <c r="G73" s="647">
        <f>ROUND(F73/$E$73*100,1)</f>
        <v>50</v>
      </c>
      <c r="H73" s="648">
        <f t="shared" si="4"/>
        <v>0.1</v>
      </c>
      <c r="I73" s="15"/>
    </row>
    <row r="74" spans="1:9" s="2" customFormat="1" ht="18" customHeight="1" thickTop="1" thickBot="1">
      <c r="A74" s="752" t="s">
        <v>35</v>
      </c>
      <c r="B74" s="753"/>
      <c r="C74" s="753"/>
      <c r="D74" s="754"/>
      <c r="E74" s="34">
        <f>SUM(E68:E73)</f>
        <v>114782</v>
      </c>
      <c r="F74" s="35">
        <f>SUM(F68:F73)</f>
        <v>112265</v>
      </c>
      <c r="G74" s="65">
        <f>ROUND(F74/$E$74*100,1)</f>
        <v>97.8</v>
      </c>
      <c r="H74" s="128">
        <f>SUM(H68:H73)</f>
        <v>99.999999999999972</v>
      </c>
      <c r="I74" s="16"/>
    </row>
    <row r="75" spans="1:9" s="2" customFormat="1" ht="7.5" customHeight="1">
      <c r="A75" s="37"/>
      <c r="B75" s="37"/>
      <c r="C75" s="37"/>
      <c r="D75" s="37"/>
      <c r="E75" s="37"/>
      <c r="F75" s="37"/>
      <c r="G75" s="37"/>
      <c r="H75" s="37"/>
      <c r="I75" s="4"/>
    </row>
    <row r="76" spans="1:9" s="2" customFormat="1" ht="18" customHeight="1" thickBot="1">
      <c r="A76" s="38" t="s">
        <v>3</v>
      </c>
      <c r="B76" s="38"/>
      <c r="C76" s="38"/>
      <c r="D76" s="38"/>
      <c r="E76" s="20"/>
      <c r="F76" s="20"/>
      <c r="G76" s="20"/>
      <c r="H76" s="135" t="s">
        <v>40</v>
      </c>
      <c r="I76" s="17"/>
    </row>
    <row r="77" spans="1:9" s="2" customFormat="1" ht="18" customHeight="1">
      <c r="A77" s="734" t="s">
        <v>2</v>
      </c>
      <c r="B77" s="735"/>
      <c r="C77" s="735"/>
      <c r="D77" s="735"/>
      <c r="E77" s="727" t="s">
        <v>275</v>
      </c>
      <c r="F77" s="725" t="s">
        <v>96</v>
      </c>
      <c r="G77" s="722" t="s">
        <v>39</v>
      </c>
      <c r="H77" s="728" t="s">
        <v>38</v>
      </c>
      <c r="I77" s="18"/>
    </row>
    <row r="78" spans="1:9" s="2" customFormat="1" ht="18" customHeight="1">
      <c r="A78" s="736"/>
      <c r="B78" s="737"/>
      <c r="C78" s="737"/>
      <c r="D78" s="737"/>
      <c r="E78" s="724"/>
      <c r="F78" s="716"/>
      <c r="G78" s="721"/>
      <c r="H78" s="729"/>
      <c r="I78" s="18"/>
    </row>
    <row r="79" spans="1:9" s="2" customFormat="1" ht="18" customHeight="1">
      <c r="A79" s="39">
        <v>1</v>
      </c>
      <c r="B79" s="726" t="s">
        <v>50</v>
      </c>
      <c r="C79" s="726"/>
      <c r="D79" s="40"/>
      <c r="E79" s="41">
        <v>1710</v>
      </c>
      <c r="F79" s="42">
        <v>1369</v>
      </c>
      <c r="G79" s="27">
        <f>ROUND(F79/$E$79*100,1)</f>
        <v>80.099999999999994</v>
      </c>
      <c r="H79" s="136">
        <f>ROUND(E79/$E$83*100,1)</f>
        <v>1.5</v>
      </c>
      <c r="I79" s="4"/>
    </row>
    <row r="80" spans="1:9" s="2" customFormat="1" ht="18" customHeight="1">
      <c r="A80" s="43">
        <v>2</v>
      </c>
      <c r="B80" s="747" t="s">
        <v>61</v>
      </c>
      <c r="C80" s="747"/>
      <c r="D80" s="44"/>
      <c r="E80" s="45">
        <v>112852</v>
      </c>
      <c r="F80" s="42">
        <v>110374</v>
      </c>
      <c r="G80" s="27">
        <f>ROUND(F80/$E$80*100,1)</f>
        <v>97.8</v>
      </c>
      <c r="H80" s="136">
        <f>ROUND(E80/$E$83*100,1)</f>
        <v>98.3</v>
      </c>
      <c r="I80" s="4"/>
    </row>
    <row r="81" spans="1:9" s="2" customFormat="1" ht="18" customHeight="1">
      <c r="A81" s="43">
        <v>3</v>
      </c>
      <c r="B81" s="709" t="s">
        <v>55</v>
      </c>
      <c r="C81" s="709"/>
      <c r="D81" s="44"/>
      <c r="E81" s="45">
        <v>120</v>
      </c>
      <c r="F81" s="42">
        <v>59</v>
      </c>
      <c r="G81" s="27">
        <f>ROUND(F81/$E$81*100,1)</f>
        <v>49.2</v>
      </c>
      <c r="H81" s="136">
        <f>ROUND(E81/$E$83*100,1)</f>
        <v>0.1</v>
      </c>
      <c r="I81" s="4"/>
    </row>
    <row r="82" spans="1:9" s="2" customFormat="1" ht="18" customHeight="1" thickBot="1">
      <c r="A82" s="55">
        <v>4</v>
      </c>
      <c r="B82" s="738" t="s">
        <v>8</v>
      </c>
      <c r="C82" s="738"/>
      <c r="D82" s="56"/>
      <c r="E82" s="57">
        <v>100</v>
      </c>
      <c r="F82" s="58">
        <v>0</v>
      </c>
      <c r="G82" s="33">
        <f>ROUND(F82/$E$82*100,1)</f>
        <v>0</v>
      </c>
      <c r="H82" s="140">
        <f>ROUND(E82/$E$83*100,1)</f>
        <v>0.1</v>
      </c>
      <c r="I82" s="4"/>
    </row>
    <row r="83" spans="1:9" s="2" customFormat="1" ht="18" customHeight="1" thickTop="1" thickBot="1">
      <c r="A83" s="748" t="s">
        <v>35</v>
      </c>
      <c r="B83" s="744"/>
      <c r="C83" s="744"/>
      <c r="D83" s="744"/>
      <c r="E83" s="50">
        <f>SUM(E79:E82)</f>
        <v>114782</v>
      </c>
      <c r="F83" s="51">
        <f>SUM(F79:F82)</f>
        <v>111802</v>
      </c>
      <c r="G83" s="138">
        <f>ROUND(F83/$E$83*100,1)</f>
        <v>97.4</v>
      </c>
      <c r="H83" s="139">
        <f>SUM(H79:H82)</f>
        <v>99.999999999999986</v>
      </c>
      <c r="I83" s="4"/>
    </row>
    <row r="85" spans="1:9" s="2" customFormat="1" ht="24" customHeight="1">
      <c r="A85" s="749" t="s">
        <v>465</v>
      </c>
      <c r="B85" s="749"/>
      <c r="C85" s="749"/>
      <c r="D85" s="749"/>
      <c r="E85" s="749"/>
      <c r="F85" s="749"/>
      <c r="G85" s="749"/>
      <c r="H85" s="749"/>
      <c r="I85" s="1"/>
    </row>
    <row r="86" spans="1:9" s="2" customFormat="1" ht="20.100000000000001" customHeight="1" thickBot="1">
      <c r="A86" s="20" t="s">
        <v>1</v>
      </c>
      <c r="B86" s="20"/>
      <c r="C86" s="20"/>
      <c r="D86" s="20"/>
      <c r="E86" s="21"/>
      <c r="F86" s="21"/>
      <c r="G86" s="21"/>
      <c r="H86" s="22" t="s">
        <v>40</v>
      </c>
    </row>
    <row r="87" spans="1:9" s="2" customFormat="1" ht="18" customHeight="1">
      <c r="A87" s="711" t="s">
        <v>2</v>
      </c>
      <c r="B87" s="712"/>
      <c r="C87" s="712"/>
      <c r="D87" s="712"/>
      <c r="E87" s="723" t="s">
        <v>275</v>
      </c>
      <c r="F87" s="715" t="s">
        <v>37</v>
      </c>
      <c r="G87" s="720" t="s">
        <v>39</v>
      </c>
      <c r="H87" s="718" t="s">
        <v>38</v>
      </c>
      <c r="I87" s="14"/>
    </row>
    <row r="88" spans="1:9" s="2" customFormat="1" ht="18" customHeight="1">
      <c r="A88" s="713"/>
      <c r="B88" s="714"/>
      <c r="C88" s="714"/>
      <c r="D88" s="714"/>
      <c r="E88" s="724"/>
      <c r="F88" s="716"/>
      <c r="G88" s="721"/>
      <c r="H88" s="719"/>
      <c r="I88" s="14"/>
    </row>
    <row r="89" spans="1:9" s="2" customFormat="1" ht="18" customHeight="1">
      <c r="A89" s="23">
        <v>1</v>
      </c>
      <c r="B89" s="726" t="s">
        <v>62</v>
      </c>
      <c r="C89" s="726"/>
      <c r="D89" s="24"/>
      <c r="E89" s="25">
        <v>9297</v>
      </c>
      <c r="F89" s="26">
        <v>9298</v>
      </c>
      <c r="G89" s="27">
        <f>ROUND(F89/$E$89*100,1)</f>
        <v>100</v>
      </c>
      <c r="H89" s="120">
        <f>ROUND(E89/$E$96*100,1)</f>
        <v>4.8</v>
      </c>
      <c r="I89" s="15"/>
    </row>
    <row r="90" spans="1:9" s="2" customFormat="1" ht="18" customHeight="1">
      <c r="A90" s="28">
        <v>2</v>
      </c>
      <c r="B90" s="709" t="s">
        <v>43</v>
      </c>
      <c r="C90" s="709"/>
      <c r="D90" s="30"/>
      <c r="E90" s="25">
        <v>109320</v>
      </c>
      <c r="F90" s="26">
        <v>94642</v>
      </c>
      <c r="G90" s="27">
        <f>ROUND(F90/$E$90*100,1)</f>
        <v>86.6</v>
      </c>
      <c r="H90" s="120">
        <f>ROUND(E90/$E$96*100,1)-0.1</f>
        <v>55.8</v>
      </c>
      <c r="I90" s="15"/>
    </row>
    <row r="91" spans="1:9" s="2" customFormat="1" ht="18" customHeight="1">
      <c r="A91" s="643">
        <v>3</v>
      </c>
      <c r="B91" s="750" t="s">
        <v>455</v>
      </c>
      <c r="C91" s="750"/>
      <c r="D91" s="644"/>
      <c r="E91" s="645">
        <v>5815</v>
      </c>
      <c r="F91" s="646">
        <v>5815</v>
      </c>
      <c r="G91" s="27">
        <f>ROUND(F91/$E$90*100,1)</f>
        <v>5.3</v>
      </c>
      <c r="H91" s="120">
        <f>ROUND(E91/$E$96*100,1)</f>
        <v>3</v>
      </c>
      <c r="I91" s="15"/>
    </row>
    <row r="92" spans="1:9" s="2" customFormat="1" ht="18" customHeight="1">
      <c r="A92" s="31">
        <v>3</v>
      </c>
      <c r="B92" s="709" t="s">
        <v>47</v>
      </c>
      <c r="C92" s="709"/>
      <c r="D92" s="30"/>
      <c r="E92" s="25">
        <v>42533</v>
      </c>
      <c r="F92" s="26">
        <v>42533</v>
      </c>
      <c r="G92" s="27">
        <f>ROUND(F92/$E$92*100,1)</f>
        <v>100</v>
      </c>
      <c r="H92" s="120">
        <f>ROUND(E92/$E$96*100,1)</f>
        <v>21.7</v>
      </c>
      <c r="I92" s="15"/>
    </row>
    <row r="93" spans="1:9" s="2" customFormat="1" ht="18" customHeight="1">
      <c r="A93" s="23">
        <v>4</v>
      </c>
      <c r="B93" s="709" t="s">
        <v>48</v>
      </c>
      <c r="C93" s="709"/>
      <c r="D93" s="30"/>
      <c r="E93" s="25">
        <v>11709</v>
      </c>
      <c r="F93" s="26">
        <v>11709</v>
      </c>
      <c r="G93" s="27">
        <f>ROUND(F93/$E$93*100,1)</f>
        <v>100</v>
      </c>
      <c r="H93" s="120">
        <f>ROUND(E93/$E$96*100,1)</f>
        <v>6</v>
      </c>
      <c r="I93" s="15"/>
    </row>
    <row r="94" spans="1:9" s="2" customFormat="1" ht="18" customHeight="1">
      <c r="A94" s="28">
        <v>5</v>
      </c>
      <c r="B94" s="717" t="s">
        <v>49</v>
      </c>
      <c r="C94" s="717"/>
      <c r="D94" s="30"/>
      <c r="E94" s="25">
        <v>4213</v>
      </c>
      <c r="F94" s="26">
        <v>4212</v>
      </c>
      <c r="G94" s="27">
        <f>ROUND(F94/$E$94*100,1)</f>
        <v>100</v>
      </c>
      <c r="H94" s="120">
        <f t="shared" ref="H94:H95" si="5">ROUND(E94/$E$96*100,1)</f>
        <v>2.2000000000000002</v>
      </c>
      <c r="I94" s="15"/>
    </row>
    <row r="95" spans="1:9" s="2" customFormat="1" ht="18" customHeight="1" thickBot="1">
      <c r="A95" s="31">
        <v>6</v>
      </c>
      <c r="B95" s="709" t="s">
        <v>63</v>
      </c>
      <c r="C95" s="709"/>
      <c r="D95" s="30"/>
      <c r="E95" s="25">
        <v>12700</v>
      </c>
      <c r="F95" s="26">
        <v>0</v>
      </c>
      <c r="G95" s="27">
        <f>ROUND(F95/$E$95*100,1)</f>
        <v>0</v>
      </c>
      <c r="H95" s="120">
        <f t="shared" si="5"/>
        <v>6.5</v>
      </c>
      <c r="I95" s="15"/>
    </row>
    <row r="96" spans="1:9" s="2" customFormat="1" ht="18" customHeight="1" thickTop="1" thickBot="1">
      <c r="A96" s="730" t="s">
        <v>35</v>
      </c>
      <c r="B96" s="731"/>
      <c r="C96" s="731"/>
      <c r="D96" s="732"/>
      <c r="E96" s="34">
        <f>SUM(E89:E95)</f>
        <v>195587</v>
      </c>
      <c r="F96" s="35">
        <f>SUM(F89:F95)</f>
        <v>168209</v>
      </c>
      <c r="G96" s="65">
        <f>ROUND(F96/$E$96*100,1)</f>
        <v>86</v>
      </c>
      <c r="H96" s="128">
        <f>SUM(H89:H95)</f>
        <v>100</v>
      </c>
      <c r="I96" s="16"/>
    </row>
    <row r="97" spans="1:9" s="2" customFormat="1" ht="7.5" customHeight="1">
      <c r="A97" s="37"/>
      <c r="B97" s="37"/>
      <c r="C97" s="37"/>
      <c r="D97" s="37"/>
      <c r="E97" s="37"/>
      <c r="F97" s="37"/>
      <c r="G97" s="37"/>
      <c r="H97" s="37"/>
      <c r="I97" s="4"/>
    </row>
    <row r="98" spans="1:9" s="2" customFormat="1" ht="18" customHeight="1" thickBot="1">
      <c r="A98" s="38" t="s">
        <v>3</v>
      </c>
      <c r="B98" s="38"/>
      <c r="C98" s="38"/>
      <c r="D98" s="38"/>
      <c r="E98" s="20"/>
      <c r="F98" s="20"/>
      <c r="G98" s="20"/>
      <c r="H98" s="135" t="s">
        <v>40</v>
      </c>
      <c r="I98" s="17"/>
    </row>
    <row r="99" spans="1:9" s="2" customFormat="1" ht="18" customHeight="1">
      <c r="A99" s="734" t="s">
        <v>2</v>
      </c>
      <c r="B99" s="735"/>
      <c r="C99" s="735"/>
      <c r="D99" s="735"/>
      <c r="E99" s="727" t="s">
        <v>275</v>
      </c>
      <c r="F99" s="725" t="s">
        <v>96</v>
      </c>
      <c r="G99" s="722" t="s">
        <v>39</v>
      </c>
      <c r="H99" s="728" t="s">
        <v>38</v>
      </c>
      <c r="I99" s="18"/>
    </row>
    <row r="100" spans="1:9" s="2" customFormat="1" ht="18" customHeight="1">
      <c r="A100" s="736"/>
      <c r="B100" s="737"/>
      <c r="C100" s="737"/>
      <c r="D100" s="737"/>
      <c r="E100" s="724"/>
      <c r="F100" s="716"/>
      <c r="G100" s="721"/>
      <c r="H100" s="729"/>
      <c r="I100" s="18"/>
    </row>
    <row r="101" spans="1:9" s="2" customFormat="1" ht="18" customHeight="1">
      <c r="A101" s="39">
        <v>1</v>
      </c>
      <c r="B101" s="726" t="s">
        <v>64</v>
      </c>
      <c r="C101" s="726"/>
      <c r="D101" s="40"/>
      <c r="E101" s="41">
        <v>129475</v>
      </c>
      <c r="F101" s="42">
        <v>91388</v>
      </c>
      <c r="G101" s="27">
        <f>ROUND(F101/$E$101*100,1)</f>
        <v>70.599999999999994</v>
      </c>
      <c r="H101" s="136">
        <f>ROUND(E101/$E$103*100,1)</f>
        <v>66.2</v>
      </c>
      <c r="I101" s="4"/>
    </row>
    <row r="102" spans="1:9" s="2" customFormat="1" ht="18" customHeight="1" thickBot="1">
      <c r="A102" s="46">
        <v>2</v>
      </c>
      <c r="B102" s="733" t="s">
        <v>7</v>
      </c>
      <c r="C102" s="733"/>
      <c r="D102" s="44"/>
      <c r="E102" s="25">
        <v>66112</v>
      </c>
      <c r="F102" s="26">
        <v>66083</v>
      </c>
      <c r="G102" s="27">
        <f>ROUND(F102/$E$102*100,1)</f>
        <v>100</v>
      </c>
      <c r="H102" s="136">
        <f>ROUND(E102/$E$103*100,1)</f>
        <v>33.799999999999997</v>
      </c>
      <c r="I102" s="4"/>
    </row>
    <row r="103" spans="1:9" s="2" customFormat="1" ht="18" customHeight="1" thickTop="1" thickBot="1">
      <c r="A103" s="745" t="s">
        <v>35</v>
      </c>
      <c r="B103" s="746"/>
      <c r="C103" s="746"/>
      <c r="D103" s="746"/>
      <c r="E103" s="66">
        <f>SUM(E101:E102)</f>
        <v>195587</v>
      </c>
      <c r="F103" s="67">
        <f>SUM(F101:F102)</f>
        <v>157471</v>
      </c>
      <c r="G103" s="141">
        <f>ROUND(F103/$E$103*100,1)</f>
        <v>80.5</v>
      </c>
      <c r="H103" s="142">
        <f>SUM(H101:H102)</f>
        <v>100</v>
      </c>
      <c r="I103" s="4"/>
    </row>
    <row r="105" spans="1:9" s="2" customFormat="1" ht="24" customHeight="1">
      <c r="A105" s="749" t="s">
        <v>466</v>
      </c>
      <c r="B105" s="749"/>
      <c r="C105" s="749"/>
      <c r="D105" s="749"/>
      <c r="E105" s="749"/>
      <c r="F105" s="749"/>
      <c r="G105" s="749"/>
      <c r="H105" s="749"/>
      <c r="I105" s="1"/>
    </row>
    <row r="106" spans="1:9" s="2" customFormat="1" ht="20.100000000000001" customHeight="1" thickBot="1">
      <c r="A106" s="20" t="s">
        <v>1</v>
      </c>
      <c r="B106" s="20"/>
      <c r="C106" s="20"/>
      <c r="D106" s="20"/>
      <c r="E106" s="21"/>
      <c r="F106" s="21"/>
      <c r="G106" s="21"/>
      <c r="H106" s="22" t="s">
        <v>40</v>
      </c>
    </row>
    <row r="107" spans="1:9" s="2" customFormat="1" ht="18" customHeight="1">
      <c r="A107" s="711" t="s">
        <v>2</v>
      </c>
      <c r="B107" s="712"/>
      <c r="C107" s="712"/>
      <c r="D107" s="712"/>
      <c r="E107" s="723" t="s">
        <v>275</v>
      </c>
      <c r="F107" s="715" t="s">
        <v>37</v>
      </c>
      <c r="G107" s="720" t="s">
        <v>39</v>
      </c>
      <c r="H107" s="718" t="s">
        <v>38</v>
      </c>
      <c r="I107" s="14"/>
    </row>
    <row r="108" spans="1:9" s="2" customFormat="1" ht="18" customHeight="1">
      <c r="A108" s="713"/>
      <c r="B108" s="714"/>
      <c r="C108" s="714"/>
      <c r="D108" s="714"/>
      <c r="E108" s="724"/>
      <c r="F108" s="716"/>
      <c r="G108" s="721"/>
      <c r="H108" s="719"/>
      <c r="I108" s="14"/>
    </row>
    <row r="109" spans="1:9" s="2" customFormat="1" ht="18" customHeight="1">
      <c r="A109" s="23">
        <v>1</v>
      </c>
      <c r="B109" s="726" t="s">
        <v>62</v>
      </c>
      <c r="C109" s="726"/>
      <c r="D109" s="24"/>
      <c r="E109" s="25">
        <v>1</v>
      </c>
      <c r="F109" s="26">
        <v>0</v>
      </c>
      <c r="G109" s="27">
        <f>ROUND(F109/$E$109*100,1)</f>
        <v>0</v>
      </c>
      <c r="H109" s="120">
        <f t="shared" ref="H109:H113" si="6">ROUND(E109/$E$116*100,1)</f>
        <v>0</v>
      </c>
      <c r="I109" s="15"/>
    </row>
    <row r="110" spans="1:9" s="2" customFormat="1" ht="18" customHeight="1">
      <c r="A110" s="28">
        <v>2</v>
      </c>
      <c r="B110" s="709" t="s">
        <v>43</v>
      </c>
      <c r="C110" s="709"/>
      <c r="D110" s="30"/>
      <c r="E110" s="25">
        <v>7020</v>
      </c>
      <c r="F110" s="26">
        <v>5956</v>
      </c>
      <c r="G110" s="27">
        <f>ROUND(F110/$E$110*100,1)</f>
        <v>84.8</v>
      </c>
      <c r="H110" s="120">
        <f t="shared" si="6"/>
        <v>41.6</v>
      </c>
      <c r="I110" s="15"/>
    </row>
    <row r="111" spans="1:9" s="2" customFormat="1" ht="18" hidden="1" customHeight="1">
      <c r="A111" s="23">
        <v>3</v>
      </c>
      <c r="B111" s="709" t="s">
        <v>45</v>
      </c>
      <c r="C111" s="709"/>
      <c r="D111" s="30"/>
      <c r="E111" s="25">
        <v>0</v>
      </c>
      <c r="F111" s="26"/>
      <c r="G111" s="27" t="e">
        <f>ROUND(F111/$E$111*100,1)</f>
        <v>#DIV/0!</v>
      </c>
      <c r="H111" s="120">
        <f t="shared" si="6"/>
        <v>0</v>
      </c>
      <c r="I111" s="15"/>
    </row>
    <row r="112" spans="1:9" s="2" customFormat="1" ht="18" customHeight="1">
      <c r="A112" s="28">
        <v>3</v>
      </c>
      <c r="B112" s="709" t="s">
        <v>47</v>
      </c>
      <c r="C112" s="709"/>
      <c r="D112" s="30"/>
      <c r="E112" s="25">
        <v>5729</v>
      </c>
      <c r="F112" s="26">
        <v>5729</v>
      </c>
      <c r="G112" s="27">
        <f>ROUND(F112/$E$112*100,1)</f>
        <v>100</v>
      </c>
      <c r="H112" s="120">
        <f>ROUND(E112/$E$116*100,1)</f>
        <v>33.9</v>
      </c>
      <c r="I112" s="15"/>
    </row>
    <row r="113" spans="1:9" s="2" customFormat="1" ht="18" customHeight="1">
      <c r="A113" s="23">
        <v>4</v>
      </c>
      <c r="B113" s="709" t="s">
        <v>48</v>
      </c>
      <c r="C113" s="709"/>
      <c r="D113" s="30"/>
      <c r="E113" s="25">
        <v>842</v>
      </c>
      <c r="F113" s="26">
        <v>842</v>
      </c>
      <c r="G113" s="27">
        <f>ROUND(F113/$E$113*100,1)</f>
        <v>100</v>
      </c>
      <c r="H113" s="120">
        <f t="shared" si="6"/>
        <v>5</v>
      </c>
      <c r="I113" s="15"/>
    </row>
    <row r="114" spans="1:9" s="2" customFormat="1" ht="18" customHeight="1">
      <c r="A114" s="28">
        <v>5</v>
      </c>
      <c r="B114" s="717" t="s">
        <v>49</v>
      </c>
      <c r="C114" s="717"/>
      <c r="D114" s="30"/>
      <c r="E114" s="25">
        <v>1</v>
      </c>
      <c r="F114" s="26">
        <v>0</v>
      </c>
      <c r="G114" s="27">
        <f>ROUND(F114/$E$115*100,1)</f>
        <v>0</v>
      </c>
      <c r="H114" s="120">
        <f t="shared" ref="H114" si="7">ROUND(E114/$E$116*100,1)</f>
        <v>0</v>
      </c>
      <c r="I114" s="15"/>
    </row>
    <row r="115" spans="1:9" s="2" customFormat="1" ht="18" customHeight="1" thickBot="1">
      <c r="A115" s="28">
        <v>6</v>
      </c>
      <c r="B115" s="717" t="s">
        <v>408</v>
      </c>
      <c r="C115" s="717"/>
      <c r="D115" s="30"/>
      <c r="E115" s="25">
        <v>3300</v>
      </c>
      <c r="F115" s="26">
        <v>0</v>
      </c>
      <c r="G115" s="27">
        <f>ROUND(F115/$E$115*100,1)</f>
        <v>0</v>
      </c>
      <c r="H115" s="120">
        <f>ROUND(E115/$E$116*100,1)</f>
        <v>19.5</v>
      </c>
      <c r="I115" s="15"/>
    </row>
    <row r="116" spans="1:9" s="2" customFormat="1" ht="18" customHeight="1" thickTop="1" thickBot="1">
      <c r="A116" s="730" t="s">
        <v>35</v>
      </c>
      <c r="B116" s="731"/>
      <c r="C116" s="731"/>
      <c r="D116" s="732"/>
      <c r="E116" s="34">
        <f>SUM(E109:E115)</f>
        <v>16893</v>
      </c>
      <c r="F116" s="35">
        <f>SUM(F109:F115)</f>
        <v>12527</v>
      </c>
      <c r="G116" s="65">
        <f>ROUND(F116/$E$116*100,1)</f>
        <v>74.2</v>
      </c>
      <c r="H116" s="128">
        <f>SUM(H109:H115)</f>
        <v>100</v>
      </c>
      <c r="I116" s="16"/>
    </row>
    <row r="117" spans="1:9" s="2" customFormat="1" ht="7.5" customHeight="1">
      <c r="A117" s="37"/>
      <c r="B117" s="37"/>
      <c r="C117" s="37"/>
      <c r="D117" s="37"/>
      <c r="E117" s="37"/>
      <c r="F117" s="37"/>
      <c r="G117" s="37"/>
      <c r="H117" s="37"/>
      <c r="I117" s="4"/>
    </row>
    <row r="118" spans="1:9" s="2" customFormat="1" ht="18" customHeight="1" thickBot="1">
      <c r="A118" s="38" t="s">
        <v>3</v>
      </c>
      <c r="B118" s="38"/>
      <c r="C118" s="38"/>
      <c r="D118" s="38"/>
      <c r="E118" s="20"/>
      <c r="F118" s="20"/>
      <c r="G118" s="20"/>
      <c r="H118" s="135" t="s">
        <v>40</v>
      </c>
      <c r="I118" s="17"/>
    </row>
    <row r="119" spans="1:9" s="2" customFormat="1" ht="18" customHeight="1">
      <c r="A119" s="734" t="s">
        <v>2</v>
      </c>
      <c r="B119" s="735"/>
      <c r="C119" s="735"/>
      <c r="D119" s="735"/>
      <c r="E119" s="727" t="s">
        <v>275</v>
      </c>
      <c r="F119" s="725" t="s">
        <v>96</v>
      </c>
      <c r="G119" s="722" t="s">
        <v>39</v>
      </c>
      <c r="H119" s="728" t="s">
        <v>38</v>
      </c>
      <c r="I119" s="18"/>
    </row>
    <row r="120" spans="1:9" s="2" customFormat="1" ht="18" customHeight="1">
      <c r="A120" s="736"/>
      <c r="B120" s="737"/>
      <c r="C120" s="737"/>
      <c r="D120" s="737"/>
      <c r="E120" s="724"/>
      <c r="F120" s="716"/>
      <c r="G120" s="721"/>
      <c r="H120" s="729"/>
      <c r="I120" s="18"/>
    </row>
    <row r="121" spans="1:9" s="2" customFormat="1" ht="18" customHeight="1">
      <c r="A121" s="39">
        <v>1</v>
      </c>
      <c r="B121" s="726" t="s">
        <v>65</v>
      </c>
      <c r="C121" s="726"/>
      <c r="D121" s="40"/>
      <c r="E121" s="41">
        <v>12008</v>
      </c>
      <c r="F121" s="42">
        <v>5673</v>
      </c>
      <c r="G121" s="27">
        <f>ROUND(F121/$E$121*100,1)</f>
        <v>47.2</v>
      </c>
      <c r="H121" s="136">
        <f>ROUND(E121/$E$123*100,1)</f>
        <v>71.099999999999994</v>
      </c>
      <c r="I121" s="4"/>
    </row>
    <row r="122" spans="1:9" s="2" customFormat="1" ht="18" customHeight="1" thickBot="1">
      <c r="A122" s="46">
        <v>2</v>
      </c>
      <c r="B122" s="733" t="s">
        <v>7</v>
      </c>
      <c r="C122" s="733"/>
      <c r="D122" s="44"/>
      <c r="E122" s="25">
        <v>4885</v>
      </c>
      <c r="F122" s="26">
        <v>4880</v>
      </c>
      <c r="G122" s="27">
        <f>ROUND(F122/$E$122*100,1)</f>
        <v>99.9</v>
      </c>
      <c r="H122" s="136">
        <f>ROUND(E122/$E$123*100,1)</f>
        <v>28.9</v>
      </c>
      <c r="I122" s="4"/>
    </row>
    <row r="123" spans="1:9" s="2" customFormat="1" ht="18" customHeight="1" thickTop="1" thickBot="1">
      <c r="A123" s="745" t="s">
        <v>35</v>
      </c>
      <c r="B123" s="746"/>
      <c r="C123" s="746"/>
      <c r="D123" s="746"/>
      <c r="E123" s="66">
        <f>SUM(E121:E122)</f>
        <v>16893</v>
      </c>
      <c r="F123" s="67">
        <f>SUM(F121:F122)</f>
        <v>10553</v>
      </c>
      <c r="G123" s="141">
        <f>ROUND(F123/$E$123*100,1)</f>
        <v>62.5</v>
      </c>
      <c r="H123" s="142">
        <f>SUM(H121:H122)</f>
        <v>100</v>
      </c>
      <c r="I123" s="4"/>
    </row>
  </sheetData>
  <mergeCells count="125">
    <mergeCell ref="A1:H1"/>
    <mergeCell ref="A3:D4"/>
    <mergeCell ref="E3:E4"/>
    <mergeCell ref="F3:F4"/>
    <mergeCell ref="G3:G4"/>
    <mergeCell ref="B8:C8"/>
    <mergeCell ref="B9:C9"/>
    <mergeCell ref="H3:H4"/>
    <mergeCell ref="B5:C5"/>
    <mergeCell ref="B6:C6"/>
    <mergeCell ref="B7:C7"/>
    <mergeCell ref="A39:H39"/>
    <mergeCell ref="A41:D42"/>
    <mergeCell ref="E41:E42"/>
    <mergeCell ref="B18:C18"/>
    <mergeCell ref="B19:C19"/>
    <mergeCell ref="B20:C20"/>
    <mergeCell ref="B21:C21"/>
    <mergeCell ref="B23:C23"/>
    <mergeCell ref="B10:C10"/>
    <mergeCell ref="B11:C11"/>
    <mergeCell ref="B12:C12"/>
    <mergeCell ref="F16:F17"/>
    <mergeCell ref="A13:D13"/>
    <mergeCell ref="A16:D17"/>
    <mergeCell ref="B22:C22"/>
    <mergeCell ref="E16:E17"/>
    <mergeCell ref="B24:C24"/>
    <mergeCell ref="B25:C25"/>
    <mergeCell ref="B26:C26"/>
    <mergeCell ref="B27:C27"/>
    <mergeCell ref="A28:D28"/>
    <mergeCell ref="G16:G17"/>
    <mergeCell ref="H16:H17"/>
    <mergeCell ref="F41:F42"/>
    <mergeCell ref="G99:G100"/>
    <mergeCell ref="H99:H100"/>
    <mergeCell ref="G54:G55"/>
    <mergeCell ref="E54:E55"/>
    <mergeCell ref="F54:F55"/>
    <mergeCell ref="B47:C47"/>
    <mergeCell ref="B48:C48"/>
    <mergeCell ref="B49:C49"/>
    <mergeCell ref="B50:C50"/>
    <mergeCell ref="B59:C59"/>
    <mergeCell ref="B68:C68"/>
    <mergeCell ref="B61:C61"/>
    <mergeCell ref="A62:D62"/>
    <mergeCell ref="A64:H64"/>
    <mergeCell ref="G87:G88"/>
    <mergeCell ref="B70:C70"/>
    <mergeCell ref="A66:D67"/>
    <mergeCell ref="E66:E67"/>
    <mergeCell ref="F66:F67"/>
    <mergeCell ref="G66:G67"/>
    <mergeCell ref="H66:H67"/>
    <mergeCell ref="B69:C69"/>
    <mergeCell ref="B56:C56"/>
    <mergeCell ref="B57:C57"/>
    <mergeCell ref="G41:G42"/>
    <mergeCell ref="H41:H42"/>
    <mergeCell ref="B43:C43"/>
    <mergeCell ref="B44:C44"/>
    <mergeCell ref="B45:C45"/>
    <mergeCell ref="B46:C46"/>
    <mergeCell ref="A51:D51"/>
    <mergeCell ref="A54:D55"/>
    <mergeCell ref="H54:H55"/>
    <mergeCell ref="B58:C58"/>
    <mergeCell ref="B60:C60"/>
    <mergeCell ref="H119:H120"/>
    <mergeCell ref="B112:C112"/>
    <mergeCell ref="B113:C113"/>
    <mergeCell ref="B115:C115"/>
    <mergeCell ref="A105:H105"/>
    <mergeCell ref="A107:D108"/>
    <mergeCell ref="E107:E108"/>
    <mergeCell ref="F107:F108"/>
    <mergeCell ref="G107:G108"/>
    <mergeCell ref="H107:H108"/>
    <mergeCell ref="B109:C109"/>
    <mergeCell ref="B111:C111"/>
    <mergeCell ref="B110:C110"/>
    <mergeCell ref="B114:C114"/>
    <mergeCell ref="G119:G120"/>
    <mergeCell ref="B71:C71"/>
    <mergeCell ref="B72:C72"/>
    <mergeCell ref="B73:C73"/>
    <mergeCell ref="B93:C93"/>
    <mergeCell ref="A74:D74"/>
    <mergeCell ref="A77:D78"/>
    <mergeCell ref="B82:C82"/>
    <mergeCell ref="E77:E78"/>
    <mergeCell ref="F77:F78"/>
    <mergeCell ref="B90:C90"/>
    <mergeCell ref="B92:C92"/>
    <mergeCell ref="G77:G78"/>
    <mergeCell ref="H77:H78"/>
    <mergeCell ref="B79:C79"/>
    <mergeCell ref="B91:C91"/>
    <mergeCell ref="H87:H88"/>
    <mergeCell ref="B121:C121"/>
    <mergeCell ref="B122:C122"/>
    <mergeCell ref="A123:D123"/>
    <mergeCell ref="A116:D116"/>
    <mergeCell ref="A119:D120"/>
    <mergeCell ref="E119:E120"/>
    <mergeCell ref="F119:F120"/>
    <mergeCell ref="B80:C80"/>
    <mergeCell ref="B81:C81"/>
    <mergeCell ref="B89:C89"/>
    <mergeCell ref="A87:D88"/>
    <mergeCell ref="E87:E88"/>
    <mergeCell ref="F87:F88"/>
    <mergeCell ref="E99:E100"/>
    <mergeCell ref="A103:D103"/>
    <mergeCell ref="B95:C95"/>
    <mergeCell ref="A99:D100"/>
    <mergeCell ref="B94:C94"/>
    <mergeCell ref="B102:C102"/>
    <mergeCell ref="A96:D96"/>
    <mergeCell ref="B101:C101"/>
    <mergeCell ref="F99:F100"/>
    <mergeCell ref="A83:D83"/>
    <mergeCell ref="A85:H85"/>
  </mergeCells>
  <phoneticPr fontId="5"/>
  <pageMargins left="0.70866141732283472" right="0.70866141732283472" top="0.74803149606299213" bottom="0.74803149606299213" header="0.31496062992125984" footer="0.31496062992125984"/>
  <pageSetup paperSize="9" scale="97" orientation="portrait" r:id="rId1"/>
  <rowBreaks count="2" manualBreakCount="2">
    <brk id="38" max="7" man="1"/>
    <brk id="8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J58"/>
  <sheetViews>
    <sheetView view="pageBreakPreview" zoomScale="80" zoomScaleNormal="100" zoomScaleSheetLayoutView="80" workbookViewId="0">
      <selection activeCell="I1" sqref="I1:AD1048576"/>
    </sheetView>
  </sheetViews>
  <sheetFormatPr defaultRowHeight="13.5"/>
  <cols>
    <col min="1" max="1" width="4.625" customWidth="1"/>
    <col min="2" max="3" width="11.625" customWidth="1"/>
    <col min="4" max="4" width="1.75" customWidth="1"/>
    <col min="5" max="6" width="16.625" customWidth="1"/>
    <col min="7" max="8" width="12.625" customWidth="1"/>
  </cols>
  <sheetData>
    <row r="1" spans="1:8" ht="17.25">
      <c r="A1" s="749" t="s">
        <v>469</v>
      </c>
      <c r="B1" s="749"/>
      <c r="C1" s="749"/>
      <c r="D1" s="749"/>
      <c r="E1" s="749"/>
      <c r="F1" s="749"/>
      <c r="G1" s="749"/>
      <c r="H1" s="749"/>
    </row>
    <row r="2" spans="1:8" ht="17.25">
      <c r="A2" s="53" t="s">
        <v>82</v>
      </c>
      <c r="B2" s="53"/>
      <c r="C2" s="53"/>
      <c r="D2" s="53"/>
      <c r="E2" s="53"/>
      <c r="F2" s="53"/>
      <c r="G2" s="53"/>
      <c r="H2" s="53"/>
    </row>
    <row r="3" spans="1:8" ht="15" thickBot="1">
      <c r="A3" s="20" t="s">
        <v>70</v>
      </c>
      <c r="B3" s="20"/>
      <c r="C3" s="20"/>
      <c r="D3" s="20"/>
      <c r="E3" s="21"/>
      <c r="F3" s="166"/>
      <c r="G3" s="21"/>
      <c r="H3" s="22" t="s">
        <v>40</v>
      </c>
    </row>
    <row r="4" spans="1:8" ht="18" customHeight="1">
      <c r="A4" s="711" t="s">
        <v>66</v>
      </c>
      <c r="B4" s="712"/>
      <c r="C4" s="712"/>
      <c r="D4" s="712"/>
      <c r="E4" s="723" t="s">
        <v>36</v>
      </c>
      <c r="F4" s="715" t="s">
        <v>37</v>
      </c>
      <c r="G4" s="720" t="s">
        <v>39</v>
      </c>
      <c r="H4" s="718" t="s">
        <v>73</v>
      </c>
    </row>
    <row r="5" spans="1:8" ht="18" customHeight="1">
      <c r="A5" s="762"/>
      <c r="B5" s="714"/>
      <c r="C5" s="714"/>
      <c r="D5" s="714"/>
      <c r="E5" s="724"/>
      <c r="F5" s="716"/>
      <c r="G5" s="721"/>
      <c r="H5" s="719"/>
    </row>
    <row r="6" spans="1:8" ht="18" customHeight="1">
      <c r="A6" s="756" t="s">
        <v>72</v>
      </c>
      <c r="B6" s="726" t="s">
        <v>67</v>
      </c>
      <c r="C6" s="726"/>
      <c r="D6" s="24"/>
      <c r="E6" s="25">
        <v>305140</v>
      </c>
      <c r="F6" s="26">
        <v>310164</v>
      </c>
      <c r="G6" s="27">
        <f>ROUND(F6/$E$6*100,1)</f>
        <v>101.6</v>
      </c>
      <c r="H6" s="120"/>
    </row>
    <row r="7" spans="1:8" ht="18" customHeight="1">
      <c r="A7" s="757"/>
      <c r="B7" s="709" t="s">
        <v>68</v>
      </c>
      <c r="C7" s="709"/>
      <c r="D7" s="30"/>
      <c r="E7" s="25">
        <v>109403</v>
      </c>
      <c r="F7" s="26">
        <v>119572</v>
      </c>
      <c r="G7" s="27">
        <f>ROUND(F7/$E$7*100,1)</f>
        <v>109.3</v>
      </c>
      <c r="H7" s="120"/>
    </row>
    <row r="8" spans="1:8" ht="18" customHeight="1">
      <c r="A8" s="757"/>
      <c r="B8" s="709" t="s">
        <v>69</v>
      </c>
      <c r="C8" s="709"/>
      <c r="D8" s="30"/>
      <c r="E8" s="25">
        <v>94236</v>
      </c>
      <c r="F8" s="26">
        <v>98861</v>
      </c>
      <c r="G8" s="27">
        <f>ROUND(F8/$E$8*100,1)</f>
        <v>104.9</v>
      </c>
      <c r="H8" s="120"/>
    </row>
    <row r="9" spans="1:8" ht="18" customHeight="1">
      <c r="A9" s="757"/>
      <c r="B9" s="709"/>
      <c r="C9" s="709"/>
      <c r="D9" s="30"/>
      <c r="E9" s="25"/>
      <c r="F9" s="26"/>
      <c r="G9" s="27"/>
      <c r="H9" s="120"/>
    </row>
    <row r="10" spans="1:8" ht="18" customHeight="1" thickBot="1">
      <c r="A10" s="758"/>
      <c r="B10" s="763" t="s">
        <v>71</v>
      </c>
      <c r="C10" s="763"/>
      <c r="D10" s="74"/>
      <c r="E10" s="75">
        <f>SUM(E6:E9)</f>
        <v>508779</v>
      </c>
      <c r="F10" s="76">
        <f>SUM(F6:F9)</f>
        <v>528597</v>
      </c>
      <c r="G10" s="77">
        <f>ROUND(F10/$E$10*100,1)</f>
        <v>103.9</v>
      </c>
      <c r="H10" s="121"/>
    </row>
    <row r="11" spans="1:8" ht="18" customHeight="1">
      <c r="A11" s="764" t="s">
        <v>79</v>
      </c>
      <c r="B11" s="769" t="s">
        <v>74</v>
      </c>
      <c r="C11" s="769"/>
      <c r="D11" s="79"/>
      <c r="E11" s="80">
        <v>1</v>
      </c>
      <c r="F11" s="81">
        <v>1</v>
      </c>
      <c r="G11" s="82">
        <f>ROUND(F11/$E$11*100,1)</f>
        <v>100</v>
      </c>
      <c r="H11" s="122"/>
    </row>
    <row r="12" spans="1:8" ht="18" customHeight="1">
      <c r="A12" s="757"/>
      <c r="B12" s="709" t="s">
        <v>75</v>
      </c>
      <c r="C12" s="709"/>
      <c r="D12" s="30"/>
      <c r="E12" s="25">
        <v>1280</v>
      </c>
      <c r="F12" s="26">
        <v>1204</v>
      </c>
      <c r="G12" s="27">
        <f>ROUND(F12/$E$12*100,1)</f>
        <v>94.1</v>
      </c>
      <c r="H12" s="120"/>
    </row>
    <row r="13" spans="1:8" ht="18" customHeight="1">
      <c r="A13" s="757"/>
      <c r="B13" s="709" t="s">
        <v>76</v>
      </c>
      <c r="C13" s="709"/>
      <c r="D13" s="30"/>
      <c r="E13" s="25">
        <v>31</v>
      </c>
      <c r="F13" s="26">
        <v>15</v>
      </c>
      <c r="G13" s="27">
        <f>ROUND(F13/$E$13*100,1)</f>
        <v>48.4</v>
      </c>
      <c r="H13" s="120"/>
    </row>
    <row r="14" spans="1:8" ht="18" customHeight="1">
      <c r="A14" s="757"/>
      <c r="B14" s="709" t="s">
        <v>77</v>
      </c>
      <c r="C14" s="709"/>
      <c r="D14" s="30"/>
      <c r="E14" s="25">
        <v>232019</v>
      </c>
      <c r="F14" s="26">
        <v>241383</v>
      </c>
      <c r="G14" s="27">
        <f>ROUND(F14/$E$14*100,1)</f>
        <v>104</v>
      </c>
      <c r="H14" s="120"/>
    </row>
    <row r="15" spans="1:8" ht="18" customHeight="1">
      <c r="A15" s="757"/>
      <c r="B15" s="709" t="s">
        <v>413</v>
      </c>
      <c r="C15" s="709"/>
      <c r="D15" s="30"/>
      <c r="E15" s="25">
        <v>4750</v>
      </c>
      <c r="F15" s="26">
        <v>7420</v>
      </c>
      <c r="G15" s="27">
        <f>ROUND(F15/$E$16*100,1)</f>
        <v>122.3</v>
      </c>
      <c r="H15" s="120"/>
    </row>
    <row r="16" spans="1:8" ht="18" customHeight="1">
      <c r="A16" s="757"/>
      <c r="B16" s="709" t="s">
        <v>78</v>
      </c>
      <c r="C16" s="709"/>
      <c r="D16" s="30"/>
      <c r="E16" s="25">
        <v>6065</v>
      </c>
      <c r="F16" s="26">
        <v>6175</v>
      </c>
      <c r="G16" s="27">
        <f>ROUND(F16/$E$16*100,1)</f>
        <v>101.8</v>
      </c>
      <c r="H16" s="120"/>
    </row>
    <row r="17" spans="1:8" ht="18" customHeight="1">
      <c r="A17" s="757"/>
      <c r="B17" s="709" t="s">
        <v>254</v>
      </c>
      <c r="C17" s="709"/>
      <c r="D17" s="30"/>
      <c r="E17" s="25">
        <v>19759</v>
      </c>
      <c r="F17" s="26">
        <v>0</v>
      </c>
      <c r="G17" s="27">
        <f>ROUND(F17/$E$17*100,1)</f>
        <v>0</v>
      </c>
      <c r="H17" s="120"/>
    </row>
    <row r="18" spans="1:8" ht="18" customHeight="1">
      <c r="A18" s="765"/>
      <c r="B18" s="767" t="s">
        <v>71</v>
      </c>
      <c r="C18" s="767"/>
      <c r="D18" s="446"/>
      <c r="E18" s="413">
        <f>SUM(E11:E17)</f>
        <v>263905</v>
      </c>
      <c r="F18" s="447">
        <f>SUM(F11:F17)</f>
        <v>256198</v>
      </c>
      <c r="G18" s="72">
        <f>ROUND(F18/$E$18*100,1)</f>
        <v>97.1</v>
      </c>
      <c r="H18" s="125"/>
    </row>
    <row r="19" spans="1:8" ht="18" customHeight="1" thickBot="1">
      <c r="A19" s="445"/>
      <c r="B19" s="768" t="s">
        <v>419</v>
      </c>
      <c r="C19" s="768"/>
      <c r="D19" s="441"/>
      <c r="E19" s="442">
        <v>0</v>
      </c>
      <c r="F19" s="443">
        <v>20</v>
      </c>
      <c r="G19" s="138"/>
      <c r="H19" s="444"/>
    </row>
    <row r="20" spans="1:8" ht="18" customHeight="1" thickBot="1">
      <c r="A20" s="759" t="s">
        <v>80</v>
      </c>
      <c r="B20" s="760"/>
      <c r="C20" s="760"/>
      <c r="D20" s="761"/>
      <c r="E20" s="78">
        <f>E10+E18+E19</f>
        <v>772684</v>
      </c>
      <c r="F20" s="59">
        <f>F10+F18+F19</f>
        <v>784815</v>
      </c>
      <c r="G20" s="36">
        <f>ROUND(F20/$E$20*100,1)</f>
        <v>101.6</v>
      </c>
      <c r="H20" s="123"/>
    </row>
    <row r="21" spans="1:8" ht="18" customHeight="1">
      <c r="A21" s="37"/>
      <c r="B21" s="37"/>
      <c r="C21" s="37"/>
      <c r="D21" s="37"/>
      <c r="E21" s="37"/>
      <c r="F21" s="37"/>
      <c r="G21" s="37"/>
      <c r="H21" s="37"/>
    </row>
    <row r="22" spans="1:8" ht="18" customHeight="1" thickBot="1">
      <c r="A22" s="38" t="s">
        <v>81</v>
      </c>
      <c r="B22" s="38"/>
      <c r="C22" s="38"/>
      <c r="D22" s="38"/>
      <c r="E22" s="20"/>
      <c r="F22" s="167"/>
      <c r="G22" s="20"/>
      <c r="H22" s="22" t="s">
        <v>40</v>
      </c>
    </row>
    <row r="23" spans="1:8" ht="18" customHeight="1">
      <c r="A23" s="711" t="s">
        <v>66</v>
      </c>
      <c r="B23" s="712"/>
      <c r="C23" s="712"/>
      <c r="D23" s="712"/>
      <c r="E23" s="723" t="s">
        <v>276</v>
      </c>
      <c r="F23" s="715" t="s">
        <v>96</v>
      </c>
      <c r="G23" s="720" t="s">
        <v>39</v>
      </c>
      <c r="H23" s="718" t="s">
        <v>73</v>
      </c>
    </row>
    <row r="24" spans="1:8" ht="18" customHeight="1">
      <c r="A24" s="762"/>
      <c r="B24" s="714"/>
      <c r="C24" s="714"/>
      <c r="D24" s="714"/>
      <c r="E24" s="724"/>
      <c r="F24" s="716"/>
      <c r="G24" s="721"/>
      <c r="H24" s="719"/>
    </row>
    <row r="25" spans="1:8" ht="18" customHeight="1">
      <c r="A25" s="756" t="s">
        <v>88</v>
      </c>
      <c r="B25" s="726" t="s">
        <v>83</v>
      </c>
      <c r="C25" s="726"/>
      <c r="D25" s="70"/>
      <c r="E25" s="41">
        <v>510355</v>
      </c>
      <c r="F25" s="42">
        <v>427775</v>
      </c>
      <c r="G25" s="27">
        <f>ROUND(F25/$E$25*100,1)</f>
        <v>83.8</v>
      </c>
      <c r="H25" s="120"/>
    </row>
    <row r="26" spans="1:8" ht="18" customHeight="1">
      <c r="A26" s="757"/>
      <c r="B26" s="726" t="s">
        <v>84</v>
      </c>
      <c r="C26" s="726"/>
      <c r="D26" s="70"/>
      <c r="E26" s="41">
        <v>72479</v>
      </c>
      <c r="F26" s="42">
        <v>40093</v>
      </c>
      <c r="G26" s="27">
        <f>ROUND(F26/$E$26*100,1)</f>
        <v>55.3</v>
      </c>
      <c r="H26" s="120"/>
    </row>
    <row r="27" spans="1:8" ht="18" customHeight="1">
      <c r="A27" s="757"/>
      <c r="B27" s="726" t="s">
        <v>85</v>
      </c>
      <c r="C27" s="726"/>
      <c r="D27" s="70"/>
      <c r="E27" s="41">
        <v>201998</v>
      </c>
      <c r="F27" s="42">
        <v>161670</v>
      </c>
      <c r="G27" s="27">
        <f>ROUND(F27/$E$27*100,1)</f>
        <v>80</v>
      </c>
      <c r="H27" s="120"/>
    </row>
    <row r="28" spans="1:8" ht="18" customHeight="1">
      <c r="A28" s="757"/>
      <c r="B28" s="726" t="s">
        <v>86</v>
      </c>
      <c r="C28" s="726"/>
      <c r="D28" s="70"/>
      <c r="E28" s="41">
        <v>52613</v>
      </c>
      <c r="F28" s="42">
        <v>0</v>
      </c>
      <c r="G28" s="27">
        <f>ROUND(F28/$E$28*100,1)</f>
        <v>0</v>
      </c>
      <c r="H28" s="120"/>
    </row>
    <row r="29" spans="1:8" ht="18" customHeight="1">
      <c r="A29" s="757"/>
      <c r="B29" s="726" t="s">
        <v>282</v>
      </c>
      <c r="C29" s="726"/>
      <c r="D29" s="70"/>
      <c r="E29" s="41">
        <v>4500</v>
      </c>
      <c r="F29" s="42">
        <v>0</v>
      </c>
      <c r="G29" s="27">
        <f>ROUND(F29/$E$29*100,1)</f>
        <v>0</v>
      </c>
      <c r="H29" s="120"/>
    </row>
    <row r="30" spans="1:8" ht="18" customHeight="1">
      <c r="A30" s="757"/>
      <c r="B30" s="726" t="s">
        <v>87</v>
      </c>
      <c r="C30" s="726"/>
      <c r="D30" s="70"/>
      <c r="E30" s="41">
        <v>1700</v>
      </c>
      <c r="F30" s="42">
        <v>309</v>
      </c>
      <c r="G30" s="27">
        <f>ROUND(F30/$E$30*100,1)</f>
        <v>18.2</v>
      </c>
      <c r="H30" s="120"/>
    </row>
    <row r="31" spans="1:8" ht="18" customHeight="1">
      <c r="A31" s="757"/>
      <c r="B31" s="726"/>
      <c r="C31" s="726"/>
      <c r="D31" s="71"/>
      <c r="E31" s="41"/>
      <c r="F31" s="42"/>
      <c r="G31" s="27"/>
      <c r="H31" s="120"/>
    </row>
    <row r="32" spans="1:8" ht="18" customHeight="1" thickBot="1">
      <c r="A32" s="758"/>
      <c r="B32" s="768" t="s">
        <v>71</v>
      </c>
      <c r="C32" s="768"/>
      <c r="D32" s="87"/>
      <c r="E32" s="88">
        <f>SUM(E25:E31)</f>
        <v>843645</v>
      </c>
      <c r="F32" s="76">
        <f>SUM(F25:F31)</f>
        <v>629847</v>
      </c>
      <c r="G32" s="77">
        <f>ROUND(F32/$E$32*100,1)</f>
        <v>74.7</v>
      </c>
      <c r="H32" s="121"/>
    </row>
    <row r="33" spans="1:10" ht="18" customHeight="1">
      <c r="A33" s="757" t="s">
        <v>92</v>
      </c>
      <c r="B33" s="772" t="s">
        <v>89</v>
      </c>
      <c r="C33" s="772"/>
      <c r="D33" s="83"/>
      <c r="E33" s="84">
        <v>297</v>
      </c>
      <c r="F33" s="85">
        <v>21</v>
      </c>
      <c r="G33" s="86">
        <f>ROUND(F33/$E$33*100,1)</f>
        <v>7.1</v>
      </c>
      <c r="H33" s="124"/>
    </row>
    <row r="34" spans="1:10" ht="18" customHeight="1">
      <c r="A34" s="757"/>
      <c r="B34" s="709" t="s">
        <v>90</v>
      </c>
      <c r="C34" s="709"/>
      <c r="D34" s="70"/>
      <c r="E34" s="41">
        <v>1306</v>
      </c>
      <c r="F34" s="42">
        <v>1171</v>
      </c>
      <c r="G34" s="72">
        <f>ROUND(F34/$E$34*100,1)</f>
        <v>89.7</v>
      </c>
      <c r="H34" s="125"/>
    </row>
    <row r="35" spans="1:10" ht="18" customHeight="1">
      <c r="A35" s="757"/>
      <c r="B35" s="709" t="s">
        <v>91</v>
      </c>
      <c r="C35" s="709"/>
      <c r="D35" s="70"/>
      <c r="E35" s="41">
        <v>2500</v>
      </c>
      <c r="F35" s="42">
        <v>0</v>
      </c>
      <c r="G35" s="72">
        <f>ROUND(F35/$E$35*100,1)</f>
        <v>0</v>
      </c>
      <c r="H35" s="125"/>
    </row>
    <row r="36" spans="1:10" ht="18" customHeight="1">
      <c r="A36" s="757"/>
      <c r="B36" s="29"/>
      <c r="C36" s="29"/>
      <c r="D36" s="70"/>
      <c r="E36" s="41"/>
      <c r="F36" s="42"/>
      <c r="G36" s="72"/>
      <c r="H36" s="125"/>
    </row>
    <row r="37" spans="1:10" ht="18" customHeight="1">
      <c r="A37" s="765"/>
      <c r="B37" s="726" t="s">
        <v>71</v>
      </c>
      <c r="C37" s="726"/>
      <c r="D37" s="70"/>
      <c r="E37" s="303">
        <f>SUM(E33:E36)</f>
        <v>4103</v>
      </c>
      <c r="F37" s="302">
        <f>SUM(F33:F36)</f>
        <v>1192</v>
      </c>
      <c r="G37" s="72">
        <f>ROUND(F37/$E$37*100,1)</f>
        <v>29.1</v>
      </c>
      <c r="H37" s="125"/>
    </row>
    <row r="38" spans="1:10" ht="18" customHeight="1">
      <c r="A38" s="126"/>
      <c r="B38" s="733" t="s">
        <v>93</v>
      </c>
      <c r="C38" s="733"/>
      <c r="D38" s="73"/>
      <c r="E38" s="69">
        <v>1</v>
      </c>
      <c r="F38" s="26">
        <v>0</v>
      </c>
      <c r="G38" s="72">
        <f>ROUND(F38/$E$38*100,1)</f>
        <v>0</v>
      </c>
      <c r="H38" s="120"/>
    </row>
    <row r="39" spans="1:10" ht="18" customHeight="1" thickBot="1">
      <c r="A39" s="127"/>
      <c r="B39" s="766" t="s">
        <v>94</v>
      </c>
      <c r="C39" s="766"/>
      <c r="D39" s="89"/>
      <c r="E39" s="75">
        <v>100</v>
      </c>
      <c r="F39" s="76">
        <v>0</v>
      </c>
      <c r="G39" s="77">
        <f>ROUND(F39/$E$39*100,1)</f>
        <v>0</v>
      </c>
      <c r="H39" s="121"/>
    </row>
    <row r="40" spans="1:10" ht="18" customHeight="1" thickBot="1">
      <c r="A40" s="117"/>
      <c r="B40" s="773" t="s">
        <v>95</v>
      </c>
      <c r="C40" s="773"/>
      <c r="D40" s="118"/>
      <c r="E40" s="78">
        <f>E32+E37+E38+E39</f>
        <v>847849</v>
      </c>
      <c r="F40" s="59">
        <f>F32+F37+F38+F39</f>
        <v>631039</v>
      </c>
      <c r="G40" s="36">
        <f>ROUND(F40/$E$40*100,1)</f>
        <v>74.400000000000006</v>
      </c>
      <c r="H40" s="123"/>
    </row>
    <row r="42" spans="1:10" ht="17.25">
      <c r="A42" s="53" t="s">
        <v>173</v>
      </c>
    </row>
    <row r="43" spans="1:10" s="2" customFormat="1" ht="20.100000000000001" customHeight="1" thickBot="1">
      <c r="A43" s="20" t="s">
        <v>70</v>
      </c>
      <c r="B43" s="20"/>
      <c r="C43" s="20"/>
      <c r="D43" s="20"/>
      <c r="E43" s="21"/>
      <c r="F43" s="166"/>
      <c r="G43" s="21"/>
      <c r="H43" s="22" t="s">
        <v>40</v>
      </c>
    </row>
    <row r="44" spans="1:10" s="2" customFormat="1" ht="18" customHeight="1">
      <c r="A44" s="711" t="s">
        <v>66</v>
      </c>
      <c r="B44" s="712"/>
      <c r="C44" s="712"/>
      <c r="D44" s="712"/>
      <c r="E44" s="723" t="s">
        <v>275</v>
      </c>
      <c r="F44" s="715" t="s">
        <v>37</v>
      </c>
      <c r="G44" s="720" t="s">
        <v>39</v>
      </c>
      <c r="H44" s="718" t="s">
        <v>73</v>
      </c>
      <c r="I44" s="14"/>
    </row>
    <row r="45" spans="1:10" s="2" customFormat="1" ht="18" customHeight="1">
      <c r="A45" s="770"/>
      <c r="B45" s="771"/>
      <c r="C45" s="771"/>
      <c r="D45" s="771"/>
      <c r="E45" s="724"/>
      <c r="F45" s="716"/>
      <c r="G45" s="721"/>
      <c r="H45" s="719"/>
      <c r="I45" s="14"/>
    </row>
    <row r="46" spans="1:10" s="2" customFormat="1" ht="18" customHeight="1">
      <c r="A46" s="23">
        <v>1</v>
      </c>
      <c r="B46" s="726" t="s">
        <v>97</v>
      </c>
      <c r="C46" s="726"/>
      <c r="D46" s="24"/>
      <c r="E46" s="25">
        <v>21748</v>
      </c>
      <c r="F46" s="26">
        <v>21748</v>
      </c>
      <c r="G46" s="27">
        <f>ROUND(F46/$E$46*100,1)</f>
        <v>100</v>
      </c>
      <c r="H46" s="120"/>
      <c r="I46" s="15"/>
      <c r="J46"/>
    </row>
    <row r="47" spans="1:10" s="2" customFormat="1" ht="18" customHeight="1">
      <c r="A47" s="23">
        <v>2</v>
      </c>
      <c r="B47" s="726" t="s">
        <v>47</v>
      </c>
      <c r="C47" s="726"/>
      <c r="D47" s="133"/>
      <c r="E47" s="25">
        <v>2948</v>
      </c>
      <c r="F47" s="26">
        <v>2937</v>
      </c>
      <c r="G47" s="27">
        <f>ROUND(F47/$E$47*100,1)</f>
        <v>99.6</v>
      </c>
      <c r="H47" s="120"/>
      <c r="I47" s="15"/>
    </row>
    <row r="48" spans="1:10" s="2" customFormat="1" ht="18" customHeight="1">
      <c r="A48" s="23">
        <v>3</v>
      </c>
      <c r="B48" s="726" t="s">
        <v>174</v>
      </c>
      <c r="C48" s="726"/>
      <c r="D48" s="24"/>
      <c r="E48" s="25">
        <v>28600</v>
      </c>
      <c r="F48" s="26">
        <v>27800</v>
      </c>
      <c r="G48" s="27">
        <f>ROUND(F48/$E$48*100,1)</f>
        <v>97.2</v>
      </c>
      <c r="H48" s="120"/>
      <c r="I48" s="15"/>
    </row>
    <row r="49" spans="1:10" s="2" customFormat="1" ht="18" customHeight="1">
      <c r="A49" s="32">
        <v>4</v>
      </c>
      <c r="B49" s="733" t="s">
        <v>175</v>
      </c>
      <c r="C49" s="733"/>
      <c r="D49" s="30"/>
      <c r="E49" s="25">
        <v>0</v>
      </c>
      <c r="F49" s="26">
        <v>0</v>
      </c>
      <c r="G49" s="27">
        <v>0</v>
      </c>
      <c r="H49" s="120"/>
      <c r="I49" s="15"/>
    </row>
    <row r="50" spans="1:10" s="2" customFormat="1" ht="18" customHeight="1" thickBot="1">
      <c r="A50" s="32">
        <v>5</v>
      </c>
      <c r="B50" s="733" t="s">
        <v>413</v>
      </c>
      <c r="C50" s="733"/>
      <c r="D50" s="30"/>
      <c r="E50" s="25">
        <v>930</v>
      </c>
      <c r="F50" s="26">
        <v>0</v>
      </c>
      <c r="G50" s="27"/>
      <c r="H50" s="120"/>
      <c r="I50" s="15"/>
    </row>
    <row r="51" spans="1:10" s="2" customFormat="1" ht="18" customHeight="1" thickTop="1" thickBot="1">
      <c r="A51" s="730" t="s">
        <v>80</v>
      </c>
      <c r="B51" s="731"/>
      <c r="C51" s="731"/>
      <c r="D51" s="732"/>
      <c r="E51" s="90">
        <f>SUM(E46:E50)</f>
        <v>54226</v>
      </c>
      <c r="F51" s="35">
        <f>SUM(F46:F50)</f>
        <v>52485</v>
      </c>
      <c r="G51" s="65">
        <f>ROUND(F51/$E$51*100,1)</f>
        <v>96.8</v>
      </c>
      <c r="H51" s="128"/>
      <c r="I51" s="16"/>
    </row>
    <row r="52" spans="1:10" s="2" customFormat="1" ht="7.5" customHeight="1">
      <c r="A52" s="37"/>
      <c r="B52" s="37"/>
      <c r="C52" s="37"/>
      <c r="D52" s="37"/>
      <c r="E52" s="37"/>
      <c r="F52" s="37"/>
      <c r="G52" s="37"/>
      <c r="H52" s="37"/>
      <c r="I52" s="4"/>
    </row>
    <row r="53" spans="1:10" s="2" customFormat="1" ht="18" customHeight="1" thickBot="1">
      <c r="A53" s="38" t="s">
        <v>81</v>
      </c>
      <c r="B53" s="38"/>
      <c r="C53" s="38"/>
      <c r="D53" s="38"/>
      <c r="E53" s="20"/>
      <c r="F53" s="167"/>
      <c r="G53" s="20"/>
      <c r="H53" s="22" t="s">
        <v>40</v>
      </c>
      <c r="I53" s="17"/>
    </row>
    <row r="54" spans="1:10" s="2" customFormat="1" ht="18" customHeight="1">
      <c r="A54" s="711" t="s">
        <v>66</v>
      </c>
      <c r="B54" s="712"/>
      <c r="C54" s="712"/>
      <c r="D54" s="712"/>
      <c r="E54" s="723" t="s">
        <v>277</v>
      </c>
      <c r="F54" s="715" t="s">
        <v>96</v>
      </c>
      <c r="G54" s="720" t="s">
        <v>39</v>
      </c>
      <c r="H54" s="718" t="s">
        <v>73</v>
      </c>
      <c r="I54" s="18"/>
    </row>
    <row r="55" spans="1:10" s="2" customFormat="1" ht="18" customHeight="1">
      <c r="A55" s="770"/>
      <c r="B55" s="771"/>
      <c r="C55" s="771"/>
      <c r="D55" s="771"/>
      <c r="E55" s="724"/>
      <c r="F55" s="716"/>
      <c r="G55" s="721"/>
      <c r="H55" s="719"/>
      <c r="I55" s="18"/>
    </row>
    <row r="56" spans="1:10" s="2" customFormat="1" ht="18" customHeight="1">
      <c r="A56" s="23">
        <v>1</v>
      </c>
      <c r="B56" s="726" t="s">
        <v>98</v>
      </c>
      <c r="C56" s="726"/>
      <c r="D56" s="40"/>
      <c r="E56" s="41">
        <v>32658</v>
      </c>
      <c r="F56" s="42">
        <v>31798</v>
      </c>
      <c r="G56" s="27">
        <f>ROUND(F56/$E$56*100,1)</f>
        <v>97.4</v>
      </c>
      <c r="H56" s="120"/>
      <c r="I56" s="4"/>
      <c r="J56"/>
    </row>
    <row r="57" spans="1:10" s="2" customFormat="1" ht="18" customHeight="1" thickBot="1">
      <c r="A57" s="32">
        <v>2</v>
      </c>
      <c r="B57" s="733" t="s">
        <v>99</v>
      </c>
      <c r="C57" s="733"/>
      <c r="D57" s="44"/>
      <c r="E57" s="25">
        <v>32621</v>
      </c>
      <c r="F57" s="26">
        <v>32621</v>
      </c>
      <c r="G57" s="27">
        <f>ROUND(F57/$E$57*100,1)</f>
        <v>100</v>
      </c>
      <c r="H57" s="120"/>
      <c r="I57" s="4"/>
    </row>
    <row r="58" spans="1:10" s="2" customFormat="1" ht="18" customHeight="1" thickTop="1" thickBot="1">
      <c r="A58" s="98"/>
      <c r="B58" s="774" t="s">
        <v>95</v>
      </c>
      <c r="C58" s="774"/>
      <c r="D58" s="99"/>
      <c r="E58" s="90">
        <f>SUM(E56:E57)</f>
        <v>65279</v>
      </c>
      <c r="F58" s="105">
        <f>SUM(F56:F57)</f>
        <v>64419</v>
      </c>
      <c r="G58" s="68">
        <f>ROUND(F58/$E$58*100,1)</f>
        <v>98.7</v>
      </c>
      <c r="H58" s="129"/>
      <c r="I58" s="4"/>
    </row>
  </sheetData>
  <mergeCells count="64">
    <mergeCell ref="H54:H55"/>
    <mergeCell ref="F54:F55"/>
    <mergeCell ref="G54:G55"/>
    <mergeCell ref="B56:C56"/>
    <mergeCell ref="B57:C57"/>
    <mergeCell ref="B58:C58"/>
    <mergeCell ref="A51:D51"/>
    <mergeCell ref="A54:D55"/>
    <mergeCell ref="E54:E55"/>
    <mergeCell ref="B49:C49"/>
    <mergeCell ref="B50:C50"/>
    <mergeCell ref="H44:H45"/>
    <mergeCell ref="F44:F45"/>
    <mergeCell ref="B11:C11"/>
    <mergeCell ref="A44:D45"/>
    <mergeCell ref="E44:E45"/>
    <mergeCell ref="A25:A32"/>
    <mergeCell ref="B33:C33"/>
    <mergeCell ref="B34:C34"/>
    <mergeCell ref="H23:H24"/>
    <mergeCell ref="B32:C32"/>
    <mergeCell ref="G23:G24"/>
    <mergeCell ref="B38:C38"/>
    <mergeCell ref="B40:C40"/>
    <mergeCell ref="F23:F24"/>
    <mergeCell ref="B25:C25"/>
    <mergeCell ref="B48:C48"/>
    <mergeCell ref="B35:C35"/>
    <mergeCell ref="E23:E24"/>
    <mergeCell ref="A11:A18"/>
    <mergeCell ref="G44:G45"/>
    <mergeCell ref="B39:C39"/>
    <mergeCell ref="B12:C12"/>
    <mergeCell ref="B16:C16"/>
    <mergeCell ref="B29:C29"/>
    <mergeCell ref="A33:A37"/>
    <mergeCell ref="B31:C31"/>
    <mergeCell ref="B37:C37"/>
    <mergeCell ref="B46:C46"/>
    <mergeCell ref="B18:C18"/>
    <mergeCell ref="B47:C47"/>
    <mergeCell ref="B19:C19"/>
    <mergeCell ref="A1:H1"/>
    <mergeCell ref="A4:D5"/>
    <mergeCell ref="E4:E5"/>
    <mergeCell ref="F4:F5"/>
    <mergeCell ref="G4:G5"/>
    <mergeCell ref="H4:H5"/>
    <mergeCell ref="A6:A10"/>
    <mergeCell ref="B30:C30"/>
    <mergeCell ref="B26:C26"/>
    <mergeCell ref="B27:C27"/>
    <mergeCell ref="B28:C28"/>
    <mergeCell ref="A20:D20"/>
    <mergeCell ref="A23:D24"/>
    <mergeCell ref="B13:C13"/>
    <mergeCell ref="B17:C17"/>
    <mergeCell ref="B14:C14"/>
    <mergeCell ref="B6:C6"/>
    <mergeCell ref="B7:C7"/>
    <mergeCell ref="B8:C8"/>
    <mergeCell ref="B9:C9"/>
    <mergeCell ref="B10:C10"/>
    <mergeCell ref="B15:C15"/>
  </mergeCells>
  <phoneticPr fontId="5"/>
  <pageMargins left="0.7" right="0.7" top="0.75" bottom="0.75" header="0.3" footer="0.3"/>
  <pageSetup paperSize="9" scale="7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V33"/>
  <sheetViews>
    <sheetView view="pageBreakPreview" topLeftCell="F1" zoomScaleNormal="100" zoomScaleSheetLayoutView="100" workbookViewId="0">
      <selection activeCell="R18" sqref="R18"/>
    </sheetView>
  </sheetViews>
  <sheetFormatPr defaultRowHeight="13.5"/>
  <cols>
    <col min="1" max="1" width="4.625" customWidth="1"/>
    <col min="2" max="2" width="10.125" customWidth="1"/>
    <col min="3" max="3" width="8.75" customWidth="1"/>
    <col min="4" max="4" width="5.625" customWidth="1"/>
    <col min="5" max="8" width="14.625" customWidth="1"/>
  </cols>
  <sheetData>
    <row r="1" spans="1:18" ht="35.25" customHeight="1">
      <c r="A1" s="134" t="s">
        <v>470</v>
      </c>
      <c r="G1" s="115"/>
    </row>
    <row r="2" spans="1:18">
      <c r="G2" s="108"/>
    </row>
    <row r="3" spans="1:18" ht="17.25">
      <c r="A3" s="53" t="s">
        <v>451</v>
      </c>
    </row>
    <row r="4" spans="1:18" ht="14.25" thickBot="1"/>
    <row r="5" spans="1:18" ht="18" customHeight="1">
      <c r="A5" s="711" t="s">
        <v>105</v>
      </c>
      <c r="B5" s="712"/>
      <c r="C5" s="712"/>
      <c r="D5" s="712"/>
      <c r="E5" s="778" t="s">
        <v>100</v>
      </c>
      <c r="F5" s="779"/>
      <c r="G5" s="775" t="s">
        <v>101</v>
      </c>
      <c r="H5" s="776"/>
    </row>
    <row r="6" spans="1:18" ht="18" customHeight="1">
      <c r="A6" s="770"/>
      <c r="B6" s="771"/>
      <c r="C6" s="771"/>
      <c r="D6" s="771"/>
      <c r="E6" s="130" t="s">
        <v>104</v>
      </c>
      <c r="F6" s="111" t="s">
        <v>152</v>
      </c>
      <c r="G6" s="110" t="s">
        <v>176</v>
      </c>
      <c r="H6" s="131" t="s">
        <v>177</v>
      </c>
    </row>
    <row r="7" spans="1:18" ht="18" customHeight="1">
      <c r="A7" s="23">
        <v>1</v>
      </c>
      <c r="B7" s="726" t="s">
        <v>102</v>
      </c>
      <c r="C7" s="726"/>
      <c r="D7" s="40"/>
      <c r="E7" s="41">
        <v>14032</v>
      </c>
      <c r="F7" s="91">
        <v>38.4</v>
      </c>
      <c r="G7" s="94">
        <v>310163</v>
      </c>
      <c r="H7" s="97">
        <f>ROUND(G7/E7*1000,0)</f>
        <v>22104</v>
      </c>
    </row>
    <row r="8" spans="1:18" ht="18" customHeight="1" thickBot="1">
      <c r="A8" s="32">
        <v>2</v>
      </c>
      <c r="B8" s="733" t="s">
        <v>103</v>
      </c>
      <c r="C8" s="733"/>
      <c r="D8" s="44"/>
      <c r="E8" s="25">
        <v>13770</v>
      </c>
      <c r="F8" s="92">
        <v>37.700000000000003</v>
      </c>
      <c r="G8" s="94">
        <v>119572</v>
      </c>
      <c r="H8" s="97">
        <f>ROUND(G8/E8*1000,0)</f>
        <v>8684</v>
      </c>
    </row>
    <row r="9" spans="1:18" ht="18" customHeight="1" thickTop="1" thickBot="1">
      <c r="A9" s="98"/>
      <c r="B9" s="774" t="s">
        <v>71</v>
      </c>
      <c r="C9" s="774"/>
      <c r="D9" s="99"/>
      <c r="E9" s="90">
        <f>SUM(E7:E8)</f>
        <v>27802</v>
      </c>
      <c r="F9" s="100">
        <f>SUM(F7:F8)</f>
        <v>76.099999999999994</v>
      </c>
      <c r="G9" s="93">
        <f>SUM(G7:G8)</f>
        <v>429735</v>
      </c>
      <c r="H9" s="101">
        <f>SUM(H7:H8)</f>
        <v>30788</v>
      </c>
    </row>
    <row r="10" spans="1:18" ht="18" customHeight="1">
      <c r="A10" s="158"/>
      <c r="B10" s="157"/>
      <c r="C10" s="157"/>
      <c r="D10" s="158"/>
      <c r="E10" s="61"/>
      <c r="F10" s="144"/>
      <c r="G10" s="159"/>
      <c r="H10" s="160"/>
    </row>
    <row r="12" spans="1:18" ht="17.25">
      <c r="A12" s="449" t="s">
        <v>452</v>
      </c>
    </row>
    <row r="13" spans="1:18" ht="14.25" thickBot="1"/>
    <row r="14" spans="1:18" ht="18" customHeight="1">
      <c r="A14" s="780" t="s">
        <v>105</v>
      </c>
      <c r="B14" s="781"/>
      <c r="C14" s="781"/>
      <c r="D14" s="781"/>
      <c r="E14" s="95" t="s">
        <v>106</v>
      </c>
      <c r="F14" s="96" t="s">
        <v>107</v>
      </c>
      <c r="G14" s="161" t="s">
        <v>71</v>
      </c>
      <c r="O14" s="304"/>
      <c r="P14" s="304"/>
      <c r="Q14" s="304"/>
      <c r="R14" s="304"/>
    </row>
    <row r="15" spans="1:18" ht="18" customHeight="1">
      <c r="A15" s="23">
        <v>1</v>
      </c>
      <c r="B15" s="777" t="s">
        <v>108</v>
      </c>
      <c r="C15" s="777"/>
      <c r="D15" s="71" t="s">
        <v>112</v>
      </c>
      <c r="E15" s="41">
        <v>21900</v>
      </c>
      <c r="F15" s="42">
        <v>0</v>
      </c>
      <c r="G15" s="162">
        <f>SUM(E15:F15)</f>
        <v>21900</v>
      </c>
      <c r="O15" s="304"/>
      <c r="P15" s="304"/>
      <c r="Q15" s="304"/>
      <c r="R15" s="304"/>
    </row>
    <row r="16" spans="1:18" ht="18" customHeight="1">
      <c r="A16" s="23">
        <v>2</v>
      </c>
      <c r="B16" s="777" t="s">
        <v>109</v>
      </c>
      <c r="C16" s="777"/>
      <c r="D16" s="71" t="s">
        <v>113</v>
      </c>
      <c r="E16" s="41">
        <v>14032</v>
      </c>
      <c r="F16" s="26">
        <v>0</v>
      </c>
      <c r="G16" s="162">
        <f>SUM(E16:F16)</f>
        <v>14032</v>
      </c>
      <c r="O16" s="304"/>
      <c r="P16" s="304"/>
      <c r="Q16" s="304"/>
      <c r="R16" s="304"/>
    </row>
    <row r="17" spans="1:22" ht="18" customHeight="1">
      <c r="A17" s="102">
        <v>3</v>
      </c>
      <c r="B17" s="777" t="s">
        <v>110</v>
      </c>
      <c r="C17" s="777"/>
      <c r="D17" s="71" t="s">
        <v>113</v>
      </c>
      <c r="E17" s="340">
        <v>38.4</v>
      </c>
      <c r="F17" s="92">
        <v>0</v>
      </c>
      <c r="G17" s="163">
        <f>SUM(E17:F17)</f>
        <v>38.4</v>
      </c>
      <c r="O17" s="304"/>
      <c r="P17" s="304"/>
      <c r="Q17" s="304"/>
      <c r="R17" s="304"/>
    </row>
    <row r="18" spans="1:22" ht="18" customHeight="1" thickBot="1">
      <c r="A18" s="103">
        <v>4</v>
      </c>
      <c r="B18" s="782" t="s">
        <v>111</v>
      </c>
      <c r="C18" s="782"/>
      <c r="D18" s="104" t="s">
        <v>278</v>
      </c>
      <c r="E18" s="341">
        <v>64.099999999999994</v>
      </c>
      <c r="F18" s="342">
        <v>0</v>
      </c>
      <c r="G18" s="164">
        <f>E18</f>
        <v>64.099999999999994</v>
      </c>
      <c r="O18" s="304"/>
      <c r="P18" s="304"/>
      <c r="Q18" s="304"/>
      <c r="R18" s="304"/>
    </row>
    <row r="19" spans="1:22" ht="18" customHeight="1">
      <c r="A19" s="60"/>
      <c r="B19" s="157"/>
      <c r="C19" s="157"/>
      <c r="D19" s="158"/>
      <c r="E19" s="144"/>
      <c r="F19" s="144"/>
      <c r="G19" s="62"/>
      <c r="O19" s="304"/>
      <c r="P19" s="304"/>
      <c r="Q19" s="304"/>
      <c r="R19" s="304"/>
      <c r="S19" s="304"/>
      <c r="T19" s="304"/>
      <c r="U19" s="304"/>
      <c r="V19" s="304"/>
    </row>
    <row r="20" spans="1:22" ht="14.25" customHeight="1">
      <c r="O20" s="304"/>
      <c r="P20" s="304"/>
      <c r="Q20" s="304"/>
      <c r="R20" s="304"/>
      <c r="S20" s="304"/>
      <c r="T20" s="304"/>
      <c r="U20" s="304"/>
      <c r="V20" s="304"/>
    </row>
    <row r="21" spans="1:22" ht="17.25">
      <c r="A21" s="449" t="s">
        <v>453</v>
      </c>
      <c r="O21" s="701"/>
      <c r="P21" s="783"/>
      <c r="Q21" s="783"/>
      <c r="R21" s="783"/>
      <c r="S21" s="304"/>
      <c r="T21" s="304"/>
      <c r="U21" s="304"/>
      <c r="V21" s="304"/>
    </row>
    <row r="22" spans="1:22" ht="14.25" thickBot="1">
      <c r="Q22" s="304"/>
      <c r="R22" s="304"/>
      <c r="S22" s="304"/>
      <c r="T22" s="304"/>
      <c r="U22" s="304"/>
      <c r="V22" s="304"/>
    </row>
    <row r="23" spans="1:22" ht="18" customHeight="1">
      <c r="A23" s="711" t="s">
        <v>105</v>
      </c>
      <c r="B23" s="712"/>
      <c r="C23" s="712"/>
      <c r="D23" s="712"/>
      <c r="E23" s="778" t="s">
        <v>114</v>
      </c>
      <c r="F23" s="779"/>
      <c r="G23" s="775" t="s">
        <v>116</v>
      </c>
      <c r="H23" s="776"/>
    </row>
    <row r="24" spans="1:22" ht="18" customHeight="1">
      <c r="A24" s="770"/>
      <c r="B24" s="771"/>
      <c r="C24" s="771"/>
      <c r="D24" s="771"/>
      <c r="E24" s="109" t="s">
        <v>118</v>
      </c>
      <c r="F24" s="111" t="s">
        <v>178</v>
      </c>
      <c r="G24" s="110" t="s">
        <v>118</v>
      </c>
      <c r="H24" s="132" t="s">
        <v>178</v>
      </c>
    </row>
    <row r="25" spans="1:22" ht="18" customHeight="1">
      <c r="A25" s="23">
        <v>1</v>
      </c>
      <c r="B25" s="726" t="s">
        <v>102</v>
      </c>
      <c r="C25" s="726"/>
      <c r="D25" s="40"/>
      <c r="E25" s="41">
        <v>14032</v>
      </c>
      <c r="F25" s="42">
        <v>310163</v>
      </c>
      <c r="G25" s="94">
        <v>0</v>
      </c>
      <c r="H25" s="635">
        <v>0</v>
      </c>
    </row>
    <row r="26" spans="1:22" ht="18" customHeight="1" thickBot="1">
      <c r="A26" s="32">
        <v>2</v>
      </c>
      <c r="B26" s="733" t="s">
        <v>103</v>
      </c>
      <c r="C26" s="733"/>
      <c r="D26" s="44"/>
      <c r="E26" s="25">
        <v>11942</v>
      </c>
      <c r="F26" s="26">
        <v>107759</v>
      </c>
      <c r="G26" s="94">
        <v>986</v>
      </c>
      <c r="H26" s="635">
        <v>4004</v>
      </c>
    </row>
    <row r="27" spans="1:22" ht="18" customHeight="1" thickTop="1" thickBot="1">
      <c r="A27" s="98"/>
      <c r="B27" s="774" t="s">
        <v>71</v>
      </c>
      <c r="C27" s="774"/>
      <c r="D27" s="99"/>
      <c r="E27" s="90">
        <f>SUM(E25:E26)</f>
        <v>25974</v>
      </c>
      <c r="F27" s="105">
        <f>SUM(F25:F26)</f>
        <v>417922</v>
      </c>
      <c r="G27" s="93">
        <f>SUM(G25:G26)</f>
        <v>986</v>
      </c>
      <c r="H27" s="101">
        <f>SUM(H25:H26)</f>
        <v>4004</v>
      </c>
    </row>
    <row r="28" spans="1:22" ht="14.25" thickBot="1"/>
    <row r="29" spans="1:22" ht="18" customHeight="1">
      <c r="A29" s="711" t="s">
        <v>105</v>
      </c>
      <c r="B29" s="712"/>
      <c r="C29" s="712"/>
      <c r="D29" s="712"/>
      <c r="E29" s="778" t="s">
        <v>115</v>
      </c>
      <c r="F29" s="779"/>
      <c r="G29" s="775" t="s">
        <v>117</v>
      </c>
      <c r="H29" s="776"/>
    </row>
    <row r="30" spans="1:22" ht="18" customHeight="1">
      <c r="A30" s="770"/>
      <c r="B30" s="771"/>
      <c r="C30" s="771"/>
      <c r="D30" s="771"/>
      <c r="E30" s="109" t="s">
        <v>118</v>
      </c>
      <c r="F30" s="639" t="s">
        <v>178</v>
      </c>
      <c r="G30" s="640" t="s">
        <v>118</v>
      </c>
      <c r="H30" s="641" t="s">
        <v>178</v>
      </c>
    </row>
    <row r="31" spans="1:22" ht="18" customHeight="1">
      <c r="A31" s="23">
        <v>1</v>
      </c>
      <c r="B31" s="726" t="s">
        <v>102</v>
      </c>
      <c r="C31" s="726"/>
      <c r="D31" s="40"/>
      <c r="E31" s="41">
        <v>0</v>
      </c>
      <c r="F31" s="637">
        <v>0</v>
      </c>
      <c r="G31" s="642">
        <f>E25+G25+E31</f>
        <v>14032</v>
      </c>
      <c r="H31" s="106">
        <f>F25+H25+F31</f>
        <v>310163</v>
      </c>
    </row>
    <row r="32" spans="1:22" ht="18" customHeight="1" thickBot="1">
      <c r="A32" s="32">
        <v>2</v>
      </c>
      <c r="B32" s="733" t="s">
        <v>103</v>
      </c>
      <c r="C32" s="733"/>
      <c r="D32" s="44"/>
      <c r="E32" s="25">
        <v>842</v>
      </c>
      <c r="F32" s="634">
        <v>7809</v>
      </c>
      <c r="G32" s="634">
        <f>E26+G26+E32</f>
        <v>13770</v>
      </c>
      <c r="H32" s="459">
        <f>F26+H26+F32</f>
        <v>119572</v>
      </c>
    </row>
    <row r="33" spans="1:8" ht="18" customHeight="1" thickTop="1" thickBot="1">
      <c r="A33" s="98"/>
      <c r="B33" s="774" t="s">
        <v>71</v>
      </c>
      <c r="C33" s="774"/>
      <c r="D33" s="99"/>
      <c r="E33" s="90">
        <f>SUM(E31:E32)</f>
        <v>842</v>
      </c>
      <c r="F33" s="636">
        <f>SUM(F31:F32)</f>
        <v>7809</v>
      </c>
      <c r="G33" s="105">
        <f>SUM(G31:G32)</f>
        <v>27802</v>
      </c>
      <c r="H33" s="107">
        <f>SUM(H31:H32)</f>
        <v>429735</v>
      </c>
    </row>
  </sheetData>
  <mergeCells count="24">
    <mergeCell ref="P21:R21"/>
    <mergeCell ref="B31:C31"/>
    <mergeCell ref="B32:C32"/>
    <mergeCell ref="B33:C33"/>
    <mergeCell ref="B25:C25"/>
    <mergeCell ref="B26:C26"/>
    <mergeCell ref="B27:C27"/>
    <mergeCell ref="A29:D30"/>
    <mergeCell ref="E29:F29"/>
    <mergeCell ref="G29:H29"/>
    <mergeCell ref="G5:H5"/>
    <mergeCell ref="B16:C16"/>
    <mergeCell ref="B17:C17"/>
    <mergeCell ref="A23:D24"/>
    <mergeCell ref="E23:F23"/>
    <mergeCell ref="G23:H23"/>
    <mergeCell ref="A14:D14"/>
    <mergeCell ref="B15:C15"/>
    <mergeCell ref="B18:C18"/>
    <mergeCell ref="A5:D6"/>
    <mergeCell ref="E5:F5"/>
    <mergeCell ref="B7:C7"/>
    <mergeCell ref="B8:C8"/>
    <mergeCell ref="B9:C9"/>
  </mergeCells>
  <phoneticPr fontId="5"/>
  <pageMargins left="0.70866141732283472" right="0.31496062992125984"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54"/>
  <sheetViews>
    <sheetView view="pageBreakPreview" topLeftCell="F13" zoomScale="90" zoomScaleNormal="90" zoomScaleSheetLayoutView="90" workbookViewId="0">
      <selection activeCell="H27" sqref="H27:I27"/>
    </sheetView>
  </sheetViews>
  <sheetFormatPr defaultRowHeight="13.5"/>
  <cols>
    <col min="1" max="1" width="3.625" customWidth="1"/>
    <col min="2" max="3" width="11.625" customWidth="1"/>
    <col min="4" max="4" width="3.625" customWidth="1"/>
    <col min="5" max="5" width="18.625" customWidth="1"/>
    <col min="6" max="9" width="9.625" customWidth="1"/>
  </cols>
  <sheetData>
    <row r="1" spans="1:9" ht="17.25">
      <c r="A1" s="53" t="s">
        <v>467</v>
      </c>
    </row>
    <row r="2" spans="1:9" ht="18" thickBot="1">
      <c r="A2" s="53"/>
    </row>
    <row r="3" spans="1:9" ht="17.25">
      <c r="A3" s="53"/>
      <c r="E3" s="112"/>
      <c r="F3" s="112"/>
      <c r="G3" s="113" t="s">
        <v>121</v>
      </c>
      <c r="H3" s="307">
        <v>7366</v>
      </c>
      <c r="I3" s="308" t="s">
        <v>123</v>
      </c>
    </row>
    <row r="4" spans="1:9" ht="18" customHeight="1" thickBot="1">
      <c r="E4" s="112"/>
      <c r="F4" s="112"/>
      <c r="G4" s="114" t="s">
        <v>122</v>
      </c>
      <c r="H4" s="309">
        <v>3477</v>
      </c>
      <c r="I4" s="310" t="s">
        <v>124</v>
      </c>
    </row>
    <row r="5" spans="1:9" s="115" customFormat="1" ht="18" customHeight="1">
      <c r="A5" s="115" t="s">
        <v>125</v>
      </c>
    </row>
    <row r="6" spans="1:9" ht="17.25">
      <c r="A6" s="53"/>
    </row>
    <row r="7" spans="1:9" ht="18.75" customHeight="1" thickBot="1">
      <c r="A7" t="s">
        <v>126</v>
      </c>
    </row>
    <row r="8" spans="1:9" ht="18" customHeight="1">
      <c r="A8" s="711" t="s">
        <v>105</v>
      </c>
      <c r="B8" s="712"/>
      <c r="C8" s="712"/>
      <c r="D8" s="798"/>
      <c r="E8" s="819" t="s">
        <v>119</v>
      </c>
      <c r="F8" s="825" t="s">
        <v>140</v>
      </c>
      <c r="G8" s="826"/>
      <c r="H8" s="821" t="s">
        <v>120</v>
      </c>
      <c r="I8" s="822"/>
    </row>
    <row r="9" spans="1:9" ht="18" customHeight="1">
      <c r="A9" s="770"/>
      <c r="B9" s="771"/>
      <c r="C9" s="771"/>
      <c r="D9" s="833"/>
      <c r="E9" s="820"/>
      <c r="F9" s="827"/>
      <c r="G9" s="828"/>
      <c r="H9" s="823"/>
      <c r="I9" s="824"/>
    </row>
    <row r="10" spans="1:9" ht="18" customHeight="1">
      <c r="A10" s="23"/>
      <c r="B10" s="726" t="s">
        <v>127</v>
      </c>
      <c r="C10" s="726"/>
      <c r="D10" s="71"/>
      <c r="E10" s="41">
        <v>331332</v>
      </c>
      <c r="F10" s="829">
        <f>(E10/H3)*1000</f>
        <v>44981.265272875375</v>
      </c>
      <c r="G10" s="830"/>
      <c r="H10" s="809">
        <f>(E10/H4)*1000</f>
        <v>95292.493528904233</v>
      </c>
      <c r="I10" s="810"/>
    </row>
    <row r="11" spans="1:9" ht="18" customHeight="1">
      <c r="A11" s="23"/>
      <c r="B11" s="726" t="s">
        <v>128</v>
      </c>
      <c r="C11" s="726"/>
      <c r="D11" s="71"/>
      <c r="E11" s="41">
        <v>297951</v>
      </c>
      <c r="F11" s="836">
        <f>(E11/H3)*1000</f>
        <v>40449.497692098834</v>
      </c>
      <c r="G11" s="818"/>
      <c r="H11" s="809">
        <f>(E11/H4)*1000</f>
        <v>85691.975841242456</v>
      </c>
      <c r="I11" s="810"/>
    </row>
    <row r="12" spans="1:9" ht="18" customHeight="1" thickBot="1">
      <c r="A12" s="23"/>
      <c r="B12" s="726" t="s">
        <v>129</v>
      </c>
      <c r="C12" s="726"/>
      <c r="D12" s="71"/>
      <c r="E12" s="41">
        <v>25358</v>
      </c>
      <c r="F12" s="812">
        <f>(E12/H3)*1000</f>
        <v>3442.573988596253</v>
      </c>
      <c r="G12" s="813"/>
      <c r="H12" s="809">
        <f>(E12/H4)*1000</f>
        <v>7293.068737417314</v>
      </c>
      <c r="I12" s="810"/>
    </row>
    <row r="13" spans="1:9" ht="18" customHeight="1" thickTop="1" thickBot="1">
      <c r="A13" s="98"/>
      <c r="B13" s="774" t="s">
        <v>141</v>
      </c>
      <c r="C13" s="774"/>
      <c r="D13" s="99"/>
      <c r="E13" s="119">
        <f>SUM(E10:E12)</f>
        <v>654641</v>
      </c>
      <c r="F13" s="814">
        <f>SUM(F10:G12)</f>
        <v>88873.33695357047</v>
      </c>
      <c r="G13" s="815"/>
      <c r="H13" s="796">
        <f>SUM(H10:I12)</f>
        <v>188277.538107564</v>
      </c>
      <c r="I13" s="797"/>
    </row>
    <row r="15" spans="1:9" ht="18.75" customHeight="1" thickBot="1">
      <c r="A15" t="s">
        <v>130</v>
      </c>
    </row>
    <row r="16" spans="1:9" ht="18" customHeight="1">
      <c r="A16" s="711" t="s">
        <v>105</v>
      </c>
      <c r="B16" s="712"/>
      <c r="C16" s="712"/>
      <c r="D16" s="798"/>
      <c r="E16" s="834" t="s">
        <v>131</v>
      </c>
      <c r="F16" s="831" t="s">
        <v>140</v>
      </c>
      <c r="G16" s="826"/>
      <c r="H16" s="821" t="s">
        <v>120</v>
      </c>
      <c r="I16" s="822"/>
    </row>
    <row r="17" spans="1:9" ht="18" customHeight="1">
      <c r="A17" s="770"/>
      <c r="B17" s="771"/>
      <c r="C17" s="771"/>
      <c r="D17" s="833"/>
      <c r="E17" s="835"/>
      <c r="F17" s="832"/>
      <c r="G17" s="828"/>
      <c r="H17" s="823"/>
      <c r="I17" s="824"/>
    </row>
    <row r="18" spans="1:9" ht="18" customHeight="1">
      <c r="A18" s="23">
        <v>1</v>
      </c>
      <c r="B18" s="726" t="s">
        <v>132</v>
      </c>
      <c r="C18" s="726"/>
      <c r="D18" s="71"/>
      <c r="E18" s="41">
        <v>119885</v>
      </c>
      <c r="F18" s="837">
        <f>(E18/H3)*1000</f>
        <v>16275.454792288894</v>
      </c>
      <c r="G18" s="838"/>
      <c r="H18" s="809">
        <f>(E18/H4)*1000</f>
        <v>34479.436295657171</v>
      </c>
      <c r="I18" s="810"/>
    </row>
    <row r="19" spans="1:9" ht="18" customHeight="1">
      <c r="A19" s="23">
        <v>2</v>
      </c>
      <c r="B19" s="726" t="s">
        <v>136</v>
      </c>
      <c r="C19" s="726"/>
      <c r="D19" s="71"/>
      <c r="E19" s="41">
        <v>39029</v>
      </c>
      <c r="F19" s="817">
        <f>(E19/H3)*1000</f>
        <v>5298.5338039641601</v>
      </c>
      <c r="G19" s="818"/>
      <c r="H19" s="809">
        <f>(E19/H4)*1000</f>
        <v>11224.906528616622</v>
      </c>
      <c r="I19" s="810"/>
    </row>
    <row r="20" spans="1:9" ht="22.5" customHeight="1">
      <c r="A20" s="23">
        <v>3</v>
      </c>
      <c r="B20" s="816" t="s">
        <v>396</v>
      </c>
      <c r="C20" s="816"/>
      <c r="D20" s="71"/>
      <c r="E20" s="41">
        <v>104500</v>
      </c>
      <c r="F20" s="817">
        <f>(E20/H3)*1000</f>
        <v>14186.804235677437</v>
      </c>
      <c r="G20" s="818"/>
      <c r="H20" s="809">
        <f>(E20/H4)*1000</f>
        <v>30054.644808743171</v>
      </c>
      <c r="I20" s="810"/>
    </row>
    <row r="21" spans="1:9" ht="18" customHeight="1">
      <c r="A21" s="23">
        <v>4</v>
      </c>
      <c r="B21" s="726" t="s">
        <v>134</v>
      </c>
      <c r="C21" s="726"/>
      <c r="D21" s="71"/>
      <c r="E21" s="41">
        <v>90260</v>
      </c>
      <c r="F21" s="817">
        <f>(E21/H3)*1000</f>
        <v>12253.597610643497</v>
      </c>
      <c r="G21" s="818"/>
      <c r="H21" s="809">
        <f>(E21/H4)*1000</f>
        <v>25959.160195570894</v>
      </c>
      <c r="I21" s="810"/>
    </row>
    <row r="22" spans="1:9" ht="18" customHeight="1">
      <c r="A22" s="23">
        <v>5</v>
      </c>
      <c r="B22" s="726" t="s">
        <v>279</v>
      </c>
      <c r="C22" s="726"/>
      <c r="D22" s="71"/>
      <c r="E22" s="41">
        <v>221794</v>
      </c>
      <c r="F22" s="817">
        <f>(E22/H3)*1000</f>
        <v>30110.507738256856</v>
      </c>
      <c r="G22" s="818"/>
      <c r="H22" s="809">
        <f>(E22/H4)*1000</f>
        <v>63788.898475697446</v>
      </c>
      <c r="I22" s="810"/>
    </row>
    <row r="23" spans="1:9" ht="18" customHeight="1">
      <c r="A23" s="23">
        <v>6</v>
      </c>
      <c r="B23" s="726" t="s">
        <v>346</v>
      </c>
      <c r="C23" s="726"/>
      <c r="D23" s="71"/>
      <c r="E23" s="41">
        <v>10734</v>
      </c>
      <c r="F23" s="817">
        <f>(E23/H3)*1000</f>
        <v>1457.2359489546566</v>
      </c>
      <c r="G23" s="818"/>
      <c r="H23" s="809">
        <f>(E23/H4)*1000</f>
        <v>3087.1440897325278</v>
      </c>
      <c r="I23" s="810"/>
    </row>
    <row r="24" spans="1:9" ht="18" customHeight="1">
      <c r="A24" s="23">
        <v>7</v>
      </c>
      <c r="B24" s="726" t="s">
        <v>347</v>
      </c>
      <c r="C24" s="726"/>
      <c r="D24" s="71"/>
      <c r="E24" s="41">
        <v>1265</v>
      </c>
      <c r="F24" s="817">
        <f>(E24/H3)*1000</f>
        <v>171.73499864241106</v>
      </c>
      <c r="G24" s="818"/>
      <c r="H24" s="809">
        <f>(E24/H4)*1000</f>
        <v>363.81938452689099</v>
      </c>
      <c r="I24" s="810"/>
    </row>
    <row r="25" spans="1:9" ht="18" customHeight="1">
      <c r="A25" s="23">
        <v>8</v>
      </c>
      <c r="B25" s="726" t="s">
        <v>414</v>
      </c>
      <c r="C25" s="726"/>
      <c r="D25" s="71"/>
      <c r="E25" s="41">
        <v>41100</v>
      </c>
      <c r="F25" s="817">
        <f>(E25/H3)*1000</f>
        <v>5579.6904697257669</v>
      </c>
      <c r="G25" s="818"/>
      <c r="H25" s="809">
        <f>(E25/H4)*1000</f>
        <v>11820.534943917171</v>
      </c>
      <c r="I25" s="810"/>
    </row>
    <row r="26" spans="1:9" ht="18" customHeight="1">
      <c r="A26" s="23">
        <v>9</v>
      </c>
      <c r="B26" s="811" t="s">
        <v>415</v>
      </c>
      <c r="C26" s="811"/>
      <c r="D26" s="71"/>
      <c r="E26" s="41">
        <v>755259</v>
      </c>
      <c r="F26" s="817">
        <f>(E26/H3)*1000</f>
        <v>102533.12516969861</v>
      </c>
      <c r="G26" s="818"/>
      <c r="H26" s="809">
        <f>(E26/H4)*1000</f>
        <v>217215.70319240727</v>
      </c>
      <c r="I26" s="810"/>
    </row>
    <row r="27" spans="1:9" ht="18" customHeight="1">
      <c r="A27" s="23">
        <v>10</v>
      </c>
      <c r="B27" s="808" t="s">
        <v>416</v>
      </c>
      <c r="C27" s="808"/>
      <c r="D27" s="71"/>
      <c r="E27" s="41">
        <v>3164</v>
      </c>
      <c r="F27" s="817">
        <f>(E27/H3)*1000</f>
        <v>429.54113494433886</v>
      </c>
      <c r="G27" s="818"/>
      <c r="H27" s="809">
        <f>(E27/H4)*1000</f>
        <v>909.97986770204193</v>
      </c>
      <c r="I27" s="810"/>
    </row>
    <row r="28" spans="1:9" ht="18" customHeight="1">
      <c r="A28" s="23">
        <v>11</v>
      </c>
      <c r="B28" s="726" t="s">
        <v>133</v>
      </c>
      <c r="C28" s="726"/>
      <c r="D28" s="71"/>
      <c r="E28" s="41">
        <v>844267</v>
      </c>
      <c r="F28" s="788">
        <f>(E28/H3)*1000</f>
        <v>114616.7526472984</v>
      </c>
      <c r="G28" s="805"/>
      <c r="H28" s="809">
        <f>(E28/H4)*1000</f>
        <v>242814.78285878632</v>
      </c>
      <c r="I28" s="810"/>
    </row>
    <row r="29" spans="1:9" ht="18" customHeight="1">
      <c r="A29" s="102">
        <v>12</v>
      </c>
      <c r="B29" s="804" t="s">
        <v>179</v>
      </c>
      <c r="C29" s="804"/>
      <c r="D29" s="165"/>
      <c r="E29" s="69">
        <v>654123</v>
      </c>
      <c r="F29" s="788">
        <f>(E29/H3)*1000</f>
        <v>88803.013847406997</v>
      </c>
      <c r="G29" s="805"/>
      <c r="H29" s="806">
        <f>(E29/H4)*1000</f>
        <v>188128.55910267474</v>
      </c>
      <c r="I29" s="807"/>
    </row>
    <row r="30" spans="1:9" ht="18" customHeight="1">
      <c r="A30" s="31">
        <v>13</v>
      </c>
      <c r="B30" s="839" t="s">
        <v>417</v>
      </c>
      <c r="C30" s="839"/>
      <c r="D30" s="70"/>
      <c r="E30" s="413">
        <v>1020384</v>
      </c>
      <c r="F30" s="840">
        <f>(E30/H3)*1000</f>
        <v>138526.20146619604</v>
      </c>
      <c r="G30" s="841"/>
      <c r="H30" s="842">
        <f>(E30/H4)*1000</f>
        <v>293466.78170836932</v>
      </c>
      <c r="I30" s="843"/>
    </row>
    <row r="31" spans="1:9" ht="18" customHeight="1">
      <c r="A31" s="102">
        <v>14</v>
      </c>
      <c r="B31" s="804" t="s">
        <v>135</v>
      </c>
      <c r="C31" s="804"/>
      <c r="D31" s="165"/>
      <c r="E31" s="69">
        <v>2585</v>
      </c>
      <c r="F31" s="788">
        <f>(E31/H3)*1000</f>
        <v>350.93673635623134</v>
      </c>
      <c r="G31" s="805"/>
      <c r="H31" s="806">
        <f>(E31/H4)*1000</f>
        <v>743.45700316364685</v>
      </c>
      <c r="I31" s="807"/>
    </row>
    <row r="32" spans="1:9" ht="18" customHeight="1">
      <c r="A32" s="643">
        <v>15</v>
      </c>
      <c r="B32" s="867" t="s">
        <v>456</v>
      </c>
      <c r="C32" s="867"/>
      <c r="D32" s="649"/>
      <c r="E32" s="645">
        <v>7927</v>
      </c>
      <c r="F32" s="863">
        <f>(E32/H4)*1000</f>
        <v>2279.8389416163359</v>
      </c>
      <c r="G32" s="864"/>
      <c r="H32" s="865">
        <f>(E32/H4)*1000</f>
        <v>2279.8389416163359</v>
      </c>
      <c r="I32" s="866"/>
    </row>
    <row r="33" spans="1:9" ht="18" customHeight="1">
      <c r="A33" s="31">
        <v>16</v>
      </c>
      <c r="B33" s="839" t="s">
        <v>138</v>
      </c>
      <c r="C33" s="839"/>
      <c r="D33" s="70"/>
      <c r="E33" s="413">
        <v>7356</v>
      </c>
      <c r="F33" s="840">
        <f>(E33/H3)*1000</f>
        <v>998.64241107792566</v>
      </c>
      <c r="G33" s="841"/>
      <c r="H33" s="842">
        <f>(E33/H4)*1000</f>
        <v>2115.6169111302847</v>
      </c>
      <c r="I33" s="843"/>
    </row>
    <row r="34" spans="1:9" ht="18" customHeight="1">
      <c r="A34" s="102">
        <v>17</v>
      </c>
      <c r="B34" s="804" t="s">
        <v>139</v>
      </c>
      <c r="C34" s="804"/>
      <c r="D34" s="165"/>
      <c r="E34" s="69">
        <v>1953769</v>
      </c>
      <c r="F34" s="788">
        <f>(E34/H3)*1000</f>
        <v>265241.51506923704</v>
      </c>
      <c r="G34" s="805"/>
      <c r="H34" s="806">
        <f>(E34/H4)*1000</f>
        <v>561912.28070175438</v>
      </c>
      <c r="I34" s="807"/>
    </row>
    <row r="35" spans="1:9" ht="18" customHeight="1">
      <c r="A35" s="31">
        <v>18</v>
      </c>
      <c r="B35" s="839" t="s">
        <v>137</v>
      </c>
      <c r="C35" s="839"/>
      <c r="D35" s="70"/>
      <c r="E35" s="413">
        <v>311442</v>
      </c>
      <c r="F35" s="840">
        <f>(E35/H3)*1000</f>
        <v>42281.020906869402</v>
      </c>
      <c r="G35" s="841"/>
      <c r="H35" s="842">
        <f>(E35/H4)*1000</f>
        <v>89572.044866264026</v>
      </c>
      <c r="I35" s="843"/>
    </row>
    <row r="36" spans="1:9" ht="18" customHeight="1">
      <c r="A36" s="102">
        <v>19</v>
      </c>
      <c r="B36" s="844" t="s">
        <v>418</v>
      </c>
      <c r="C36" s="845"/>
      <c r="D36" s="165"/>
      <c r="E36" s="69">
        <v>1260463</v>
      </c>
      <c r="F36" s="848">
        <f>(E36/H3)*1000</f>
        <v>171119.06054846593</v>
      </c>
      <c r="G36" s="849"/>
      <c r="H36" s="846">
        <f>(E36/H4)*1000</f>
        <v>362514.52401495544</v>
      </c>
      <c r="I36" s="847"/>
    </row>
    <row r="37" spans="1:9" ht="18" customHeight="1" thickBot="1">
      <c r="A37" s="450">
        <v>20</v>
      </c>
      <c r="B37" s="853" t="s">
        <v>457</v>
      </c>
      <c r="C37" s="854"/>
      <c r="D37" s="451"/>
      <c r="E37" s="57">
        <v>14700</v>
      </c>
      <c r="F37" s="855">
        <f>(E37/H3)*1000</f>
        <v>1995.6557154493619</v>
      </c>
      <c r="G37" s="813"/>
      <c r="H37" s="856">
        <f>(E37/H3)*1000</f>
        <v>1995.6557154493619</v>
      </c>
      <c r="I37" s="857"/>
    </row>
    <row r="38" spans="1:9" ht="18" customHeight="1" thickTop="1" thickBot="1">
      <c r="A38" s="98"/>
      <c r="B38" s="774" t="s">
        <v>141</v>
      </c>
      <c r="C38" s="774"/>
      <c r="D38" s="99"/>
      <c r="E38" s="119">
        <f>SUM(E18:E37)</f>
        <v>7464006</v>
      </c>
      <c r="F38" s="850">
        <f>SUM(F18:F37)</f>
        <v>1014508.8641927703</v>
      </c>
      <c r="G38" s="815">
        <f>SUM(G18:G36)</f>
        <v>0</v>
      </c>
      <c r="H38" s="796">
        <f>SUM(H18:H37)</f>
        <v>2144447.7696067351</v>
      </c>
      <c r="I38" s="797">
        <f>SUM(I18:I36)</f>
        <v>0</v>
      </c>
    </row>
    <row r="39" spans="1:9" ht="18.75" customHeight="1">
      <c r="A39" t="s">
        <v>389</v>
      </c>
    </row>
    <row r="40" spans="1:9">
      <c r="A40" s="473" t="s">
        <v>468</v>
      </c>
      <c r="B40" s="448"/>
    </row>
    <row r="42" spans="1:9" ht="18.75" customHeight="1" thickBot="1">
      <c r="A42" t="s">
        <v>142</v>
      </c>
    </row>
    <row r="43" spans="1:9" ht="18" customHeight="1">
      <c r="A43" s="711" t="s">
        <v>105</v>
      </c>
      <c r="B43" s="712"/>
      <c r="C43" s="712"/>
      <c r="D43" s="798"/>
      <c r="E43" s="819" t="s">
        <v>280</v>
      </c>
      <c r="F43" s="825" t="s">
        <v>140</v>
      </c>
      <c r="G43" s="826"/>
      <c r="H43" s="821" t="s">
        <v>120</v>
      </c>
      <c r="I43" s="822"/>
    </row>
    <row r="44" spans="1:9" ht="18" customHeight="1">
      <c r="A44" s="770"/>
      <c r="B44" s="771"/>
      <c r="C44" s="771"/>
      <c r="D44" s="833"/>
      <c r="E44" s="820"/>
      <c r="F44" s="827"/>
      <c r="G44" s="828"/>
      <c r="H44" s="823"/>
      <c r="I44" s="824"/>
    </row>
    <row r="45" spans="1:9" ht="18" customHeight="1">
      <c r="A45" s="23"/>
      <c r="B45" s="726" t="s">
        <v>143</v>
      </c>
      <c r="C45" s="726"/>
      <c r="D45" s="71"/>
      <c r="E45" s="41">
        <f>基金!N18</f>
        <v>1474069</v>
      </c>
      <c r="F45" s="851">
        <f>(E45/H3)*1000</f>
        <v>200117.97447732827</v>
      </c>
      <c r="G45" s="852"/>
      <c r="H45" s="809">
        <f>(E45/H4)*1000</f>
        <v>423948.51883807883</v>
      </c>
      <c r="I45" s="810"/>
    </row>
    <row r="46" spans="1:9" ht="18" customHeight="1">
      <c r="A46" s="23"/>
      <c r="B46" s="726" t="s">
        <v>144</v>
      </c>
      <c r="C46" s="726"/>
      <c r="D46" s="71"/>
      <c r="E46" s="41">
        <f>有価・出資・債権!M32</f>
        <v>445646</v>
      </c>
      <c r="F46" s="861">
        <f>SUM(F47:G48)</f>
        <v>60500.407276676618</v>
      </c>
      <c r="G46" s="862"/>
      <c r="H46" s="809">
        <f>SUM(H47:I48)</f>
        <v>128169.68651136037</v>
      </c>
      <c r="I46" s="810"/>
    </row>
    <row r="47" spans="1:9" ht="18" customHeight="1">
      <c r="A47" s="23"/>
      <c r="B47" s="858" t="s">
        <v>145</v>
      </c>
      <c r="C47" s="858"/>
      <c r="D47" s="71"/>
      <c r="E47" s="41">
        <v>79407</v>
      </c>
      <c r="F47" s="861">
        <f>(E47/H3)*1000</f>
        <v>10780.206353516154</v>
      </c>
      <c r="G47" s="862"/>
      <c r="H47" s="809">
        <f>(E47/H4)*1000</f>
        <v>22837.791199309748</v>
      </c>
      <c r="I47" s="810"/>
    </row>
    <row r="48" spans="1:9" ht="18" customHeight="1" thickBot="1">
      <c r="A48" s="23"/>
      <c r="B48" s="858" t="s">
        <v>146</v>
      </c>
      <c r="C48" s="858"/>
      <c r="D48" s="71"/>
      <c r="E48" s="41">
        <v>366239</v>
      </c>
      <c r="F48" s="859">
        <f>(E48/H3)*1000</f>
        <v>49720.200923160468</v>
      </c>
      <c r="G48" s="860"/>
      <c r="H48" s="809">
        <f>(E48/H4)*1000</f>
        <v>105331.89531205062</v>
      </c>
      <c r="I48" s="810"/>
    </row>
    <row r="49" spans="1:9" ht="18" customHeight="1" thickTop="1" thickBot="1">
      <c r="A49" s="98"/>
      <c r="B49" s="774" t="s">
        <v>141</v>
      </c>
      <c r="C49" s="774"/>
      <c r="D49" s="99"/>
      <c r="E49" s="119">
        <f>SUM(E45:E46)</f>
        <v>1919715</v>
      </c>
      <c r="F49" s="794">
        <f>SUM(F45:G46)</f>
        <v>260618.38175400489</v>
      </c>
      <c r="G49" s="795"/>
      <c r="H49" s="796">
        <f>SUM(H45:I46)</f>
        <v>552118.20534943917</v>
      </c>
      <c r="I49" s="797"/>
    </row>
    <row r="51" spans="1:9" ht="18.75" customHeight="1" thickBot="1">
      <c r="A51" t="s">
        <v>147</v>
      </c>
    </row>
    <row r="52" spans="1:9" ht="18" customHeight="1">
      <c r="A52" s="711" t="s">
        <v>105</v>
      </c>
      <c r="B52" s="712"/>
      <c r="C52" s="712"/>
      <c r="D52" s="798"/>
      <c r="E52" s="799" t="s">
        <v>148</v>
      </c>
      <c r="F52" s="800"/>
      <c r="G52" s="801" t="s">
        <v>150</v>
      </c>
      <c r="H52" s="802"/>
      <c r="I52" s="803"/>
    </row>
    <row r="53" spans="1:9" ht="18" customHeight="1">
      <c r="A53" s="102"/>
      <c r="B53" s="733" t="s">
        <v>149</v>
      </c>
      <c r="C53" s="733"/>
      <c r="D53" s="116"/>
      <c r="E53" s="784">
        <v>2000000</v>
      </c>
      <c r="F53" s="785"/>
      <c r="G53" s="788">
        <v>0</v>
      </c>
      <c r="H53" s="789"/>
      <c r="I53" s="790"/>
    </row>
    <row r="54" spans="1:9" ht="18" customHeight="1" thickBot="1">
      <c r="A54" s="117"/>
      <c r="B54" s="773"/>
      <c r="C54" s="773"/>
      <c r="D54" s="118"/>
      <c r="E54" s="786"/>
      <c r="F54" s="787"/>
      <c r="G54" s="791"/>
      <c r="H54" s="792"/>
      <c r="I54" s="793"/>
    </row>
  </sheetData>
  <mergeCells count="108">
    <mergeCell ref="B33:C33"/>
    <mergeCell ref="F33:G33"/>
    <mergeCell ref="H33:I33"/>
    <mergeCell ref="B29:C29"/>
    <mergeCell ref="F29:G29"/>
    <mergeCell ref="H29:I29"/>
    <mergeCell ref="B30:C30"/>
    <mergeCell ref="F30:G30"/>
    <mergeCell ref="H30:I30"/>
    <mergeCell ref="B31:C31"/>
    <mergeCell ref="F31:G31"/>
    <mergeCell ref="H31:I31"/>
    <mergeCell ref="F32:G32"/>
    <mergeCell ref="H32:I32"/>
    <mergeCell ref="B32:C32"/>
    <mergeCell ref="B48:C48"/>
    <mergeCell ref="H48:I48"/>
    <mergeCell ref="F48:G48"/>
    <mergeCell ref="F47:G47"/>
    <mergeCell ref="B46:C46"/>
    <mergeCell ref="H46:I46"/>
    <mergeCell ref="F46:G46"/>
    <mergeCell ref="H47:I47"/>
    <mergeCell ref="B47:C47"/>
    <mergeCell ref="B35:C35"/>
    <mergeCell ref="F35:G35"/>
    <mergeCell ref="H35:I35"/>
    <mergeCell ref="B36:C36"/>
    <mergeCell ref="B45:C45"/>
    <mergeCell ref="H45:I45"/>
    <mergeCell ref="H36:I36"/>
    <mergeCell ref="F36:G36"/>
    <mergeCell ref="B38:C38"/>
    <mergeCell ref="F38:G38"/>
    <mergeCell ref="H38:I38"/>
    <mergeCell ref="A43:D44"/>
    <mergeCell ref="F45:G45"/>
    <mergeCell ref="E43:E44"/>
    <mergeCell ref="F43:G44"/>
    <mergeCell ref="H43:I44"/>
    <mergeCell ref="B37:C37"/>
    <mergeCell ref="F37:G37"/>
    <mergeCell ref="H37:I37"/>
    <mergeCell ref="F19:G19"/>
    <mergeCell ref="F20:G20"/>
    <mergeCell ref="F23:G23"/>
    <mergeCell ref="H28:I28"/>
    <mergeCell ref="H20:I20"/>
    <mergeCell ref="H21:I21"/>
    <mergeCell ref="H22:I22"/>
    <mergeCell ref="H23:I23"/>
    <mergeCell ref="F22:G22"/>
    <mergeCell ref="F25:G25"/>
    <mergeCell ref="F26:G26"/>
    <mergeCell ref="F27:G27"/>
    <mergeCell ref="F28:G28"/>
    <mergeCell ref="H25:I25"/>
    <mergeCell ref="H26:I26"/>
    <mergeCell ref="E8:E9"/>
    <mergeCell ref="H8:I9"/>
    <mergeCell ref="H10:I10"/>
    <mergeCell ref="B18:C18"/>
    <mergeCell ref="H18:I18"/>
    <mergeCell ref="F8:G9"/>
    <mergeCell ref="F10:G10"/>
    <mergeCell ref="F16:G17"/>
    <mergeCell ref="A8:D9"/>
    <mergeCell ref="B12:C12"/>
    <mergeCell ref="H12:I12"/>
    <mergeCell ref="H13:I13"/>
    <mergeCell ref="A16:D17"/>
    <mergeCell ref="E16:E17"/>
    <mergeCell ref="H16:I17"/>
    <mergeCell ref="F11:G11"/>
    <mergeCell ref="F18:G18"/>
    <mergeCell ref="B34:C34"/>
    <mergeCell ref="F34:G34"/>
    <mergeCell ref="H34:I34"/>
    <mergeCell ref="B10:C10"/>
    <mergeCell ref="B13:C13"/>
    <mergeCell ref="B11:C11"/>
    <mergeCell ref="B27:C27"/>
    <mergeCell ref="H27:I27"/>
    <mergeCell ref="B26:C26"/>
    <mergeCell ref="B24:C24"/>
    <mergeCell ref="B25:C25"/>
    <mergeCell ref="H19:I19"/>
    <mergeCell ref="H11:I11"/>
    <mergeCell ref="F12:G12"/>
    <mergeCell ref="B28:C28"/>
    <mergeCell ref="F13:G13"/>
    <mergeCell ref="B19:C19"/>
    <mergeCell ref="B20:C20"/>
    <mergeCell ref="B21:C21"/>
    <mergeCell ref="B22:C22"/>
    <mergeCell ref="H24:I24"/>
    <mergeCell ref="F21:G21"/>
    <mergeCell ref="F24:G24"/>
    <mergeCell ref="B23:C23"/>
    <mergeCell ref="B53:C54"/>
    <mergeCell ref="E53:F54"/>
    <mergeCell ref="G53:I54"/>
    <mergeCell ref="B49:C49"/>
    <mergeCell ref="F49:G49"/>
    <mergeCell ref="H49:I49"/>
    <mergeCell ref="A52:D52"/>
    <mergeCell ref="E52:F52"/>
    <mergeCell ref="G52:I52"/>
  </mergeCells>
  <phoneticPr fontId="5"/>
  <pageMargins left="0.70866141732283472" right="0.70866141732283472" top="0.74803149606299213" bottom="0.74803149606299213"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S244"/>
  <sheetViews>
    <sheetView tabSelected="1" view="pageBreakPreview" zoomScaleNormal="100" zoomScaleSheetLayoutView="100" workbookViewId="0">
      <pane xSplit="5" topLeftCell="F1" activePane="topRight" state="frozen"/>
      <selection pane="topRight" activeCell="H140" sqref="H140"/>
    </sheetView>
  </sheetViews>
  <sheetFormatPr defaultRowHeight="28.5" customHeight="1"/>
  <cols>
    <col min="1" max="1" width="4.625" style="579" customWidth="1"/>
    <col min="2" max="3" width="0.875" style="579" customWidth="1"/>
    <col min="4" max="4" width="22.625" style="579" customWidth="1"/>
    <col min="5" max="5" width="0.875" style="579" customWidth="1"/>
    <col min="6" max="8" width="12.625" style="579" customWidth="1"/>
    <col min="9" max="17" width="10.875" style="579" customWidth="1"/>
    <col min="18" max="18" width="10.625" style="578" bestFit="1" customWidth="1"/>
    <col min="19" max="16384" width="9" style="579"/>
  </cols>
  <sheetData>
    <row r="1" spans="1:18" s="476" customFormat="1" ht="11.25" customHeight="1">
      <c r="A1" s="663"/>
      <c r="B1" s="663"/>
      <c r="C1" s="663"/>
      <c r="D1" s="663"/>
      <c r="E1" s="663"/>
      <c r="F1" s="663"/>
      <c r="G1" s="663"/>
      <c r="H1" s="663"/>
      <c r="I1" s="663"/>
      <c r="J1" s="663"/>
      <c r="K1" s="663"/>
      <c r="L1" s="663"/>
      <c r="M1" s="663"/>
      <c r="N1" s="663"/>
      <c r="O1" s="663"/>
      <c r="P1" s="663"/>
      <c r="Q1" s="663"/>
      <c r="R1" s="475"/>
    </row>
    <row r="2" spans="1:18" s="476" customFormat="1" ht="28.5" customHeight="1">
      <c r="A2" s="869"/>
      <c r="B2" s="869"/>
      <c r="C2" s="869"/>
      <c r="D2" s="869"/>
      <c r="E2" s="869"/>
      <c r="F2" s="869"/>
      <c r="G2" s="869"/>
      <c r="H2" s="869"/>
      <c r="I2" s="869"/>
      <c r="J2" s="869"/>
      <c r="K2" s="869"/>
      <c r="L2" s="869"/>
      <c r="M2" s="869"/>
      <c r="N2" s="869"/>
      <c r="O2" s="869"/>
      <c r="P2" s="869"/>
      <c r="Q2" s="869"/>
      <c r="R2" s="475"/>
    </row>
    <row r="3" spans="1:18" s="476" customFormat="1" ht="28.5" customHeight="1">
      <c r="R3" s="475"/>
    </row>
    <row r="4" spans="1:18" s="476" customFormat="1" ht="28.5" customHeight="1" thickBot="1">
      <c r="A4" s="870" t="s">
        <v>180</v>
      </c>
      <c r="B4" s="870"/>
      <c r="C4" s="870"/>
      <c r="D4" s="870"/>
      <c r="E4" s="870"/>
      <c r="P4" s="871" t="s">
        <v>181</v>
      </c>
      <c r="Q4" s="871"/>
      <c r="R4" s="475"/>
    </row>
    <row r="5" spans="1:18" s="476" customFormat="1" ht="18" customHeight="1">
      <c r="A5" s="872" t="s">
        <v>182</v>
      </c>
      <c r="B5" s="873"/>
      <c r="C5" s="873"/>
      <c r="D5" s="873"/>
      <c r="E5" s="874"/>
      <c r="F5" s="880" t="s">
        <v>183</v>
      </c>
      <c r="G5" s="873"/>
      <c r="H5" s="874"/>
      <c r="I5" s="880" t="s">
        <v>158</v>
      </c>
      <c r="J5" s="873"/>
      <c r="K5" s="873"/>
      <c r="L5" s="873"/>
      <c r="M5" s="873"/>
      <c r="N5" s="873"/>
      <c r="O5" s="873"/>
      <c r="P5" s="873"/>
      <c r="Q5" s="882"/>
      <c r="R5" s="475"/>
    </row>
    <row r="6" spans="1:18" s="476" customFormat="1" ht="18" customHeight="1">
      <c r="A6" s="875"/>
      <c r="B6" s="869"/>
      <c r="C6" s="869"/>
      <c r="D6" s="869"/>
      <c r="E6" s="876"/>
      <c r="F6" s="881"/>
      <c r="G6" s="878"/>
      <c r="H6" s="879"/>
      <c r="I6" s="883" t="s">
        <v>184</v>
      </c>
      <c r="J6" s="884"/>
      <c r="K6" s="885"/>
      <c r="L6" s="883" t="s">
        <v>159</v>
      </c>
      <c r="M6" s="884"/>
      <c r="N6" s="885"/>
      <c r="O6" s="883" t="s">
        <v>185</v>
      </c>
      <c r="P6" s="884"/>
      <c r="Q6" s="886"/>
      <c r="R6" s="475"/>
    </row>
    <row r="7" spans="1:18" s="476" customFormat="1" ht="45.75" customHeight="1">
      <c r="A7" s="877"/>
      <c r="B7" s="878"/>
      <c r="C7" s="878"/>
      <c r="D7" s="878"/>
      <c r="E7" s="879"/>
      <c r="F7" s="477" t="s">
        <v>186</v>
      </c>
      <c r="G7" s="478" t="s">
        <v>269</v>
      </c>
      <c r="H7" s="479" t="s">
        <v>270</v>
      </c>
      <c r="I7" s="477" t="s">
        <v>186</v>
      </c>
      <c r="J7" s="478" t="s">
        <v>269</v>
      </c>
      <c r="K7" s="479" t="s">
        <v>270</v>
      </c>
      <c r="L7" s="477" t="s">
        <v>186</v>
      </c>
      <c r="M7" s="478" t="s">
        <v>269</v>
      </c>
      <c r="N7" s="479" t="s">
        <v>270</v>
      </c>
      <c r="O7" s="477" t="s">
        <v>186</v>
      </c>
      <c r="P7" s="478" t="s">
        <v>269</v>
      </c>
      <c r="Q7" s="480" t="s">
        <v>270</v>
      </c>
      <c r="R7" s="475"/>
    </row>
    <row r="8" spans="1:18" s="476" customFormat="1" ht="28.5" customHeight="1">
      <c r="A8" s="898" t="s">
        <v>187</v>
      </c>
      <c r="B8" s="481"/>
      <c r="C8" s="900" t="s">
        <v>153</v>
      </c>
      <c r="D8" s="901"/>
      <c r="E8" s="482"/>
      <c r="F8" s="904">
        <v>13899.22</v>
      </c>
      <c r="G8" s="907"/>
      <c r="H8" s="910">
        <f>SUM(F8:G11)</f>
        <v>13899.22</v>
      </c>
      <c r="I8" s="359"/>
      <c r="J8" s="360"/>
      <c r="K8" s="361"/>
      <c r="L8" s="359">
        <v>3001.72</v>
      </c>
      <c r="M8" s="401"/>
      <c r="N8" s="361">
        <f>SUM(L8:M8)</f>
        <v>3001.72</v>
      </c>
      <c r="O8" s="359">
        <f t="shared" ref="O8:O13" si="0">I8+L8</f>
        <v>3001.72</v>
      </c>
      <c r="P8" s="360"/>
      <c r="Q8" s="352">
        <f t="shared" ref="Q8:Q13" si="1">SUM(O8:P8)</f>
        <v>3001.72</v>
      </c>
      <c r="R8" s="475"/>
    </row>
    <row r="9" spans="1:18" s="476" customFormat="1" ht="28.5" customHeight="1">
      <c r="A9" s="887"/>
      <c r="B9" s="483"/>
      <c r="C9" s="484"/>
      <c r="D9" s="485" t="s">
        <v>161</v>
      </c>
      <c r="E9" s="486"/>
      <c r="F9" s="905"/>
      <c r="G9" s="908"/>
      <c r="H9" s="911"/>
      <c r="I9" s="432"/>
      <c r="J9" s="396"/>
      <c r="K9" s="433"/>
      <c r="L9" s="432">
        <v>423.36</v>
      </c>
      <c r="M9" s="434"/>
      <c r="N9" s="433">
        <f>SUM(L9:M9)</f>
        <v>423.36</v>
      </c>
      <c r="O9" s="432">
        <f t="shared" si="0"/>
        <v>423.36</v>
      </c>
      <c r="P9" s="434"/>
      <c r="Q9" s="353">
        <f t="shared" si="1"/>
        <v>423.36</v>
      </c>
      <c r="R9" s="475"/>
    </row>
    <row r="10" spans="1:18" s="476" customFormat="1" ht="28.5" customHeight="1">
      <c r="A10" s="887"/>
      <c r="B10" s="483"/>
      <c r="C10" s="484"/>
      <c r="D10" s="485" t="s">
        <v>160</v>
      </c>
      <c r="E10" s="486"/>
      <c r="F10" s="905"/>
      <c r="G10" s="908"/>
      <c r="H10" s="911"/>
      <c r="I10" s="432">
        <v>38.880000000000003</v>
      </c>
      <c r="J10" s="396"/>
      <c r="K10" s="433">
        <f>SUM(I10:J10)</f>
        <v>38.880000000000003</v>
      </c>
      <c r="L10" s="432"/>
      <c r="M10" s="434"/>
      <c r="N10" s="433"/>
      <c r="O10" s="432">
        <f t="shared" si="0"/>
        <v>38.880000000000003</v>
      </c>
      <c r="P10" s="396"/>
      <c r="Q10" s="353">
        <f t="shared" si="1"/>
        <v>38.880000000000003</v>
      </c>
      <c r="R10" s="475"/>
    </row>
    <row r="11" spans="1:18" s="476" customFormat="1" ht="28.5" customHeight="1">
      <c r="A11" s="887"/>
      <c r="B11" s="483"/>
      <c r="C11" s="484"/>
      <c r="D11" s="485" t="s">
        <v>188</v>
      </c>
      <c r="E11" s="486"/>
      <c r="F11" s="905"/>
      <c r="G11" s="908"/>
      <c r="H11" s="911"/>
      <c r="I11" s="432"/>
      <c r="J11" s="434"/>
      <c r="K11" s="433"/>
      <c r="L11" s="432">
        <v>15.83</v>
      </c>
      <c r="M11" s="434"/>
      <c r="N11" s="433">
        <f>SUM(L11:M11)</f>
        <v>15.83</v>
      </c>
      <c r="O11" s="432">
        <f t="shared" si="0"/>
        <v>15.83</v>
      </c>
      <c r="P11" s="434"/>
      <c r="Q11" s="353">
        <f t="shared" si="1"/>
        <v>15.83</v>
      </c>
      <c r="R11" s="475"/>
    </row>
    <row r="12" spans="1:18" s="476" customFormat="1" ht="28.5" customHeight="1">
      <c r="A12" s="887"/>
      <c r="B12" s="483"/>
      <c r="C12" s="690"/>
      <c r="D12" s="485" t="s">
        <v>420</v>
      </c>
      <c r="E12" s="486"/>
      <c r="F12" s="905"/>
      <c r="G12" s="908"/>
      <c r="H12" s="911"/>
      <c r="I12" s="432"/>
      <c r="J12" s="396"/>
      <c r="K12" s="433"/>
      <c r="L12" s="432">
        <v>140.30000000000001</v>
      </c>
      <c r="M12" s="434"/>
      <c r="N12" s="433">
        <f>SUM(L12:M12)</f>
        <v>140.30000000000001</v>
      </c>
      <c r="O12" s="432">
        <f t="shared" si="0"/>
        <v>140.30000000000001</v>
      </c>
      <c r="P12" s="434"/>
      <c r="Q12" s="353">
        <f t="shared" si="1"/>
        <v>140.30000000000001</v>
      </c>
      <c r="R12" s="475"/>
    </row>
    <row r="13" spans="1:18" s="476" customFormat="1" ht="28.5" customHeight="1">
      <c r="A13" s="887"/>
      <c r="B13" s="487"/>
      <c r="C13" s="488"/>
      <c r="D13" s="655" t="s">
        <v>421</v>
      </c>
      <c r="E13" s="489"/>
      <c r="F13" s="906"/>
      <c r="G13" s="909"/>
      <c r="H13" s="912"/>
      <c r="I13" s="657"/>
      <c r="J13" s="399"/>
      <c r="K13" s="433"/>
      <c r="L13" s="657">
        <v>75.83</v>
      </c>
      <c r="M13" s="456"/>
      <c r="N13" s="433">
        <f>SUM(L13:M13)</f>
        <v>75.83</v>
      </c>
      <c r="O13" s="432">
        <f t="shared" si="0"/>
        <v>75.83</v>
      </c>
      <c r="P13" s="434"/>
      <c r="Q13" s="353">
        <f t="shared" si="1"/>
        <v>75.83</v>
      </c>
      <c r="R13" s="475"/>
    </row>
    <row r="14" spans="1:18" s="476" customFormat="1" ht="28.5" customHeight="1">
      <c r="A14" s="887"/>
      <c r="B14" s="490"/>
      <c r="C14" s="903" t="s">
        <v>189</v>
      </c>
      <c r="D14" s="913"/>
      <c r="E14" s="486"/>
      <c r="F14" s="432">
        <v>5952.3</v>
      </c>
      <c r="G14" s="434"/>
      <c r="H14" s="433">
        <f>SUM(F14:G14)</f>
        <v>5952.3</v>
      </c>
      <c r="I14" s="432"/>
      <c r="J14" s="396"/>
      <c r="K14" s="433"/>
      <c r="L14" s="432"/>
      <c r="M14" s="434"/>
      <c r="N14" s="433"/>
      <c r="O14" s="432"/>
      <c r="P14" s="396"/>
      <c r="Q14" s="353"/>
      <c r="R14" s="475"/>
    </row>
    <row r="15" spans="1:18" s="476" customFormat="1" ht="28.5" customHeight="1">
      <c r="A15" s="887"/>
      <c r="B15" s="483"/>
      <c r="C15" s="488"/>
      <c r="D15" s="655" t="s">
        <v>283</v>
      </c>
      <c r="E15" s="489"/>
      <c r="F15" s="657">
        <v>2730.65</v>
      </c>
      <c r="G15" s="456"/>
      <c r="H15" s="433">
        <f>SUM(F15:G15)</f>
        <v>2730.65</v>
      </c>
      <c r="I15" s="657"/>
      <c r="J15" s="399"/>
      <c r="K15" s="433"/>
      <c r="L15" s="657"/>
      <c r="M15" s="456"/>
      <c r="N15" s="433"/>
      <c r="O15" s="432"/>
      <c r="P15" s="396"/>
      <c r="Q15" s="353"/>
      <c r="R15" s="475"/>
    </row>
    <row r="16" spans="1:18" s="476" customFormat="1" ht="28.5" customHeight="1">
      <c r="A16" s="887"/>
      <c r="B16" s="491"/>
      <c r="C16" s="903" t="s">
        <v>478</v>
      </c>
      <c r="D16" s="903"/>
      <c r="E16" s="489"/>
      <c r="F16" s="914">
        <v>7761.39</v>
      </c>
      <c r="G16" s="426"/>
      <c r="H16" s="915">
        <f>SUM(F16:G18)</f>
        <v>7761.39</v>
      </c>
      <c r="I16" s="657"/>
      <c r="J16" s="399"/>
      <c r="K16" s="433"/>
      <c r="L16" s="657">
        <v>822.68</v>
      </c>
      <c r="M16" s="456"/>
      <c r="N16" s="433">
        <f t="shared" ref="N16:N26" si="2">SUM(L16:M16)</f>
        <v>822.68</v>
      </c>
      <c r="O16" s="432">
        <f t="shared" ref="O16:O26" si="3">I16+L16</f>
        <v>822.68</v>
      </c>
      <c r="P16" s="396"/>
      <c r="Q16" s="353">
        <f t="shared" ref="Q16:Q26" si="4">SUM(O16:P16)</f>
        <v>822.68</v>
      </c>
      <c r="R16" s="475"/>
    </row>
    <row r="17" spans="1:18" s="476" customFormat="1" ht="28.5" customHeight="1">
      <c r="A17" s="887"/>
      <c r="B17" s="483"/>
      <c r="C17" s="690"/>
      <c r="D17" s="485" t="s">
        <v>422</v>
      </c>
      <c r="E17" s="489"/>
      <c r="F17" s="905"/>
      <c r="G17" s="427"/>
      <c r="H17" s="911"/>
      <c r="I17" s="657"/>
      <c r="J17" s="399"/>
      <c r="K17" s="433"/>
      <c r="L17" s="657">
        <v>319.49</v>
      </c>
      <c r="M17" s="456"/>
      <c r="N17" s="433">
        <f t="shared" si="2"/>
        <v>319.49</v>
      </c>
      <c r="O17" s="432">
        <f t="shared" si="3"/>
        <v>319.49</v>
      </c>
      <c r="P17" s="396"/>
      <c r="Q17" s="353">
        <f t="shared" si="4"/>
        <v>319.49</v>
      </c>
      <c r="R17" s="475"/>
    </row>
    <row r="18" spans="1:18" s="476" customFormat="1" ht="28.5" customHeight="1">
      <c r="A18" s="887"/>
      <c r="B18" s="487"/>
      <c r="C18" s="492"/>
      <c r="D18" s="485" t="s">
        <v>162</v>
      </c>
      <c r="E18" s="489"/>
      <c r="F18" s="906"/>
      <c r="G18" s="436"/>
      <c r="H18" s="912"/>
      <c r="I18" s="657"/>
      <c r="J18" s="399"/>
      <c r="K18" s="433"/>
      <c r="L18" s="657">
        <v>475.55</v>
      </c>
      <c r="M18" s="456"/>
      <c r="N18" s="433">
        <f t="shared" si="2"/>
        <v>475.55</v>
      </c>
      <c r="O18" s="432">
        <f t="shared" si="3"/>
        <v>475.55</v>
      </c>
      <c r="P18" s="396"/>
      <c r="Q18" s="353">
        <f t="shared" si="4"/>
        <v>475.55</v>
      </c>
      <c r="R18" s="475"/>
    </row>
    <row r="19" spans="1:18" s="476" customFormat="1" ht="28.5" customHeight="1">
      <c r="A19" s="887"/>
      <c r="B19" s="490"/>
      <c r="C19" s="903" t="s">
        <v>191</v>
      </c>
      <c r="D19" s="903"/>
      <c r="E19" s="489"/>
      <c r="F19" s="914">
        <v>2997</v>
      </c>
      <c r="G19" s="474"/>
      <c r="H19" s="915">
        <f>SUM(F19:G19)</f>
        <v>2997</v>
      </c>
      <c r="I19" s="657"/>
      <c r="J19" s="399"/>
      <c r="K19" s="433"/>
      <c r="L19" s="657">
        <v>696.14</v>
      </c>
      <c r="M19" s="456"/>
      <c r="N19" s="433">
        <f t="shared" si="2"/>
        <v>696.14</v>
      </c>
      <c r="O19" s="432">
        <f t="shared" si="3"/>
        <v>696.14</v>
      </c>
      <c r="P19" s="396"/>
      <c r="Q19" s="353">
        <f t="shared" si="4"/>
        <v>696.14</v>
      </c>
      <c r="R19" s="475"/>
    </row>
    <row r="20" spans="1:18" s="476" customFormat="1" ht="28.5" customHeight="1">
      <c r="A20" s="887"/>
      <c r="B20" s="487"/>
      <c r="C20" s="488"/>
      <c r="D20" s="485" t="s">
        <v>284</v>
      </c>
      <c r="E20" s="489"/>
      <c r="F20" s="906"/>
      <c r="G20" s="671"/>
      <c r="H20" s="912"/>
      <c r="I20" s="657"/>
      <c r="J20" s="399"/>
      <c r="K20" s="659"/>
      <c r="L20" s="657">
        <v>16.05</v>
      </c>
      <c r="M20" s="456"/>
      <c r="N20" s="659">
        <f t="shared" si="2"/>
        <v>16.05</v>
      </c>
      <c r="O20" s="657">
        <f t="shared" si="3"/>
        <v>16.05</v>
      </c>
      <c r="P20" s="399"/>
      <c r="Q20" s="354">
        <f t="shared" si="4"/>
        <v>16.05</v>
      </c>
      <c r="R20" s="475"/>
    </row>
    <row r="21" spans="1:18" s="476" customFormat="1" ht="28.5" customHeight="1">
      <c r="A21" s="899"/>
      <c r="B21" s="700"/>
      <c r="C21" s="493"/>
      <c r="D21" s="656" t="s">
        <v>0</v>
      </c>
      <c r="E21" s="494"/>
      <c r="F21" s="355">
        <f>SUM(F8:F20)</f>
        <v>33340.559999999998</v>
      </c>
      <c r="G21" s="586"/>
      <c r="H21" s="357">
        <f>SUM(H8:H20)</f>
        <v>33340.559999999998</v>
      </c>
      <c r="I21" s="460">
        <f>SUM(I8:I20)</f>
        <v>38.880000000000003</v>
      </c>
      <c r="J21" s="400">
        <f>SUM(J8:J20)</f>
        <v>0</v>
      </c>
      <c r="K21" s="357">
        <f>SUM(I21:J21)</f>
        <v>38.880000000000003</v>
      </c>
      <c r="L21" s="355">
        <f>SUM(L8:L20)</f>
        <v>5986.9500000000007</v>
      </c>
      <c r="M21" s="400">
        <f>SUM(M8:M20)</f>
        <v>0</v>
      </c>
      <c r="N21" s="357">
        <f t="shared" si="2"/>
        <v>5986.9500000000007</v>
      </c>
      <c r="O21" s="460">
        <f t="shared" si="3"/>
        <v>6025.8300000000008</v>
      </c>
      <c r="P21" s="356">
        <f>J21+M21</f>
        <v>0</v>
      </c>
      <c r="Q21" s="358">
        <f t="shared" si="4"/>
        <v>6025.8300000000008</v>
      </c>
      <c r="R21" s="475"/>
    </row>
    <row r="22" spans="1:18" s="476" customFormat="1" ht="28.5" customHeight="1">
      <c r="A22" s="887" t="s">
        <v>392</v>
      </c>
      <c r="B22" s="484"/>
      <c r="C22" s="889" t="s">
        <v>285</v>
      </c>
      <c r="D22" s="889"/>
      <c r="E22" s="495"/>
      <c r="F22" s="890">
        <v>28546</v>
      </c>
      <c r="G22" s="461"/>
      <c r="H22" s="893">
        <f>SUM(F22:G22)</f>
        <v>28546</v>
      </c>
      <c r="I22" s="658"/>
      <c r="J22" s="398"/>
      <c r="K22" s="660"/>
      <c r="L22" s="658">
        <v>7916.26</v>
      </c>
      <c r="M22" s="455"/>
      <c r="N22" s="660">
        <f t="shared" si="2"/>
        <v>7916.26</v>
      </c>
      <c r="O22" s="658">
        <f t="shared" si="3"/>
        <v>7916.26</v>
      </c>
      <c r="P22" s="398"/>
      <c r="Q22" s="362">
        <f t="shared" si="4"/>
        <v>7916.26</v>
      </c>
      <c r="R22" s="475"/>
    </row>
    <row r="23" spans="1:18" s="476" customFormat="1" ht="28.5" customHeight="1">
      <c r="A23" s="887"/>
      <c r="B23" s="483"/>
      <c r="C23" s="668"/>
      <c r="D23" s="496" t="s">
        <v>286</v>
      </c>
      <c r="E23" s="495"/>
      <c r="F23" s="891"/>
      <c r="G23" s="461"/>
      <c r="H23" s="894"/>
      <c r="I23" s="658"/>
      <c r="J23" s="398"/>
      <c r="K23" s="660"/>
      <c r="L23" s="658">
        <v>58.85</v>
      </c>
      <c r="M23" s="455"/>
      <c r="N23" s="660">
        <f t="shared" si="2"/>
        <v>58.85</v>
      </c>
      <c r="O23" s="658">
        <f t="shared" si="3"/>
        <v>58.85</v>
      </c>
      <c r="P23" s="398"/>
      <c r="Q23" s="362">
        <f t="shared" si="4"/>
        <v>58.85</v>
      </c>
      <c r="R23" s="475"/>
    </row>
    <row r="24" spans="1:18" s="476" customFormat="1" ht="28.5" customHeight="1">
      <c r="A24" s="887"/>
      <c r="B24" s="483"/>
      <c r="C24" s="668"/>
      <c r="D24" s="496" t="s">
        <v>287</v>
      </c>
      <c r="E24" s="497"/>
      <c r="F24" s="892"/>
      <c r="G24" s="461"/>
      <c r="H24" s="895"/>
      <c r="I24" s="664"/>
      <c r="J24" s="395"/>
      <c r="K24" s="665"/>
      <c r="L24" s="664">
        <v>56.7</v>
      </c>
      <c r="M24" s="454"/>
      <c r="N24" s="665">
        <f t="shared" si="2"/>
        <v>56.7</v>
      </c>
      <c r="O24" s="664">
        <f t="shared" si="3"/>
        <v>56.7</v>
      </c>
      <c r="P24" s="395"/>
      <c r="Q24" s="363">
        <f t="shared" si="4"/>
        <v>56.7</v>
      </c>
      <c r="R24" s="475"/>
    </row>
    <row r="25" spans="1:18" s="476" customFormat="1" ht="28.5" customHeight="1">
      <c r="A25" s="887"/>
      <c r="B25" s="498"/>
      <c r="C25" s="896" t="s">
        <v>288</v>
      </c>
      <c r="D25" s="896"/>
      <c r="E25" s="499"/>
      <c r="F25" s="364">
        <v>26462.43</v>
      </c>
      <c r="G25" s="402"/>
      <c r="H25" s="365">
        <f>SUM(F25:G25)</f>
        <v>26462.43</v>
      </c>
      <c r="I25" s="432"/>
      <c r="J25" s="396"/>
      <c r="K25" s="433"/>
      <c r="L25" s="432">
        <v>5039.2</v>
      </c>
      <c r="M25" s="434"/>
      <c r="N25" s="433">
        <f t="shared" si="2"/>
        <v>5039.2</v>
      </c>
      <c r="O25" s="432">
        <f t="shared" si="3"/>
        <v>5039.2</v>
      </c>
      <c r="P25" s="396"/>
      <c r="Q25" s="353">
        <f t="shared" si="4"/>
        <v>5039.2</v>
      </c>
      <c r="R25" s="475"/>
    </row>
    <row r="26" spans="1:18" s="476" customFormat="1" ht="28.5" customHeight="1" thickBot="1">
      <c r="A26" s="888"/>
      <c r="B26" s="500"/>
      <c r="C26" s="897" t="s">
        <v>268</v>
      </c>
      <c r="D26" s="897"/>
      <c r="E26" s="501"/>
      <c r="F26" s="462">
        <v>42168.91</v>
      </c>
      <c r="G26" s="463"/>
      <c r="H26" s="464">
        <f>SUM(F26:G26)</f>
        <v>42168.91</v>
      </c>
      <c r="I26" s="452"/>
      <c r="J26" s="438"/>
      <c r="K26" s="453"/>
      <c r="L26" s="452">
        <v>4790.3</v>
      </c>
      <c r="M26" s="439"/>
      <c r="N26" s="385">
        <f t="shared" si="2"/>
        <v>4790.3</v>
      </c>
      <c r="O26" s="452">
        <f t="shared" si="3"/>
        <v>4790.3</v>
      </c>
      <c r="P26" s="502"/>
      <c r="Q26" s="386">
        <f t="shared" si="4"/>
        <v>4790.3</v>
      </c>
      <c r="R26" s="475"/>
    </row>
    <row r="27" spans="1:18" s="476" customFormat="1" ht="28.5" customHeight="1">
      <c r="R27" s="475"/>
    </row>
    <row r="28" spans="1:18" s="503" customFormat="1" ht="28.5" customHeight="1">
      <c r="A28" s="902"/>
      <c r="B28" s="902"/>
      <c r="C28" s="902"/>
      <c r="D28" s="902"/>
      <c r="E28" s="902"/>
      <c r="F28" s="902"/>
      <c r="G28" s="902"/>
      <c r="H28" s="902"/>
      <c r="I28" s="902"/>
      <c r="J28" s="902"/>
      <c r="K28" s="902"/>
      <c r="L28" s="902"/>
      <c r="M28" s="902"/>
      <c r="N28" s="902"/>
      <c r="O28" s="902"/>
      <c r="P28" s="902"/>
      <c r="Q28" s="902"/>
      <c r="R28" s="219"/>
    </row>
    <row r="29" spans="1:18" s="476" customFormat="1" ht="11.25" customHeight="1">
      <c r="A29" s="663"/>
      <c r="B29" s="663"/>
      <c r="C29" s="663"/>
      <c r="D29" s="663"/>
      <c r="E29" s="663"/>
      <c r="F29" s="663"/>
      <c r="G29" s="663"/>
      <c r="H29" s="663"/>
      <c r="I29" s="663"/>
      <c r="J29" s="663"/>
      <c r="K29" s="663"/>
      <c r="L29" s="663"/>
      <c r="M29" s="663"/>
      <c r="N29" s="663"/>
      <c r="O29" s="663"/>
      <c r="P29" s="663"/>
      <c r="Q29" s="663"/>
      <c r="R29" s="475"/>
    </row>
    <row r="30" spans="1:18" s="476" customFormat="1" ht="11.25" customHeight="1">
      <c r="A30" s="663"/>
      <c r="B30" s="663"/>
      <c r="C30" s="663"/>
      <c r="D30" s="663"/>
      <c r="E30" s="663"/>
      <c r="F30" s="663"/>
      <c r="G30" s="663"/>
      <c r="H30" s="663"/>
      <c r="I30" s="663"/>
      <c r="J30" s="663"/>
      <c r="K30" s="663"/>
      <c r="L30" s="663"/>
      <c r="M30" s="663"/>
      <c r="N30" s="663"/>
      <c r="O30" s="663"/>
      <c r="P30" s="663"/>
      <c r="Q30" s="663"/>
      <c r="R30" s="475"/>
    </row>
    <row r="31" spans="1:18" s="503" customFormat="1" ht="28.5" customHeight="1">
      <c r="A31" s="902"/>
      <c r="B31" s="902"/>
      <c r="C31" s="902"/>
      <c r="D31" s="902"/>
      <c r="E31" s="902"/>
      <c r="F31" s="902"/>
      <c r="G31" s="902"/>
      <c r="H31" s="902"/>
      <c r="I31" s="902"/>
      <c r="J31" s="902"/>
      <c r="K31" s="902"/>
      <c r="L31" s="902"/>
      <c r="M31" s="902"/>
      <c r="N31" s="902"/>
      <c r="O31" s="902"/>
      <c r="P31" s="902"/>
      <c r="Q31" s="902"/>
      <c r="R31" s="219"/>
    </row>
    <row r="32" spans="1:18" s="476" customFormat="1" ht="28.5" customHeight="1">
      <c r="R32" s="475"/>
    </row>
    <row r="33" spans="1:19" s="476" customFormat="1" ht="28.5" customHeight="1" thickBot="1">
      <c r="A33" s="870" t="s">
        <v>180</v>
      </c>
      <c r="B33" s="870"/>
      <c r="C33" s="870"/>
      <c r="D33" s="870"/>
      <c r="E33" s="870"/>
      <c r="P33" s="871" t="s">
        <v>181</v>
      </c>
      <c r="Q33" s="871"/>
      <c r="R33" s="475"/>
    </row>
    <row r="34" spans="1:19" s="476" customFormat="1" ht="18" customHeight="1">
      <c r="A34" s="872" t="s">
        <v>182</v>
      </c>
      <c r="B34" s="873"/>
      <c r="C34" s="873"/>
      <c r="D34" s="873"/>
      <c r="E34" s="874"/>
      <c r="F34" s="880" t="s">
        <v>183</v>
      </c>
      <c r="G34" s="873"/>
      <c r="H34" s="874"/>
      <c r="I34" s="873" t="s">
        <v>158</v>
      </c>
      <c r="J34" s="873"/>
      <c r="K34" s="873"/>
      <c r="L34" s="873"/>
      <c r="M34" s="873"/>
      <c r="N34" s="873"/>
      <c r="O34" s="873"/>
      <c r="P34" s="873"/>
      <c r="Q34" s="882"/>
      <c r="R34" s="475"/>
    </row>
    <row r="35" spans="1:19" s="476" customFormat="1" ht="18" customHeight="1">
      <c r="A35" s="875"/>
      <c r="B35" s="869"/>
      <c r="C35" s="869"/>
      <c r="D35" s="869"/>
      <c r="E35" s="876"/>
      <c r="F35" s="881"/>
      <c r="G35" s="878"/>
      <c r="H35" s="879"/>
      <c r="I35" s="883" t="s">
        <v>184</v>
      </c>
      <c r="J35" s="884"/>
      <c r="K35" s="885"/>
      <c r="L35" s="883" t="s">
        <v>159</v>
      </c>
      <c r="M35" s="884"/>
      <c r="N35" s="885"/>
      <c r="O35" s="883" t="s">
        <v>185</v>
      </c>
      <c r="P35" s="884"/>
      <c r="Q35" s="886"/>
      <c r="R35" s="475"/>
    </row>
    <row r="36" spans="1:19" s="476" customFormat="1" ht="45.75" customHeight="1">
      <c r="A36" s="877"/>
      <c r="B36" s="878"/>
      <c r="C36" s="878"/>
      <c r="D36" s="878"/>
      <c r="E36" s="879"/>
      <c r="F36" s="477" t="s">
        <v>186</v>
      </c>
      <c r="G36" s="478" t="s">
        <v>269</v>
      </c>
      <c r="H36" s="479" t="s">
        <v>270</v>
      </c>
      <c r="I36" s="477" t="s">
        <v>186</v>
      </c>
      <c r="J36" s="478" t="s">
        <v>269</v>
      </c>
      <c r="K36" s="479" t="s">
        <v>270</v>
      </c>
      <c r="L36" s="477" t="s">
        <v>186</v>
      </c>
      <c r="M36" s="478" t="s">
        <v>269</v>
      </c>
      <c r="N36" s="479" t="s">
        <v>270</v>
      </c>
      <c r="O36" s="477" t="s">
        <v>186</v>
      </c>
      <c r="P36" s="478" t="s">
        <v>269</v>
      </c>
      <c r="Q36" s="480" t="s">
        <v>270</v>
      </c>
      <c r="R36" s="475"/>
    </row>
    <row r="37" spans="1:19" s="476" customFormat="1" ht="28.5" customHeight="1">
      <c r="A37" s="898" t="s">
        <v>392</v>
      </c>
      <c r="B37" s="490"/>
      <c r="C37" s="916" t="s">
        <v>289</v>
      </c>
      <c r="D37" s="917"/>
      <c r="E37" s="499"/>
      <c r="F37" s="465"/>
      <c r="G37" s="456"/>
      <c r="H37" s="466"/>
      <c r="I37" s="432"/>
      <c r="J37" s="396"/>
      <c r="K37" s="433"/>
      <c r="L37" s="658">
        <v>16.05</v>
      </c>
      <c r="M37" s="455"/>
      <c r="N37" s="433">
        <f>SUM(L37:M37)</f>
        <v>16.05</v>
      </c>
      <c r="O37" s="658">
        <f>I37+L37</f>
        <v>16.05</v>
      </c>
      <c r="P37" s="504"/>
      <c r="Q37" s="353">
        <f>SUM(O37:P37)</f>
        <v>16.05</v>
      </c>
      <c r="R37" s="475"/>
    </row>
    <row r="38" spans="1:19" s="476" customFormat="1" ht="28.5" customHeight="1">
      <c r="A38" s="887"/>
      <c r="B38" s="498"/>
      <c r="C38" s="913" t="s">
        <v>423</v>
      </c>
      <c r="D38" s="913"/>
      <c r="E38" s="486"/>
      <c r="F38" s="432">
        <v>7232.47</v>
      </c>
      <c r="G38" s="434"/>
      <c r="H38" s="433">
        <f>SUM(F38:G38)</f>
        <v>7232.47</v>
      </c>
      <c r="I38" s="432"/>
      <c r="J38" s="396"/>
      <c r="K38" s="433"/>
      <c r="L38" s="432"/>
      <c r="M38" s="434"/>
      <c r="N38" s="433"/>
      <c r="O38" s="432"/>
      <c r="P38" s="396"/>
      <c r="Q38" s="353"/>
      <c r="R38" s="475"/>
    </row>
    <row r="39" spans="1:19" s="476" customFormat="1" ht="28.5" customHeight="1">
      <c r="A39" s="887"/>
      <c r="B39" s="484"/>
      <c r="C39" s="889" t="s">
        <v>192</v>
      </c>
      <c r="D39" s="918"/>
      <c r="E39" s="495"/>
      <c r="F39" s="905">
        <v>10306.469999999999</v>
      </c>
      <c r="G39" s="454"/>
      <c r="H39" s="911">
        <f>SUM(F39:G39)</f>
        <v>10306.469999999999</v>
      </c>
      <c r="I39" s="658"/>
      <c r="J39" s="398"/>
      <c r="K39" s="660"/>
      <c r="L39" s="658"/>
      <c r="M39" s="455"/>
      <c r="N39" s="660"/>
      <c r="O39" s="658"/>
      <c r="P39" s="398"/>
      <c r="Q39" s="362"/>
      <c r="R39" s="475"/>
    </row>
    <row r="40" spans="1:19" s="476" customFormat="1" ht="28.5" customHeight="1">
      <c r="A40" s="887"/>
      <c r="B40" s="483"/>
      <c r="C40" s="505"/>
      <c r="D40" s="506" t="s">
        <v>290</v>
      </c>
      <c r="E40" s="499"/>
      <c r="F40" s="906"/>
      <c r="G40" s="455"/>
      <c r="H40" s="912"/>
      <c r="I40" s="432"/>
      <c r="J40" s="396"/>
      <c r="K40" s="433"/>
      <c r="L40" s="432">
        <v>10.5</v>
      </c>
      <c r="M40" s="434"/>
      <c r="N40" s="433">
        <f>SUM(L40:M40)</f>
        <v>10.5</v>
      </c>
      <c r="O40" s="658">
        <f>I40+L40</f>
        <v>10.5</v>
      </c>
      <c r="P40" s="398"/>
      <c r="Q40" s="353">
        <f>SUM(O40:P40)</f>
        <v>10.5</v>
      </c>
      <c r="R40" s="475"/>
    </row>
    <row r="41" spans="1:19" s="476" customFormat="1" ht="28.5" customHeight="1">
      <c r="A41" s="887"/>
      <c r="B41" s="491"/>
      <c r="C41" s="896" t="s">
        <v>193</v>
      </c>
      <c r="D41" s="896"/>
      <c r="E41" s="499"/>
      <c r="F41" s="432">
        <v>4760</v>
      </c>
      <c r="G41" s="434"/>
      <c r="H41" s="433">
        <f>SUM(F41:G41)</f>
        <v>4760</v>
      </c>
      <c r="I41" s="432"/>
      <c r="J41" s="396"/>
      <c r="K41" s="433"/>
      <c r="L41" s="432"/>
      <c r="M41" s="434"/>
      <c r="N41" s="433"/>
      <c r="O41" s="658"/>
      <c r="P41" s="398"/>
      <c r="Q41" s="353"/>
      <c r="R41" s="475"/>
    </row>
    <row r="42" spans="1:19" s="476" customFormat="1" ht="28.5" customHeight="1">
      <c r="A42" s="887"/>
      <c r="B42" s="491"/>
      <c r="C42" s="919" t="s">
        <v>194</v>
      </c>
      <c r="D42" s="919"/>
      <c r="E42" s="499"/>
      <c r="F42" s="920">
        <v>16248.77</v>
      </c>
      <c r="G42" s="923">
        <v>-304.26</v>
      </c>
      <c r="H42" s="926">
        <f>SUM(F42:G42)</f>
        <v>15944.51</v>
      </c>
      <c r="I42" s="432"/>
      <c r="J42" s="396"/>
      <c r="K42" s="433"/>
      <c r="L42" s="432">
        <v>5110.38</v>
      </c>
      <c r="M42" s="434"/>
      <c r="N42" s="433">
        <f t="shared" ref="N42:N52" si="5">SUM(L42:M42)</f>
        <v>5110.38</v>
      </c>
      <c r="O42" s="432">
        <f t="shared" ref="O42:O55" si="6">I42+L42</f>
        <v>5110.38</v>
      </c>
      <c r="P42" s="396"/>
      <c r="Q42" s="353">
        <f t="shared" ref="Q42:Q55" si="7">SUM(O42:P42)</f>
        <v>5110.38</v>
      </c>
      <c r="R42" s="475"/>
      <c r="S42" s="475"/>
    </row>
    <row r="43" spans="1:19" s="476" customFormat="1" ht="28.5" customHeight="1">
      <c r="A43" s="887"/>
      <c r="B43" s="483"/>
      <c r="C43" s="699"/>
      <c r="D43" s="496" t="s">
        <v>291</v>
      </c>
      <c r="E43" s="507"/>
      <c r="F43" s="921"/>
      <c r="G43" s="924"/>
      <c r="H43" s="927"/>
      <c r="I43" s="657"/>
      <c r="J43" s="399"/>
      <c r="K43" s="659"/>
      <c r="L43" s="657">
        <v>241.05</v>
      </c>
      <c r="M43" s="456"/>
      <c r="N43" s="659">
        <f t="shared" si="5"/>
        <v>241.05</v>
      </c>
      <c r="O43" s="664">
        <f t="shared" si="6"/>
        <v>241.05</v>
      </c>
      <c r="P43" s="395"/>
      <c r="Q43" s="354">
        <f t="shared" si="7"/>
        <v>241.05</v>
      </c>
      <c r="R43" s="475"/>
    </row>
    <row r="44" spans="1:19" s="476" customFormat="1" ht="28.5" customHeight="1">
      <c r="A44" s="887"/>
      <c r="B44" s="483"/>
      <c r="C44" s="668"/>
      <c r="D44" s="496" t="s">
        <v>164</v>
      </c>
      <c r="E44" s="507"/>
      <c r="F44" s="922"/>
      <c r="G44" s="925"/>
      <c r="H44" s="928"/>
      <c r="I44" s="657"/>
      <c r="J44" s="399"/>
      <c r="K44" s="659"/>
      <c r="L44" s="657">
        <v>56.25</v>
      </c>
      <c r="M44" s="456"/>
      <c r="N44" s="659">
        <f t="shared" si="5"/>
        <v>56.25</v>
      </c>
      <c r="O44" s="432">
        <f t="shared" si="6"/>
        <v>56.25</v>
      </c>
      <c r="P44" s="396"/>
      <c r="Q44" s="354">
        <f t="shared" si="7"/>
        <v>56.25</v>
      </c>
      <c r="R44" s="475"/>
    </row>
    <row r="45" spans="1:19" s="476" customFormat="1" ht="28.5" customHeight="1">
      <c r="A45" s="887"/>
      <c r="B45" s="491"/>
      <c r="C45" s="903" t="s">
        <v>195</v>
      </c>
      <c r="D45" s="903"/>
      <c r="E45" s="486"/>
      <c r="F45" s="914">
        <v>3870.72</v>
      </c>
      <c r="G45" s="429"/>
      <c r="H45" s="915">
        <f>SUM(F45:G47)</f>
        <v>3870.72</v>
      </c>
      <c r="I45" s="366"/>
      <c r="J45" s="367"/>
      <c r="K45" s="433"/>
      <c r="L45" s="366">
        <v>2049.3000000000002</v>
      </c>
      <c r="M45" s="403"/>
      <c r="N45" s="433">
        <f t="shared" si="5"/>
        <v>2049.3000000000002</v>
      </c>
      <c r="O45" s="432">
        <f t="shared" si="6"/>
        <v>2049.3000000000002</v>
      </c>
      <c r="P45" s="396"/>
      <c r="Q45" s="353">
        <f t="shared" si="7"/>
        <v>2049.3000000000002</v>
      </c>
      <c r="R45" s="475"/>
    </row>
    <row r="46" spans="1:19" s="476" customFormat="1" ht="28.5" customHeight="1">
      <c r="A46" s="887"/>
      <c r="B46" s="483"/>
      <c r="C46" s="685"/>
      <c r="D46" s="485" t="s">
        <v>292</v>
      </c>
      <c r="E46" s="508"/>
      <c r="F46" s="929"/>
      <c r="G46" s="430"/>
      <c r="H46" s="931"/>
      <c r="I46" s="366"/>
      <c r="J46" s="368"/>
      <c r="K46" s="433"/>
      <c r="L46" s="366">
        <v>131.76</v>
      </c>
      <c r="M46" s="404"/>
      <c r="N46" s="433">
        <f t="shared" si="5"/>
        <v>131.76</v>
      </c>
      <c r="O46" s="432">
        <f t="shared" si="6"/>
        <v>131.76</v>
      </c>
      <c r="P46" s="369"/>
      <c r="Q46" s="353">
        <f t="shared" si="7"/>
        <v>131.76</v>
      </c>
      <c r="R46" s="475"/>
    </row>
    <row r="47" spans="1:19" s="476" customFormat="1" ht="28.5" customHeight="1">
      <c r="A47" s="887"/>
      <c r="B47" s="487"/>
      <c r="C47" s="488"/>
      <c r="D47" s="661" t="s">
        <v>293</v>
      </c>
      <c r="E47" s="508"/>
      <c r="F47" s="930"/>
      <c r="G47" s="431"/>
      <c r="H47" s="932"/>
      <c r="I47" s="366"/>
      <c r="J47" s="368"/>
      <c r="K47" s="433"/>
      <c r="L47" s="366">
        <v>29.06</v>
      </c>
      <c r="M47" s="404"/>
      <c r="N47" s="433">
        <f t="shared" si="5"/>
        <v>29.06</v>
      </c>
      <c r="O47" s="432">
        <f t="shared" si="6"/>
        <v>29.06</v>
      </c>
      <c r="P47" s="369"/>
      <c r="Q47" s="353">
        <f t="shared" si="7"/>
        <v>29.06</v>
      </c>
      <c r="R47" s="475"/>
    </row>
    <row r="48" spans="1:19" s="476" customFormat="1" ht="28.5" customHeight="1">
      <c r="A48" s="887"/>
      <c r="B48" s="491"/>
      <c r="C48" s="903" t="s">
        <v>196</v>
      </c>
      <c r="D48" s="903"/>
      <c r="E48" s="508"/>
      <c r="F48" s="933">
        <v>2202.67</v>
      </c>
      <c r="G48" s="429"/>
      <c r="H48" s="915">
        <f>SUM(F48:G48)</f>
        <v>2202.67</v>
      </c>
      <c r="I48" s="509"/>
      <c r="J48" s="510"/>
      <c r="K48" s="370"/>
      <c r="L48" s="511">
        <v>847.74</v>
      </c>
      <c r="M48" s="512"/>
      <c r="N48" s="370">
        <f t="shared" si="5"/>
        <v>847.74</v>
      </c>
      <c r="O48" s="366">
        <f t="shared" si="6"/>
        <v>847.74</v>
      </c>
      <c r="P48" s="510"/>
      <c r="Q48" s="371">
        <f t="shared" si="7"/>
        <v>847.74</v>
      </c>
      <c r="R48" s="475"/>
    </row>
    <row r="49" spans="1:18" s="476" customFormat="1" ht="28.5" customHeight="1">
      <c r="A49" s="887"/>
      <c r="B49" s="487"/>
      <c r="C49" s="488"/>
      <c r="D49" s="485" t="s">
        <v>294</v>
      </c>
      <c r="E49" s="508"/>
      <c r="F49" s="930"/>
      <c r="G49" s="431"/>
      <c r="H49" s="932"/>
      <c r="I49" s="366"/>
      <c r="J49" s="368"/>
      <c r="K49" s="433"/>
      <c r="L49" s="366">
        <v>38.880000000000003</v>
      </c>
      <c r="M49" s="404"/>
      <c r="N49" s="433">
        <f t="shared" si="5"/>
        <v>38.880000000000003</v>
      </c>
      <c r="O49" s="432">
        <f t="shared" si="6"/>
        <v>38.880000000000003</v>
      </c>
      <c r="P49" s="369"/>
      <c r="Q49" s="353">
        <f t="shared" si="7"/>
        <v>38.880000000000003</v>
      </c>
      <c r="R49" s="475"/>
    </row>
    <row r="50" spans="1:18" s="476" customFormat="1" ht="28.5" customHeight="1">
      <c r="A50" s="887"/>
      <c r="B50" s="491"/>
      <c r="C50" s="903" t="s">
        <v>165</v>
      </c>
      <c r="D50" s="903"/>
      <c r="E50" s="486"/>
      <c r="F50" s="914">
        <v>763.68</v>
      </c>
      <c r="G50" s="456"/>
      <c r="H50" s="915">
        <f>SUM(F50:G50)</f>
        <v>763.68</v>
      </c>
      <c r="I50" s="432"/>
      <c r="J50" s="396"/>
      <c r="K50" s="433"/>
      <c r="L50" s="432">
        <v>322.62</v>
      </c>
      <c r="M50" s="434"/>
      <c r="N50" s="433">
        <f t="shared" si="5"/>
        <v>322.62</v>
      </c>
      <c r="O50" s="432">
        <f t="shared" si="6"/>
        <v>322.62</v>
      </c>
      <c r="P50" s="396"/>
      <c r="Q50" s="353">
        <f t="shared" si="7"/>
        <v>322.62</v>
      </c>
      <c r="R50" s="475"/>
    </row>
    <row r="51" spans="1:18" s="476" customFormat="1" ht="28.5" customHeight="1">
      <c r="A51" s="887"/>
      <c r="B51" s="487"/>
      <c r="C51" s="488"/>
      <c r="D51" s="485" t="s">
        <v>295</v>
      </c>
      <c r="E51" s="508"/>
      <c r="F51" s="930"/>
      <c r="G51" s="455"/>
      <c r="H51" s="932"/>
      <c r="I51" s="366"/>
      <c r="J51" s="368"/>
      <c r="K51" s="433"/>
      <c r="L51" s="366">
        <v>13.39</v>
      </c>
      <c r="M51" s="404"/>
      <c r="N51" s="433">
        <f t="shared" si="5"/>
        <v>13.39</v>
      </c>
      <c r="O51" s="432">
        <f t="shared" si="6"/>
        <v>13.39</v>
      </c>
      <c r="P51" s="369"/>
      <c r="Q51" s="353">
        <f t="shared" si="7"/>
        <v>13.39</v>
      </c>
      <c r="R51" s="475"/>
    </row>
    <row r="52" spans="1:18" s="476" customFormat="1" ht="28.5" customHeight="1">
      <c r="A52" s="887"/>
      <c r="B52" s="498"/>
      <c r="C52" s="913" t="s">
        <v>197</v>
      </c>
      <c r="D52" s="913"/>
      <c r="E52" s="486"/>
      <c r="F52" s="658">
        <v>1805.16</v>
      </c>
      <c r="G52" s="455"/>
      <c r="H52" s="660">
        <f>SUM(F52:G52)</f>
        <v>1805.16</v>
      </c>
      <c r="I52" s="432"/>
      <c r="J52" s="396"/>
      <c r="K52" s="433"/>
      <c r="L52" s="432">
        <v>216.14</v>
      </c>
      <c r="M52" s="434"/>
      <c r="N52" s="433">
        <f t="shared" si="5"/>
        <v>216.14</v>
      </c>
      <c r="O52" s="432">
        <f t="shared" si="6"/>
        <v>216.14</v>
      </c>
      <c r="P52" s="396"/>
      <c r="Q52" s="353">
        <f t="shared" si="7"/>
        <v>216.14</v>
      </c>
      <c r="R52" s="475"/>
    </row>
    <row r="53" spans="1:18" s="476" customFormat="1" ht="28.5" customHeight="1">
      <c r="A53" s="887"/>
      <c r="B53" s="498"/>
      <c r="C53" s="913" t="s">
        <v>198</v>
      </c>
      <c r="D53" s="913"/>
      <c r="E53" s="486"/>
      <c r="F53" s="432">
        <v>1395.72</v>
      </c>
      <c r="G53" s="434"/>
      <c r="H53" s="433">
        <f>SUM(F53:G53)</f>
        <v>1395.72</v>
      </c>
      <c r="I53" s="432">
        <v>315.89999999999998</v>
      </c>
      <c r="J53" s="396"/>
      <c r="K53" s="433">
        <f>SUM(I53:J53)</f>
        <v>315.89999999999998</v>
      </c>
      <c r="L53" s="432"/>
      <c r="M53" s="434"/>
      <c r="N53" s="433"/>
      <c r="O53" s="432">
        <f t="shared" si="6"/>
        <v>315.89999999999998</v>
      </c>
      <c r="P53" s="396"/>
      <c r="Q53" s="353">
        <f t="shared" si="7"/>
        <v>315.89999999999998</v>
      </c>
      <c r="R53" s="475"/>
    </row>
    <row r="54" spans="1:18" s="476" customFormat="1" ht="28.5" customHeight="1">
      <c r="A54" s="887"/>
      <c r="B54" s="491"/>
      <c r="C54" s="913" t="s">
        <v>199</v>
      </c>
      <c r="D54" s="913"/>
      <c r="E54" s="486"/>
      <c r="F54" s="432">
        <v>1134.98</v>
      </c>
      <c r="G54" s="434"/>
      <c r="H54" s="433">
        <f>SUM(F54:G54)</f>
        <v>1134.98</v>
      </c>
      <c r="I54" s="432">
        <v>303.75</v>
      </c>
      <c r="J54" s="396"/>
      <c r="K54" s="433">
        <f>SUM(I54:J54)</f>
        <v>303.75</v>
      </c>
      <c r="L54" s="432"/>
      <c r="M54" s="434"/>
      <c r="N54" s="433"/>
      <c r="O54" s="432">
        <f t="shared" si="6"/>
        <v>303.75</v>
      </c>
      <c r="P54" s="396"/>
      <c r="Q54" s="353">
        <f t="shared" si="7"/>
        <v>303.75</v>
      </c>
      <c r="R54" s="475"/>
    </row>
    <row r="55" spans="1:18" s="476" customFormat="1" ht="28.5" customHeight="1" thickBot="1">
      <c r="A55" s="888"/>
      <c r="B55" s="513"/>
      <c r="C55" s="934" t="s">
        <v>200</v>
      </c>
      <c r="D55" s="934"/>
      <c r="E55" s="514"/>
      <c r="F55" s="383">
        <v>1494.02</v>
      </c>
      <c r="G55" s="405"/>
      <c r="H55" s="385">
        <f>SUM(F55:G55)</f>
        <v>1494.02</v>
      </c>
      <c r="I55" s="383">
        <v>317.52</v>
      </c>
      <c r="J55" s="384"/>
      <c r="K55" s="385">
        <f>SUM(I55:J55)</f>
        <v>317.52</v>
      </c>
      <c r="L55" s="383"/>
      <c r="M55" s="405"/>
      <c r="N55" s="385"/>
      <c r="O55" s="383">
        <f t="shared" si="6"/>
        <v>317.52</v>
      </c>
      <c r="P55" s="384"/>
      <c r="Q55" s="386">
        <f t="shared" si="7"/>
        <v>317.52</v>
      </c>
      <c r="R55" s="475"/>
    </row>
    <row r="56" spans="1:18" s="476" customFormat="1" ht="28.5" customHeight="1">
      <c r="A56" s="515"/>
      <c r="C56" s="666"/>
      <c r="D56" s="666"/>
      <c r="F56" s="406"/>
      <c r="G56" s="407"/>
      <c r="H56" s="406"/>
      <c r="I56" s="406"/>
      <c r="J56" s="406"/>
      <c r="K56" s="406"/>
      <c r="L56" s="406"/>
      <c r="M56" s="407"/>
      <c r="N56" s="406"/>
      <c r="O56" s="406"/>
      <c r="P56" s="406"/>
      <c r="Q56" s="406"/>
      <c r="R56" s="475"/>
    </row>
    <row r="57" spans="1:18" s="476" customFormat="1" ht="28.5" customHeight="1">
      <c r="A57" s="869"/>
      <c r="B57" s="869"/>
      <c r="C57" s="869"/>
      <c r="D57" s="869"/>
      <c r="E57" s="869"/>
      <c r="F57" s="869"/>
      <c r="G57" s="869"/>
      <c r="H57" s="869"/>
      <c r="I57" s="869"/>
      <c r="J57" s="869"/>
      <c r="K57" s="869"/>
      <c r="L57" s="869"/>
      <c r="M57" s="869"/>
      <c r="N57" s="869"/>
      <c r="O57" s="869"/>
      <c r="P57" s="869"/>
      <c r="Q57" s="869"/>
      <c r="R57" s="475"/>
    </row>
    <row r="58" spans="1:18" s="476" customFormat="1" ht="11.25" customHeight="1">
      <c r="A58" s="663"/>
      <c r="B58" s="663"/>
      <c r="C58" s="663"/>
      <c r="D58" s="663"/>
      <c r="E58" s="663"/>
      <c r="F58" s="663"/>
      <c r="G58" s="663"/>
      <c r="H58" s="663"/>
      <c r="I58" s="663"/>
      <c r="J58" s="663"/>
      <c r="K58" s="663"/>
      <c r="L58" s="663"/>
      <c r="M58" s="663"/>
      <c r="N58" s="663"/>
      <c r="O58" s="663"/>
      <c r="P58" s="663"/>
      <c r="Q58" s="663"/>
      <c r="R58" s="475"/>
    </row>
    <row r="59" spans="1:18" s="476" customFormat="1" ht="11.25" customHeight="1">
      <c r="A59" s="663"/>
      <c r="B59" s="663"/>
      <c r="C59" s="663"/>
      <c r="D59" s="663"/>
      <c r="E59" s="663"/>
      <c r="F59" s="663"/>
      <c r="G59" s="663"/>
      <c r="H59" s="663"/>
      <c r="I59" s="663"/>
      <c r="J59" s="663"/>
      <c r="K59" s="663"/>
      <c r="L59" s="663"/>
      <c r="M59" s="663"/>
      <c r="N59" s="663"/>
      <c r="O59" s="663"/>
      <c r="P59" s="663"/>
      <c r="Q59" s="663"/>
      <c r="R59" s="475"/>
    </row>
    <row r="60" spans="1:18" s="476" customFormat="1" ht="28.5" customHeight="1">
      <c r="A60" s="869"/>
      <c r="B60" s="869"/>
      <c r="C60" s="869"/>
      <c r="D60" s="869"/>
      <c r="E60" s="869"/>
      <c r="F60" s="869"/>
      <c r="G60" s="869"/>
      <c r="H60" s="869"/>
      <c r="I60" s="869"/>
      <c r="J60" s="869"/>
      <c r="K60" s="869"/>
      <c r="L60" s="869"/>
      <c r="M60" s="869"/>
      <c r="N60" s="869"/>
      <c r="O60" s="869"/>
      <c r="P60" s="869"/>
      <c r="Q60" s="869"/>
      <c r="R60" s="475"/>
    </row>
    <row r="61" spans="1:18" s="476" customFormat="1" ht="28.5" customHeight="1">
      <c r="R61" s="475"/>
    </row>
    <row r="62" spans="1:18" s="476" customFormat="1" ht="28.5" customHeight="1" thickBot="1">
      <c r="A62" s="870"/>
      <c r="B62" s="870"/>
      <c r="C62" s="870"/>
      <c r="D62" s="870"/>
      <c r="E62" s="870"/>
      <c r="P62" s="871"/>
      <c r="Q62" s="871"/>
      <c r="R62" s="475"/>
    </row>
    <row r="63" spans="1:18" s="476" customFormat="1" ht="18" customHeight="1">
      <c r="A63" s="872" t="s">
        <v>182</v>
      </c>
      <c r="B63" s="873"/>
      <c r="C63" s="873"/>
      <c r="D63" s="873"/>
      <c r="E63" s="874"/>
      <c r="F63" s="880" t="s">
        <v>183</v>
      </c>
      <c r="G63" s="873"/>
      <c r="H63" s="874"/>
      <c r="I63" s="873" t="s">
        <v>158</v>
      </c>
      <c r="J63" s="873"/>
      <c r="K63" s="873"/>
      <c r="L63" s="873"/>
      <c r="M63" s="873"/>
      <c r="N63" s="873"/>
      <c r="O63" s="873"/>
      <c r="P63" s="873"/>
      <c r="Q63" s="882"/>
      <c r="R63" s="475"/>
    </row>
    <row r="64" spans="1:18" s="476" customFormat="1" ht="18" customHeight="1">
      <c r="A64" s="875"/>
      <c r="B64" s="869"/>
      <c r="C64" s="869"/>
      <c r="D64" s="869"/>
      <c r="E64" s="876"/>
      <c r="F64" s="881"/>
      <c r="G64" s="878"/>
      <c r="H64" s="879"/>
      <c r="I64" s="884" t="s">
        <v>184</v>
      </c>
      <c r="J64" s="884"/>
      <c r="K64" s="885"/>
      <c r="L64" s="883" t="s">
        <v>159</v>
      </c>
      <c r="M64" s="884"/>
      <c r="N64" s="885"/>
      <c r="O64" s="883" t="s">
        <v>185</v>
      </c>
      <c r="P64" s="884"/>
      <c r="Q64" s="886"/>
      <c r="R64" s="475"/>
    </row>
    <row r="65" spans="1:19" s="476" customFormat="1" ht="45.75" customHeight="1">
      <c r="A65" s="877"/>
      <c r="B65" s="878"/>
      <c r="C65" s="878"/>
      <c r="D65" s="878"/>
      <c r="E65" s="879"/>
      <c r="F65" s="477" t="s">
        <v>186</v>
      </c>
      <c r="G65" s="478" t="s">
        <v>269</v>
      </c>
      <c r="H65" s="479" t="s">
        <v>270</v>
      </c>
      <c r="I65" s="516" t="s">
        <v>186</v>
      </c>
      <c r="J65" s="478" t="s">
        <v>269</v>
      </c>
      <c r="K65" s="479" t="s">
        <v>270</v>
      </c>
      <c r="L65" s="477" t="s">
        <v>186</v>
      </c>
      <c r="M65" s="478" t="s">
        <v>269</v>
      </c>
      <c r="N65" s="479" t="s">
        <v>270</v>
      </c>
      <c r="O65" s="477" t="s">
        <v>186</v>
      </c>
      <c r="P65" s="478" t="s">
        <v>269</v>
      </c>
      <c r="Q65" s="480" t="s">
        <v>270</v>
      </c>
      <c r="R65" s="475"/>
    </row>
    <row r="66" spans="1:19" s="476" customFormat="1" ht="28.5" customHeight="1">
      <c r="A66" s="898" t="s">
        <v>477</v>
      </c>
      <c r="B66" s="498"/>
      <c r="C66" s="901" t="s">
        <v>201</v>
      </c>
      <c r="D66" s="939"/>
      <c r="E66" s="489"/>
      <c r="F66" s="657">
        <v>1167.06</v>
      </c>
      <c r="G66" s="456"/>
      <c r="H66" s="659">
        <f>SUM(F66:G66)</f>
        <v>1167.06</v>
      </c>
      <c r="I66" s="657">
        <v>317.52</v>
      </c>
      <c r="J66" s="399"/>
      <c r="K66" s="659">
        <f>SUM(I66:J66)</f>
        <v>317.52</v>
      </c>
      <c r="L66" s="657"/>
      <c r="M66" s="456"/>
      <c r="N66" s="659"/>
      <c r="O66" s="657">
        <f>I66+L66</f>
        <v>317.52</v>
      </c>
      <c r="P66" s="399"/>
      <c r="Q66" s="354">
        <f>SUM(O66:P66)</f>
        <v>317.52</v>
      </c>
      <c r="R66" s="475"/>
    </row>
    <row r="67" spans="1:19" s="476" customFormat="1" ht="28.5" customHeight="1">
      <c r="A67" s="887"/>
      <c r="B67" s="491"/>
      <c r="C67" s="913" t="s">
        <v>202</v>
      </c>
      <c r="D67" s="935"/>
      <c r="E67" s="489"/>
      <c r="F67" s="457">
        <v>19510</v>
      </c>
      <c r="G67" s="517"/>
      <c r="H67" s="659">
        <f>SUM(F67:G67)</f>
        <v>19510</v>
      </c>
      <c r="I67" s="657"/>
      <c r="J67" s="399"/>
      <c r="K67" s="659"/>
      <c r="L67" s="657">
        <v>37.5</v>
      </c>
      <c r="M67" s="456"/>
      <c r="N67" s="659">
        <f>SUM(L67:M67)</f>
        <v>37.5</v>
      </c>
      <c r="O67" s="657">
        <f>I67+L67</f>
        <v>37.5</v>
      </c>
      <c r="P67" s="399"/>
      <c r="Q67" s="354">
        <f>SUM(O67:P67)</f>
        <v>37.5</v>
      </c>
      <c r="R67" s="475"/>
    </row>
    <row r="68" spans="1:19" s="476" customFormat="1" ht="28.5" customHeight="1">
      <c r="A68" s="887"/>
      <c r="B68" s="498"/>
      <c r="C68" s="913" t="s">
        <v>296</v>
      </c>
      <c r="D68" s="935"/>
      <c r="E68" s="486"/>
      <c r="F68" s="410"/>
      <c r="G68" s="334"/>
      <c r="H68" s="331"/>
      <c r="I68" s="432">
        <v>158.77000000000001</v>
      </c>
      <c r="J68" s="396"/>
      <c r="K68" s="433">
        <f>SUM(I68:J68)</f>
        <v>158.77000000000001</v>
      </c>
      <c r="L68" s="432">
        <v>91.52</v>
      </c>
      <c r="M68" s="434"/>
      <c r="N68" s="433">
        <f>SUM(L68:M68)</f>
        <v>91.52</v>
      </c>
      <c r="O68" s="432">
        <f>I68+L68</f>
        <v>250.29000000000002</v>
      </c>
      <c r="P68" s="396"/>
      <c r="Q68" s="353">
        <f>SUM(O68:P68)</f>
        <v>250.29000000000002</v>
      </c>
      <c r="R68" s="475"/>
      <c r="S68" s="475"/>
    </row>
    <row r="69" spans="1:19" s="476" customFormat="1" ht="28.5" customHeight="1">
      <c r="A69" s="887"/>
      <c r="B69" s="483"/>
      <c r="C69" s="913" t="s">
        <v>297</v>
      </c>
      <c r="D69" s="935"/>
      <c r="E69" s="489"/>
      <c r="F69" s="657"/>
      <c r="G69" s="456"/>
      <c r="H69" s="659"/>
      <c r="I69" s="657"/>
      <c r="J69" s="399"/>
      <c r="K69" s="659"/>
      <c r="L69" s="657">
        <v>228</v>
      </c>
      <c r="M69" s="456"/>
      <c r="N69" s="659">
        <f>SUM(L69:M69)</f>
        <v>228</v>
      </c>
      <c r="O69" s="657">
        <f>I69+L69</f>
        <v>228</v>
      </c>
      <c r="P69" s="399"/>
      <c r="Q69" s="354">
        <f>SUM(O69:P69)</f>
        <v>228</v>
      </c>
      <c r="R69" s="475"/>
    </row>
    <row r="70" spans="1:19" s="476" customFormat="1" ht="28.5" customHeight="1">
      <c r="A70" s="887"/>
      <c r="B70" s="498"/>
      <c r="C70" s="913" t="s">
        <v>298</v>
      </c>
      <c r="D70" s="935"/>
      <c r="E70" s="486"/>
      <c r="F70" s="432">
        <v>1054</v>
      </c>
      <c r="G70" s="434"/>
      <c r="H70" s="433">
        <f>SUM(F70:G70)</f>
        <v>1054</v>
      </c>
      <c r="I70" s="372"/>
      <c r="J70" s="396"/>
      <c r="K70" s="435"/>
      <c r="L70" s="432">
        <v>208.6</v>
      </c>
      <c r="M70" s="434"/>
      <c r="N70" s="433">
        <f>SUM(L70:M70)</f>
        <v>208.6</v>
      </c>
      <c r="O70" s="372">
        <f>I70+L70</f>
        <v>208.6</v>
      </c>
      <c r="P70" s="396"/>
      <c r="Q70" s="353">
        <f>SUM(O70:P70)</f>
        <v>208.6</v>
      </c>
      <c r="R70" s="475"/>
    </row>
    <row r="71" spans="1:19" s="476" customFormat="1" ht="28.5" customHeight="1">
      <c r="A71" s="887"/>
      <c r="B71" s="483"/>
      <c r="C71" s="913" t="s">
        <v>299</v>
      </c>
      <c r="D71" s="935"/>
      <c r="E71" s="489"/>
      <c r="F71" s="432">
        <v>447.49</v>
      </c>
      <c r="G71" s="434"/>
      <c r="H71" s="433">
        <f>SUM(F71:G71)</f>
        <v>447.49</v>
      </c>
      <c r="I71" s="372"/>
      <c r="J71" s="396"/>
      <c r="K71" s="435"/>
      <c r="L71" s="432"/>
      <c r="M71" s="434"/>
      <c r="N71" s="433"/>
      <c r="O71" s="372"/>
      <c r="P71" s="396"/>
      <c r="Q71" s="353"/>
      <c r="R71" s="475"/>
    </row>
    <row r="72" spans="1:19" s="476" customFormat="1" ht="28.5" customHeight="1">
      <c r="A72" s="887"/>
      <c r="B72" s="518"/>
      <c r="C72" s="913" t="s">
        <v>206</v>
      </c>
      <c r="D72" s="935"/>
      <c r="E72" s="519"/>
      <c r="F72" s="432">
        <v>8567.36</v>
      </c>
      <c r="G72" s="434"/>
      <c r="H72" s="433">
        <f>SUM(F72:G72)</f>
        <v>8567.36</v>
      </c>
      <c r="I72" s="372"/>
      <c r="J72" s="396"/>
      <c r="K72" s="435"/>
      <c r="L72" s="432">
        <v>2033.13</v>
      </c>
      <c r="M72" s="434"/>
      <c r="N72" s="433">
        <f>SUM(L72:M72)</f>
        <v>2033.13</v>
      </c>
      <c r="O72" s="372">
        <f>I72+L72</f>
        <v>2033.13</v>
      </c>
      <c r="P72" s="396"/>
      <c r="Q72" s="353">
        <f>SUM(O72:P72)</f>
        <v>2033.13</v>
      </c>
      <c r="R72" s="475"/>
    </row>
    <row r="73" spans="1:19" s="476" customFormat="1" ht="28.5" customHeight="1">
      <c r="A73" s="887"/>
      <c r="B73" s="520"/>
      <c r="C73" s="913" t="s">
        <v>154</v>
      </c>
      <c r="D73" s="935"/>
      <c r="E73" s="486"/>
      <c r="F73" s="432"/>
      <c r="G73" s="434"/>
      <c r="H73" s="373"/>
      <c r="I73" s="372"/>
      <c r="J73" s="396"/>
      <c r="K73" s="435"/>
      <c r="L73" s="432">
        <v>402</v>
      </c>
      <c r="M73" s="434"/>
      <c r="N73" s="433">
        <f>SUM(L73:M73)</f>
        <v>402</v>
      </c>
      <c r="O73" s="372">
        <f>I73+L73</f>
        <v>402</v>
      </c>
      <c r="P73" s="396"/>
      <c r="Q73" s="353">
        <f>SUM(O73:P73)</f>
        <v>402</v>
      </c>
      <c r="R73" s="475"/>
    </row>
    <row r="74" spans="1:19" s="476" customFormat="1" ht="28.5" customHeight="1">
      <c r="A74" s="887"/>
      <c r="B74" s="518"/>
      <c r="C74" s="913" t="s">
        <v>163</v>
      </c>
      <c r="D74" s="935"/>
      <c r="E74" s="508"/>
      <c r="F74" s="432">
        <v>6974</v>
      </c>
      <c r="G74" s="434"/>
      <c r="H74" s="433">
        <f>SUM(F74:G74)</f>
        <v>6974</v>
      </c>
      <c r="I74" s="372"/>
      <c r="J74" s="396"/>
      <c r="K74" s="435"/>
      <c r="L74" s="432">
        <v>1537.43</v>
      </c>
      <c r="M74" s="434"/>
      <c r="N74" s="433">
        <f>SUM(L74:M74)</f>
        <v>1537.43</v>
      </c>
      <c r="O74" s="372">
        <f>I74+L74</f>
        <v>1537.43</v>
      </c>
      <c r="P74" s="396"/>
      <c r="Q74" s="353">
        <f>SUM(O74:P74)</f>
        <v>1537.43</v>
      </c>
      <c r="R74" s="475"/>
    </row>
    <row r="75" spans="1:19" s="476" customFormat="1" ht="28.5" customHeight="1">
      <c r="A75" s="887"/>
      <c r="B75" s="520"/>
      <c r="C75" s="913" t="s">
        <v>426</v>
      </c>
      <c r="D75" s="935"/>
      <c r="E75" s="486"/>
      <c r="F75" s="432"/>
      <c r="G75" s="434"/>
      <c r="H75" s="433"/>
      <c r="I75" s="372"/>
      <c r="J75" s="396"/>
      <c r="K75" s="435"/>
      <c r="L75" s="432">
        <v>34.42</v>
      </c>
      <c r="M75" s="434"/>
      <c r="N75" s="433">
        <f>SUM(L75:M75)</f>
        <v>34.42</v>
      </c>
      <c r="O75" s="372">
        <f>I75+L75</f>
        <v>34.42</v>
      </c>
      <c r="P75" s="396"/>
      <c r="Q75" s="353">
        <f>SUM(O75:P75)</f>
        <v>34.42</v>
      </c>
      <c r="R75" s="475"/>
    </row>
    <row r="76" spans="1:19" s="476" customFormat="1" ht="28.5" customHeight="1">
      <c r="A76" s="887"/>
      <c r="B76" s="508"/>
      <c r="C76" s="940" t="s">
        <v>207</v>
      </c>
      <c r="D76" s="941"/>
      <c r="E76" s="508"/>
      <c r="F76" s="658">
        <v>9256</v>
      </c>
      <c r="G76" s="455"/>
      <c r="H76" s="660">
        <f>SUM(F76:G76)</f>
        <v>9256</v>
      </c>
      <c r="I76" s="377">
        <v>499.17</v>
      </c>
      <c r="J76" s="398"/>
      <c r="K76" s="376">
        <f>SUM(I76:J76)</f>
        <v>499.17</v>
      </c>
      <c r="L76" s="658"/>
      <c r="M76" s="455"/>
      <c r="N76" s="660"/>
      <c r="O76" s="377">
        <f>I76+L76</f>
        <v>499.17</v>
      </c>
      <c r="P76" s="398"/>
      <c r="Q76" s="362">
        <f>SUM(O76:P76)</f>
        <v>499.17</v>
      </c>
      <c r="R76" s="475"/>
    </row>
    <row r="77" spans="1:19" s="476" customFormat="1" ht="28.5" customHeight="1">
      <c r="A77" s="887"/>
      <c r="B77" s="518"/>
      <c r="C77" s="903" t="s">
        <v>212</v>
      </c>
      <c r="D77" s="942"/>
      <c r="E77" s="486"/>
      <c r="F77" s="914">
        <v>3436.67</v>
      </c>
      <c r="G77" s="456"/>
      <c r="H77" s="915">
        <f>SUM(F77:G77)</f>
        <v>3436.67</v>
      </c>
      <c r="I77" s="372"/>
      <c r="J77" s="396"/>
      <c r="K77" s="435"/>
      <c r="L77" s="432"/>
      <c r="M77" s="434"/>
      <c r="N77" s="433"/>
      <c r="O77" s="372"/>
      <c r="P77" s="396"/>
      <c r="Q77" s="353"/>
      <c r="R77" s="475"/>
    </row>
    <row r="78" spans="1:19" s="476" customFormat="1" ht="28.5" customHeight="1">
      <c r="A78" s="887"/>
      <c r="B78" s="521"/>
      <c r="C78" s="492"/>
      <c r="D78" s="655" t="s">
        <v>476</v>
      </c>
      <c r="E78" s="486"/>
      <c r="F78" s="906"/>
      <c r="G78" s="455"/>
      <c r="H78" s="912"/>
      <c r="I78" s="372">
        <v>52.99</v>
      </c>
      <c r="J78" s="396"/>
      <c r="K78" s="435">
        <f>SUM(I78:J78)</f>
        <v>52.99</v>
      </c>
      <c r="L78" s="432"/>
      <c r="M78" s="434"/>
      <c r="N78" s="433"/>
      <c r="O78" s="372">
        <f>I78+L78</f>
        <v>52.99</v>
      </c>
      <c r="P78" s="396"/>
      <c r="Q78" s="353">
        <f>SUM(O78:P78)</f>
        <v>52.99</v>
      </c>
      <c r="R78" s="475"/>
    </row>
    <row r="79" spans="1:19" s="476" customFormat="1" ht="28.5" customHeight="1">
      <c r="A79" s="887"/>
      <c r="B79" s="486"/>
      <c r="C79" s="913" t="s">
        <v>208</v>
      </c>
      <c r="D79" s="935"/>
      <c r="E79" s="489"/>
      <c r="F79" s="432">
        <v>4510</v>
      </c>
      <c r="G79" s="434"/>
      <c r="H79" s="433">
        <f t="shared" ref="H79:H84" si="8">SUM(F79:G79)</f>
        <v>4510</v>
      </c>
      <c r="I79" s="372">
        <v>298.11</v>
      </c>
      <c r="J79" s="396"/>
      <c r="K79" s="435">
        <f>SUM(I79:J79)</f>
        <v>298.11</v>
      </c>
      <c r="L79" s="432"/>
      <c r="M79" s="434"/>
      <c r="N79" s="433"/>
      <c r="O79" s="372">
        <f>I79+L79</f>
        <v>298.11</v>
      </c>
      <c r="P79" s="396"/>
      <c r="Q79" s="353">
        <f>SUM(O79:P79)</f>
        <v>298.11</v>
      </c>
      <c r="R79" s="475"/>
    </row>
    <row r="80" spans="1:19" s="476" customFormat="1" ht="28.5" customHeight="1">
      <c r="A80" s="887"/>
      <c r="B80" s="486"/>
      <c r="C80" s="913" t="s">
        <v>209</v>
      </c>
      <c r="D80" s="935"/>
      <c r="E80" s="489"/>
      <c r="F80" s="432">
        <v>3401.29</v>
      </c>
      <c r="G80" s="434"/>
      <c r="H80" s="433">
        <f t="shared" si="8"/>
        <v>3401.29</v>
      </c>
      <c r="I80" s="372">
        <v>266.64999999999998</v>
      </c>
      <c r="J80" s="396"/>
      <c r="K80" s="435">
        <f>SUM(I80:J80)</f>
        <v>266.64999999999998</v>
      </c>
      <c r="L80" s="432"/>
      <c r="M80" s="434"/>
      <c r="N80" s="433"/>
      <c r="O80" s="372">
        <f>I80+L80</f>
        <v>266.64999999999998</v>
      </c>
      <c r="P80" s="396"/>
      <c r="Q80" s="353">
        <f>SUM(O80:P80)</f>
        <v>266.64999999999998</v>
      </c>
      <c r="R80" s="475"/>
    </row>
    <row r="81" spans="1:18" s="476" customFormat="1" ht="28.5" customHeight="1">
      <c r="A81" s="887"/>
      <c r="B81" s="486"/>
      <c r="C81" s="913" t="s">
        <v>300</v>
      </c>
      <c r="D81" s="935"/>
      <c r="E81" s="489"/>
      <c r="F81" s="432">
        <v>2424</v>
      </c>
      <c r="G81" s="434"/>
      <c r="H81" s="433">
        <f t="shared" si="8"/>
        <v>2424</v>
      </c>
      <c r="I81" s="372"/>
      <c r="J81" s="396"/>
      <c r="K81" s="435"/>
      <c r="L81" s="432"/>
      <c r="M81" s="434"/>
      <c r="N81" s="433"/>
      <c r="O81" s="372"/>
      <c r="P81" s="396"/>
      <c r="Q81" s="353"/>
      <c r="R81" s="475"/>
    </row>
    <row r="82" spans="1:18" s="476" customFormat="1" ht="28.5" customHeight="1">
      <c r="A82" s="887"/>
      <c r="B82" s="489"/>
      <c r="C82" s="913" t="s">
        <v>301</v>
      </c>
      <c r="D82" s="935"/>
      <c r="E82" s="489"/>
      <c r="F82" s="432">
        <v>596.59</v>
      </c>
      <c r="G82" s="434"/>
      <c r="H82" s="433">
        <f t="shared" si="8"/>
        <v>596.59</v>
      </c>
      <c r="I82" s="372"/>
      <c r="J82" s="396"/>
      <c r="K82" s="435"/>
      <c r="L82" s="432"/>
      <c r="M82" s="434"/>
      <c r="N82" s="433"/>
      <c r="O82" s="372"/>
      <c r="P82" s="396"/>
      <c r="Q82" s="353"/>
      <c r="R82" s="475"/>
    </row>
    <row r="83" spans="1:18" s="476" customFormat="1" ht="28.5" customHeight="1">
      <c r="A83" s="887"/>
      <c r="B83" s="489"/>
      <c r="C83" s="936" t="s">
        <v>302</v>
      </c>
      <c r="D83" s="935"/>
      <c r="E83" s="489"/>
      <c r="F83" s="432">
        <v>2842</v>
      </c>
      <c r="G83" s="434"/>
      <c r="H83" s="433">
        <f t="shared" si="8"/>
        <v>2842</v>
      </c>
      <c r="I83" s="372"/>
      <c r="J83" s="396"/>
      <c r="K83" s="435"/>
      <c r="L83" s="432"/>
      <c r="M83" s="434"/>
      <c r="N83" s="433"/>
      <c r="O83" s="372"/>
      <c r="P83" s="396"/>
      <c r="Q83" s="353"/>
      <c r="R83" s="475"/>
    </row>
    <row r="84" spans="1:18" s="476" customFormat="1" ht="28.5" customHeight="1" thickBot="1">
      <c r="A84" s="888"/>
      <c r="B84" s="489"/>
      <c r="C84" s="937" t="s">
        <v>303</v>
      </c>
      <c r="D84" s="938"/>
      <c r="E84" s="489"/>
      <c r="F84" s="432">
        <v>360</v>
      </c>
      <c r="G84" s="434"/>
      <c r="H84" s="433">
        <f t="shared" si="8"/>
        <v>360</v>
      </c>
      <c r="I84" s="372"/>
      <c r="J84" s="396"/>
      <c r="K84" s="435"/>
      <c r="L84" s="432"/>
      <c r="M84" s="434"/>
      <c r="N84" s="433"/>
      <c r="O84" s="372"/>
      <c r="P84" s="396"/>
      <c r="Q84" s="353"/>
      <c r="R84" s="475"/>
    </row>
    <row r="85" spans="1:18" s="476" customFormat="1" ht="28.5" customHeight="1">
      <c r="A85" s="698"/>
      <c r="B85" s="697"/>
      <c r="C85" s="696"/>
      <c r="D85" s="696"/>
      <c r="E85" s="692"/>
      <c r="F85" s="694"/>
      <c r="G85" s="695"/>
      <c r="H85" s="694"/>
      <c r="I85" s="694"/>
      <c r="J85" s="694"/>
      <c r="K85" s="694"/>
      <c r="L85" s="694"/>
      <c r="M85" s="695"/>
      <c r="N85" s="694"/>
      <c r="O85" s="694"/>
      <c r="P85" s="694"/>
      <c r="Q85" s="694"/>
      <c r="R85" s="475"/>
    </row>
    <row r="86" spans="1:18" s="503" customFormat="1" ht="28.5" customHeight="1">
      <c r="A86" s="902"/>
      <c r="B86" s="902"/>
      <c r="C86" s="902"/>
      <c r="D86" s="902"/>
      <c r="E86" s="902"/>
      <c r="F86" s="902"/>
      <c r="G86" s="902"/>
      <c r="H86" s="902"/>
      <c r="I86" s="902"/>
      <c r="J86" s="902"/>
      <c r="K86" s="902"/>
      <c r="L86" s="902"/>
      <c r="M86" s="902"/>
      <c r="N86" s="902"/>
      <c r="O86" s="902"/>
      <c r="P86" s="902"/>
      <c r="Q86" s="902"/>
      <c r="R86" s="219"/>
    </row>
    <row r="87" spans="1:18" s="476" customFormat="1" ht="11.25" customHeight="1">
      <c r="A87" s="663"/>
      <c r="B87" s="663"/>
      <c r="C87" s="663"/>
      <c r="D87" s="663"/>
      <c r="E87" s="663"/>
      <c r="F87" s="663"/>
      <c r="G87" s="663"/>
      <c r="H87" s="663"/>
      <c r="I87" s="663"/>
      <c r="J87" s="663"/>
      <c r="K87" s="663"/>
      <c r="L87" s="663"/>
      <c r="M87" s="663"/>
      <c r="N87" s="663"/>
      <c r="O87" s="663"/>
      <c r="P87" s="663"/>
      <c r="Q87" s="663"/>
      <c r="R87" s="475"/>
    </row>
    <row r="88" spans="1:18" s="476" customFormat="1" ht="11.25" customHeight="1">
      <c r="A88" s="663"/>
      <c r="B88" s="663"/>
      <c r="C88" s="663"/>
      <c r="D88" s="663"/>
      <c r="E88" s="663"/>
      <c r="F88" s="663"/>
      <c r="G88" s="663"/>
      <c r="H88" s="663"/>
      <c r="I88" s="663"/>
      <c r="J88" s="663"/>
      <c r="K88" s="663"/>
      <c r="L88" s="663"/>
      <c r="M88" s="663"/>
      <c r="N88" s="663"/>
      <c r="O88" s="663"/>
      <c r="P88" s="663"/>
      <c r="Q88" s="663"/>
      <c r="R88" s="475"/>
    </row>
    <row r="89" spans="1:18" s="503" customFormat="1" ht="28.5" customHeight="1">
      <c r="A89" s="902"/>
      <c r="B89" s="902"/>
      <c r="C89" s="902"/>
      <c r="D89" s="902"/>
      <c r="E89" s="902"/>
      <c r="F89" s="902"/>
      <c r="G89" s="902"/>
      <c r="H89" s="902"/>
      <c r="I89" s="902"/>
      <c r="J89" s="902"/>
      <c r="K89" s="902"/>
      <c r="L89" s="902"/>
      <c r="M89" s="902"/>
      <c r="N89" s="902"/>
      <c r="O89" s="902"/>
      <c r="P89" s="902"/>
      <c r="Q89" s="902"/>
      <c r="R89" s="219"/>
    </row>
    <row r="90" spans="1:18" s="476" customFormat="1" ht="28.5" customHeight="1">
      <c r="R90" s="475"/>
    </row>
    <row r="91" spans="1:18" s="476" customFormat="1" ht="28.5" customHeight="1" thickBot="1">
      <c r="A91" s="870" t="s">
        <v>180</v>
      </c>
      <c r="B91" s="870"/>
      <c r="C91" s="870"/>
      <c r="D91" s="870"/>
      <c r="E91" s="870"/>
      <c r="P91" s="871" t="s">
        <v>181</v>
      </c>
      <c r="Q91" s="871"/>
      <c r="R91" s="475"/>
    </row>
    <row r="92" spans="1:18" s="476" customFormat="1" ht="18" customHeight="1">
      <c r="A92" s="872" t="s">
        <v>182</v>
      </c>
      <c r="B92" s="873"/>
      <c r="C92" s="873"/>
      <c r="D92" s="873"/>
      <c r="E92" s="874"/>
      <c r="F92" s="880" t="s">
        <v>183</v>
      </c>
      <c r="G92" s="873"/>
      <c r="H92" s="874"/>
      <c r="I92" s="873" t="s">
        <v>158</v>
      </c>
      <c r="J92" s="873"/>
      <c r="K92" s="873"/>
      <c r="L92" s="873"/>
      <c r="M92" s="873"/>
      <c r="N92" s="873"/>
      <c r="O92" s="873"/>
      <c r="P92" s="873"/>
      <c r="Q92" s="882"/>
      <c r="R92" s="475"/>
    </row>
    <row r="93" spans="1:18" s="476" customFormat="1" ht="18" customHeight="1">
      <c r="A93" s="875"/>
      <c r="B93" s="869"/>
      <c r="C93" s="869"/>
      <c r="D93" s="869"/>
      <c r="E93" s="876"/>
      <c r="F93" s="881"/>
      <c r="G93" s="878"/>
      <c r="H93" s="879"/>
      <c r="I93" s="884" t="s">
        <v>184</v>
      </c>
      <c r="J93" s="884"/>
      <c r="K93" s="885"/>
      <c r="L93" s="883" t="s">
        <v>159</v>
      </c>
      <c r="M93" s="884"/>
      <c r="N93" s="885"/>
      <c r="O93" s="883" t="s">
        <v>185</v>
      </c>
      <c r="P93" s="884"/>
      <c r="Q93" s="886"/>
      <c r="R93" s="475"/>
    </row>
    <row r="94" spans="1:18" s="476" customFormat="1" ht="45.75" customHeight="1">
      <c r="A94" s="877"/>
      <c r="B94" s="878"/>
      <c r="C94" s="878"/>
      <c r="D94" s="878"/>
      <c r="E94" s="879"/>
      <c r="F94" s="477" t="s">
        <v>186</v>
      </c>
      <c r="G94" s="478" t="s">
        <v>269</v>
      </c>
      <c r="H94" s="479" t="s">
        <v>270</v>
      </c>
      <c r="I94" s="516" t="s">
        <v>186</v>
      </c>
      <c r="J94" s="478" t="s">
        <v>269</v>
      </c>
      <c r="K94" s="479" t="s">
        <v>270</v>
      </c>
      <c r="L94" s="477" t="s">
        <v>186</v>
      </c>
      <c r="M94" s="478" t="s">
        <v>269</v>
      </c>
      <c r="N94" s="479" t="s">
        <v>270</v>
      </c>
      <c r="O94" s="477" t="s">
        <v>186</v>
      </c>
      <c r="P94" s="478" t="s">
        <v>269</v>
      </c>
      <c r="Q94" s="480" t="s">
        <v>270</v>
      </c>
      <c r="R94" s="475"/>
    </row>
    <row r="95" spans="1:18" s="476" customFormat="1" ht="28.5" customHeight="1">
      <c r="A95" s="898" t="s">
        <v>475</v>
      </c>
      <c r="B95" s="489"/>
      <c r="C95" s="945" t="s">
        <v>398</v>
      </c>
      <c r="D95" s="939"/>
      <c r="E95" s="489"/>
      <c r="F95" s="432">
        <v>1293</v>
      </c>
      <c r="G95" s="434"/>
      <c r="H95" s="433">
        <f t="shared" ref="H95:H101" si="9">SUM(F95:G95)</f>
        <v>1293</v>
      </c>
      <c r="I95" s="372"/>
      <c r="J95" s="396"/>
      <c r="K95" s="435"/>
      <c r="L95" s="432"/>
      <c r="M95" s="434"/>
      <c r="N95" s="433"/>
      <c r="O95" s="372"/>
      <c r="P95" s="396"/>
      <c r="Q95" s="353"/>
      <c r="R95" s="475"/>
    </row>
    <row r="96" spans="1:18" s="476" customFormat="1" ht="28.5" customHeight="1">
      <c r="A96" s="887"/>
      <c r="B96" s="489"/>
      <c r="C96" s="946" t="s">
        <v>399</v>
      </c>
      <c r="D96" s="947"/>
      <c r="E96" s="489"/>
      <c r="F96" s="432">
        <v>7407</v>
      </c>
      <c r="G96" s="434"/>
      <c r="H96" s="433">
        <f t="shared" si="9"/>
        <v>7407</v>
      </c>
      <c r="I96" s="372"/>
      <c r="J96" s="396"/>
      <c r="K96" s="435"/>
      <c r="L96" s="432"/>
      <c r="M96" s="434"/>
      <c r="N96" s="433"/>
      <c r="O96" s="372"/>
      <c r="P96" s="396"/>
      <c r="Q96" s="353"/>
      <c r="R96" s="475"/>
    </row>
    <row r="97" spans="1:18" s="476" customFormat="1" ht="28.5" customHeight="1">
      <c r="A97" s="887"/>
      <c r="B97" s="489"/>
      <c r="C97" s="936" t="s">
        <v>400</v>
      </c>
      <c r="D97" s="935"/>
      <c r="E97" s="489"/>
      <c r="F97" s="432">
        <v>250</v>
      </c>
      <c r="G97" s="434"/>
      <c r="H97" s="433">
        <f t="shared" si="9"/>
        <v>250</v>
      </c>
      <c r="I97" s="372"/>
      <c r="J97" s="396"/>
      <c r="K97" s="435"/>
      <c r="L97" s="432"/>
      <c r="M97" s="434"/>
      <c r="N97" s="433"/>
      <c r="O97" s="372"/>
      <c r="P97" s="396"/>
      <c r="Q97" s="353"/>
      <c r="R97" s="475"/>
    </row>
    <row r="98" spans="1:18" s="476" customFormat="1" ht="28.5" customHeight="1">
      <c r="A98" s="887"/>
      <c r="B98" s="489"/>
      <c r="C98" s="936" t="s">
        <v>304</v>
      </c>
      <c r="D98" s="935"/>
      <c r="E98" s="489"/>
      <c r="F98" s="432">
        <v>760</v>
      </c>
      <c r="G98" s="434"/>
      <c r="H98" s="433">
        <f t="shared" si="9"/>
        <v>760</v>
      </c>
      <c r="I98" s="372"/>
      <c r="J98" s="396"/>
      <c r="K98" s="435"/>
      <c r="L98" s="432"/>
      <c r="M98" s="434"/>
      <c r="N98" s="433"/>
      <c r="O98" s="372"/>
      <c r="P98" s="396"/>
      <c r="Q98" s="353"/>
      <c r="R98" s="475"/>
    </row>
    <row r="99" spans="1:18" s="476" customFormat="1" ht="28.5" customHeight="1">
      <c r="A99" s="887"/>
      <c r="B99" s="489"/>
      <c r="C99" s="936" t="s">
        <v>305</v>
      </c>
      <c r="D99" s="935"/>
      <c r="E99" s="489"/>
      <c r="F99" s="657">
        <v>1957</v>
      </c>
      <c r="G99" s="456"/>
      <c r="H99" s="659">
        <f t="shared" si="9"/>
        <v>1957</v>
      </c>
      <c r="I99" s="372"/>
      <c r="J99" s="396"/>
      <c r="K99" s="435"/>
      <c r="L99" s="432"/>
      <c r="M99" s="434"/>
      <c r="N99" s="433"/>
      <c r="O99" s="372"/>
      <c r="P99" s="396"/>
      <c r="Q99" s="353"/>
      <c r="R99" s="475"/>
    </row>
    <row r="100" spans="1:18" s="476" customFormat="1" ht="28.5" customHeight="1">
      <c r="A100" s="887"/>
      <c r="B100" s="489"/>
      <c r="C100" s="936" t="s">
        <v>306</v>
      </c>
      <c r="D100" s="935"/>
      <c r="E100" s="489"/>
      <c r="F100" s="432">
        <v>524</v>
      </c>
      <c r="G100" s="434"/>
      <c r="H100" s="433">
        <f t="shared" si="9"/>
        <v>524</v>
      </c>
      <c r="I100" s="372"/>
      <c r="J100" s="396"/>
      <c r="K100" s="435"/>
      <c r="L100" s="432"/>
      <c r="M100" s="434"/>
      <c r="N100" s="433"/>
      <c r="O100" s="372"/>
      <c r="P100" s="396"/>
      <c r="Q100" s="353"/>
      <c r="R100" s="475"/>
    </row>
    <row r="101" spans="1:18" s="476" customFormat="1" ht="28.5" customHeight="1">
      <c r="A101" s="887"/>
      <c r="B101" s="520"/>
      <c r="C101" s="936" t="s">
        <v>307</v>
      </c>
      <c r="D101" s="935"/>
      <c r="E101" s="489"/>
      <c r="F101" s="432">
        <v>266</v>
      </c>
      <c r="G101" s="434"/>
      <c r="H101" s="433">
        <f t="shared" si="9"/>
        <v>266</v>
      </c>
      <c r="I101" s="374"/>
      <c r="J101" s="399"/>
      <c r="K101" s="375"/>
      <c r="L101" s="657"/>
      <c r="M101" s="456"/>
      <c r="N101" s="659"/>
      <c r="O101" s="374"/>
      <c r="P101" s="399"/>
      <c r="Q101" s="354"/>
      <c r="R101" s="475"/>
    </row>
    <row r="102" spans="1:18" s="476" customFormat="1" ht="28.5" customHeight="1">
      <c r="A102" s="887"/>
      <c r="B102" s="508"/>
      <c r="C102" s="948" t="s">
        <v>308</v>
      </c>
      <c r="D102" s="935"/>
      <c r="E102" s="522"/>
      <c r="F102" s="218"/>
      <c r="G102" s="523"/>
      <c r="H102" s="373"/>
      <c r="I102" s="372"/>
      <c r="J102" s="396"/>
      <c r="K102" s="435"/>
      <c r="L102" s="432">
        <v>52.96</v>
      </c>
      <c r="M102" s="434"/>
      <c r="N102" s="433">
        <f>SUM(L102:M102)</f>
        <v>52.96</v>
      </c>
      <c r="O102" s="372">
        <f>I102+L102</f>
        <v>52.96</v>
      </c>
      <c r="P102" s="396"/>
      <c r="Q102" s="353">
        <f>SUM(O102:P102)</f>
        <v>52.96</v>
      </c>
      <c r="R102" s="475"/>
    </row>
    <row r="103" spans="1:18" s="476" customFormat="1" ht="28.5" customHeight="1">
      <c r="A103" s="887"/>
      <c r="B103" s="518"/>
      <c r="C103" s="903" t="s">
        <v>210</v>
      </c>
      <c r="D103" s="935"/>
      <c r="E103" s="486"/>
      <c r="F103" s="914">
        <v>55169</v>
      </c>
      <c r="G103" s="456"/>
      <c r="H103" s="915">
        <f>SUM(F103:G104)</f>
        <v>55169</v>
      </c>
      <c r="I103" s="372"/>
      <c r="J103" s="396"/>
      <c r="K103" s="435"/>
      <c r="L103" s="432"/>
      <c r="M103" s="434"/>
      <c r="N103" s="433"/>
      <c r="O103" s="372"/>
      <c r="P103" s="396"/>
      <c r="Q103" s="353"/>
      <c r="R103" s="475"/>
    </row>
    <row r="104" spans="1:18" s="476" customFormat="1" ht="28.5" customHeight="1">
      <c r="A104" s="887"/>
      <c r="B104" s="521"/>
      <c r="C104" s="492"/>
      <c r="D104" s="524" t="s">
        <v>309</v>
      </c>
      <c r="E104" s="486"/>
      <c r="F104" s="930"/>
      <c r="G104" s="454"/>
      <c r="H104" s="932"/>
      <c r="I104" s="372">
        <v>496.17</v>
      </c>
      <c r="J104" s="396"/>
      <c r="K104" s="435">
        <f>SUM(I104:J104)</f>
        <v>496.17</v>
      </c>
      <c r="L104" s="432"/>
      <c r="M104" s="434"/>
      <c r="N104" s="433"/>
      <c r="O104" s="372">
        <f>I104+L104</f>
        <v>496.17</v>
      </c>
      <c r="P104" s="396"/>
      <c r="Q104" s="353">
        <f>SUM(O104:P104)</f>
        <v>496.17</v>
      </c>
      <c r="R104" s="475"/>
    </row>
    <row r="105" spans="1:18" s="476" customFormat="1" ht="28.5" customHeight="1">
      <c r="A105" s="887"/>
      <c r="B105" s="489"/>
      <c r="C105" s="913" t="s">
        <v>211</v>
      </c>
      <c r="D105" s="935"/>
      <c r="E105" s="486"/>
      <c r="F105" s="432">
        <v>11227</v>
      </c>
      <c r="G105" s="434"/>
      <c r="H105" s="433">
        <f t="shared" ref="H105:H110" si="10">SUM(F105:G105)</f>
        <v>11227</v>
      </c>
      <c r="I105" s="372"/>
      <c r="J105" s="396"/>
      <c r="K105" s="435"/>
      <c r="L105" s="432"/>
      <c r="M105" s="434"/>
      <c r="N105" s="433"/>
      <c r="O105" s="372"/>
      <c r="P105" s="396"/>
      <c r="Q105" s="353"/>
      <c r="R105" s="475"/>
    </row>
    <row r="106" spans="1:18" s="476" customFormat="1" ht="28.5" customHeight="1">
      <c r="A106" s="887"/>
      <c r="B106" s="486"/>
      <c r="C106" s="913" t="s">
        <v>310</v>
      </c>
      <c r="D106" s="935"/>
      <c r="E106" s="486"/>
      <c r="F106" s="432">
        <v>4131</v>
      </c>
      <c r="G106" s="434"/>
      <c r="H106" s="433">
        <f t="shared" si="10"/>
        <v>4131</v>
      </c>
      <c r="I106" s="372"/>
      <c r="J106" s="396"/>
      <c r="K106" s="435"/>
      <c r="L106" s="432"/>
      <c r="M106" s="434"/>
      <c r="N106" s="433"/>
      <c r="O106" s="372"/>
      <c r="P106" s="396"/>
      <c r="Q106" s="353"/>
      <c r="R106" s="475"/>
    </row>
    <row r="107" spans="1:18" s="476" customFormat="1" ht="28.5" customHeight="1">
      <c r="A107" s="887"/>
      <c r="B107" s="489"/>
      <c r="C107" s="913" t="s">
        <v>311</v>
      </c>
      <c r="D107" s="935"/>
      <c r="E107" s="489"/>
      <c r="F107" s="432">
        <v>12079</v>
      </c>
      <c r="G107" s="434"/>
      <c r="H107" s="433">
        <f t="shared" si="10"/>
        <v>12079</v>
      </c>
      <c r="I107" s="525"/>
      <c r="J107" s="526"/>
      <c r="K107" s="435"/>
      <c r="L107" s="509"/>
      <c r="M107" s="527"/>
      <c r="N107" s="433"/>
      <c r="O107" s="372"/>
      <c r="P107" s="396"/>
      <c r="Q107" s="353"/>
      <c r="R107" s="475"/>
    </row>
    <row r="108" spans="1:18" s="476" customFormat="1" ht="28.5" customHeight="1">
      <c r="A108" s="887"/>
      <c r="B108" s="518"/>
      <c r="C108" s="913" t="s">
        <v>424</v>
      </c>
      <c r="D108" s="935"/>
      <c r="E108" s="489"/>
      <c r="F108" s="432">
        <v>29104.09</v>
      </c>
      <c r="G108" s="434"/>
      <c r="H108" s="433">
        <f t="shared" si="10"/>
        <v>29104.09</v>
      </c>
      <c r="I108" s="525"/>
      <c r="J108" s="526"/>
      <c r="K108" s="435"/>
      <c r="L108" s="509"/>
      <c r="M108" s="527"/>
      <c r="N108" s="433"/>
      <c r="O108" s="372"/>
      <c r="P108" s="396"/>
      <c r="Q108" s="353"/>
      <c r="R108" s="475"/>
    </row>
    <row r="109" spans="1:18" s="476" customFormat="1" ht="28.5" customHeight="1">
      <c r="A109" s="887"/>
      <c r="B109" s="528"/>
      <c r="C109" s="913" t="s">
        <v>271</v>
      </c>
      <c r="D109" s="935"/>
      <c r="E109" s="489"/>
      <c r="F109" s="657">
        <v>2156.98</v>
      </c>
      <c r="G109" s="456"/>
      <c r="H109" s="659">
        <f t="shared" si="10"/>
        <v>2156.98</v>
      </c>
      <c r="I109" s="529"/>
      <c r="J109" s="530"/>
      <c r="K109" s="375"/>
      <c r="L109" s="531"/>
      <c r="M109" s="532"/>
      <c r="N109" s="659"/>
      <c r="O109" s="374"/>
      <c r="P109" s="399"/>
      <c r="Q109" s="354"/>
      <c r="R109" s="475"/>
    </row>
    <row r="110" spans="1:18" s="476" customFormat="1" ht="28.5" customHeight="1">
      <c r="A110" s="887"/>
      <c r="B110" s="518"/>
      <c r="C110" s="903" t="s">
        <v>213</v>
      </c>
      <c r="D110" s="942"/>
      <c r="E110" s="486"/>
      <c r="F110" s="914">
        <v>74040</v>
      </c>
      <c r="G110" s="426"/>
      <c r="H110" s="915">
        <f t="shared" si="10"/>
        <v>74040</v>
      </c>
      <c r="I110" s="372"/>
      <c r="J110" s="396"/>
      <c r="K110" s="435"/>
      <c r="L110" s="432"/>
      <c r="M110" s="434"/>
      <c r="N110" s="433"/>
      <c r="O110" s="372"/>
      <c r="P110" s="396"/>
      <c r="Q110" s="353"/>
      <c r="R110" s="475"/>
    </row>
    <row r="111" spans="1:18" s="476" customFormat="1" ht="28.5" customHeight="1">
      <c r="A111" s="887"/>
      <c r="B111" s="528"/>
      <c r="C111" s="685"/>
      <c r="D111" s="485" t="s">
        <v>255</v>
      </c>
      <c r="E111" s="486"/>
      <c r="F111" s="929"/>
      <c r="G111" s="427"/>
      <c r="H111" s="931"/>
      <c r="I111" s="533">
        <v>105.3</v>
      </c>
      <c r="J111" s="504"/>
      <c r="K111" s="435">
        <f>SUM(I111:J111)</f>
        <v>105.3</v>
      </c>
      <c r="L111" s="534"/>
      <c r="M111" s="504"/>
      <c r="N111" s="433"/>
      <c r="O111" s="372">
        <f>I111+L111</f>
        <v>105.3</v>
      </c>
      <c r="P111" s="504"/>
      <c r="Q111" s="353">
        <f>SUM(O111:P111)</f>
        <v>105.3</v>
      </c>
      <c r="R111" s="475"/>
    </row>
    <row r="112" spans="1:18" s="476" customFormat="1" ht="28.5" customHeight="1">
      <c r="A112" s="887"/>
      <c r="B112" s="483"/>
      <c r="C112" s="666"/>
      <c r="D112" s="535" t="s">
        <v>425</v>
      </c>
      <c r="E112" s="536"/>
      <c r="F112" s="929"/>
      <c r="G112" s="427"/>
      <c r="H112" s="931"/>
      <c r="I112" s="537">
        <v>49.63</v>
      </c>
      <c r="J112" s="538"/>
      <c r="K112" s="376">
        <f>SUM(I112:J112)</f>
        <v>49.63</v>
      </c>
      <c r="L112" s="539">
        <v>20.25</v>
      </c>
      <c r="M112" s="538"/>
      <c r="N112" s="660">
        <f>SUM(L112:M112)</f>
        <v>20.25</v>
      </c>
      <c r="O112" s="377">
        <f>I112+L112</f>
        <v>69.88</v>
      </c>
      <c r="P112" s="538"/>
      <c r="Q112" s="362">
        <f>SUM(O112:P112)</f>
        <v>69.88</v>
      </c>
      <c r="R112" s="475"/>
    </row>
    <row r="113" spans="1:18" s="476" customFormat="1" ht="28.5" customHeight="1" thickBot="1">
      <c r="A113" s="888"/>
      <c r="B113" s="487"/>
      <c r="C113" s="661"/>
      <c r="D113" s="535" t="s">
        <v>393</v>
      </c>
      <c r="E113" s="536"/>
      <c r="F113" s="943"/>
      <c r="G113" s="436"/>
      <c r="H113" s="944"/>
      <c r="I113" s="537"/>
      <c r="J113" s="538"/>
      <c r="K113" s="376"/>
      <c r="L113" s="539">
        <v>76.47</v>
      </c>
      <c r="M113" s="538"/>
      <c r="N113" s="660">
        <v>76.47</v>
      </c>
      <c r="O113" s="377">
        <v>76.47</v>
      </c>
      <c r="P113" s="538"/>
      <c r="Q113" s="362">
        <v>76.47</v>
      </c>
      <c r="R113" s="475"/>
    </row>
    <row r="114" spans="1:18" s="476" customFormat="1" ht="28.5" customHeight="1">
      <c r="A114" s="692"/>
      <c r="B114" s="692"/>
      <c r="C114" s="692"/>
      <c r="D114" s="693"/>
      <c r="E114" s="692"/>
      <c r="F114" s="692"/>
      <c r="G114" s="692"/>
      <c r="H114" s="692"/>
      <c r="I114" s="692"/>
      <c r="J114" s="692"/>
      <c r="K114" s="692"/>
      <c r="L114" s="692"/>
      <c r="M114" s="692"/>
      <c r="N114" s="692"/>
      <c r="O114" s="692"/>
      <c r="P114" s="692"/>
      <c r="Q114" s="692"/>
      <c r="R114" s="475"/>
    </row>
    <row r="115" spans="1:18" s="476" customFormat="1" ht="28.5" customHeight="1">
      <c r="A115" s="869"/>
      <c r="B115" s="869"/>
      <c r="C115" s="869"/>
      <c r="D115" s="869"/>
      <c r="E115" s="869"/>
      <c r="F115" s="869"/>
      <c r="G115" s="869"/>
      <c r="H115" s="869"/>
      <c r="I115" s="869"/>
      <c r="J115" s="869"/>
      <c r="K115" s="869"/>
      <c r="L115" s="869"/>
      <c r="M115" s="869"/>
      <c r="N115" s="869"/>
      <c r="O115" s="869"/>
      <c r="P115" s="869"/>
      <c r="Q115" s="869"/>
      <c r="R115" s="475"/>
    </row>
    <row r="116" spans="1:18" s="476" customFormat="1" ht="11.25" customHeight="1">
      <c r="A116" s="663"/>
      <c r="B116" s="663"/>
      <c r="C116" s="663"/>
      <c r="D116" s="663"/>
      <c r="E116" s="663"/>
      <c r="F116" s="663"/>
      <c r="G116" s="663"/>
      <c r="H116" s="663"/>
      <c r="I116" s="663"/>
      <c r="J116" s="663"/>
      <c r="K116" s="663"/>
      <c r="L116" s="663"/>
      <c r="M116" s="663"/>
      <c r="N116" s="663"/>
      <c r="O116" s="663"/>
      <c r="P116" s="663"/>
      <c r="Q116" s="663"/>
      <c r="R116" s="475"/>
    </row>
    <row r="117" spans="1:18" s="476" customFormat="1" ht="11.25" customHeight="1">
      <c r="A117" s="663"/>
      <c r="B117" s="663"/>
      <c r="C117" s="663"/>
      <c r="D117" s="663"/>
      <c r="E117" s="663"/>
      <c r="F117" s="663"/>
      <c r="G117" s="663"/>
      <c r="H117" s="663"/>
      <c r="I117" s="663"/>
      <c r="J117" s="663"/>
      <c r="K117" s="663"/>
      <c r="L117" s="663"/>
      <c r="M117" s="663"/>
      <c r="N117" s="663"/>
      <c r="O117" s="663"/>
      <c r="P117" s="663"/>
      <c r="Q117" s="663"/>
      <c r="R117" s="475"/>
    </row>
    <row r="118" spans="1:18" s="476" customFormat="1" ht="28.5" customHeight="1">
      <c r="A118" s="902"/>
      <c r="B118" s="902"/>
      <c r="C118" s="902"/>
      <c r="D118" s="902"/>
      <c r="E118" s="902"/>
      <c r="F118" s="902"/>
      <c r="G118" s="902"/>
      <c r="H118" s="902"/>
      <c r="I118" s="902"/>
      <c r="J118" s="902"/>
      <c r="K118" s="902"/>
      <c r="L118" s="902"/>
      <c r="M118" s="902"/>
      <c r="N118" s="902"/>
      <c r="O118" s="902"/>
      <c r="P118" s="902"/>
      <c r="Q118" s="902"/>
      <c r="R118" s="475"/>
    </row>
    <row r="119" spans="1:18" s="476" customFormat="1" ht="28.5" customHeight="1">
      <c r="R119" s="475"/>
    </row>
    <row r="120" spans="1:18" s="476" customFormat="1" ht="28.5" customHeight="1" thickBot="1">
      <c r="A120" s="870"/>
      <c r="B120" s="870"/>
      <c r="C120" s="870"/>
      <c r="D120" s="870"/>
      <c r="E120" s="870"/>
      <c r="P120" s="871"/>
      <c r="Q120" s="871"/>
      <c r="R120" s="475"/>
    </row>
    <row r="121" spans="1:18" s="476" customFormat="1" ht="18" customHeight="1">
      <c r="A121" s="872" t="s">
        <v>182</v>
      </c>
      <c r="B121" s="873"/>
      <c r="C121" s="873"/>
      <c r="D121" s="873"/>
      <c r="E121" s="874"/>
      <c r="F121" s="880" t="s">
        <v>183</v>
      </c>
      <c r="G121" s="873"/>
      <c r="H121" s="874"/>
      <c r="I121" s="873" t="s">
        <v>158</v>
      </c>
      <c r="J121" s="873"/>
      <c r="K121" s="873"/>
      <c r="L121" s="873"/>
      <c r="M121" s="873"/>
      <c r="N121" s="873"/>
      <c r="O121" s="873"/>
      <c r="P121" s="873"/>
      <c r="Q121" s="882"/>
      <c r="R121" s="475"/>
    </row>
    <row r="122" spans="1:18" s="476" customFormat="1" ht="18" customHeight="1">
      <c r="A122" s="875"/>
      <c r="B122" s="869"/>
      <c r="C122" s="869"/>
      <c r="D122" s="869"/>
      <c r="E122" s="876"/>
      <c r="F122" s="881"/>
      <c r="G122" s="878"/>
      <c r="H122" s="879"/>
      <c r="I122" s="883" t="s">
        <v>184</v>
      </c>
      <c r="J122" s="884"/>
      <c r="K122" s="885"/>
      <c r="L122" s="883" t="s">
        <v>159</v>
      </c>
      <c r="M122" s="884"/>
      <c r="N122" s="885"/>
      <c r="O122" s="883" t="s">
        <v>185</v>
      </c>
      <c r="P122" s="884"/>
      <c r="Q122" s="886"/>
      <c r="R122" s="475"/>
    </row>
    <row r="123" spans="1:18" s="476" customFormat="1" ht="45.75" customHeight="1">
      <c r="A123" s="877"/>
      <c r="B123" s="878"/>
      <c r="C123" s="878"/>
      <c r="D123" s="878"/>
      <c r="E123" s="879"/>
      <c r="F123" s="477" t="s">
        <v>186</v>
      </c>
      <c r="G123" s="478" t="s">
        <v>269</v>
      </c>
      <c r="H123" s="479" t="s">
        <v>270</v>
      </c>
      <c r="I123" s="477" t="s">
        <v>186</v>
      </c>
      <c r="J123" s="478" t="s">
        <v>269</v>
      </c>
      <c r="K123" s="479" t="s">
        <v>270</v>
      </c>
      <c r="L123" s="477" t="s">
        <v>186</v>
      </c>
      <c r="M123" s="478" t="s">
        <v>269</v>
      </c>
      <c r="N123" s="479" t="s">
        <v>270</v>
      </c>
      <c r="O123" s="477" t="s">
        <v>186</v>
      </c>
      <c r="P123" s="478" t="s">
        <v>269</v>
      </c>
      <c r="Q123" s="480" t="s">
        <v>270</v>
      </c>
      <c r="R123" s="475"/>
    </row>
    <row r="124" spans="1:18" s="476" customFormat="1" ht="28.5" customHeight="1">
      <c r="A124" s="898" t="s">
        <v>475</v>
      </c>
      <c r="B124" s="498"/>
      <c r="C124" s="901" t="s">
        <v>215</v>
      </c>
      <c r="D124" s="901"/>
      <c r="E124" s="519"/>
      <c r="F124" s="657">
        <v>10242</v>
      </c>
      <c r="G124" s="456"/>
      <c r="H124" s="659">
        <f>SUM(F124:G124)</f>
        <v>10242</v>
      </c>
      <c r="I124" s="537"/>
      <c r="J124" s="538"/>
      <c r="K124" s="376"/>
      <c r="L124" s="539"/>
      <c r="M124" s="538"/>
      <c r="N124" s="660"/>
      <c r="O124" s="377"/>
      <c r="P124" s="538"/>
      <c r="Q124" s="362"/>
      <c r="R124" s="475"/>
    </row>
    <row r="125" spans="1:18" s="476" customFormat="1" ht="28.5" customHeight="1">
      <c r="A125" s="887"/>
      <c r="B125" s="484"/>
      <c r="C125" s="940" t="s">
        <v>312</v>
      </c>
      <c r="D125" s="940"/>
      <c r="E125" s="519"/>
      <c r="F125" s="432">
        <v>6202.91</v>
      </c>
      <c r="G125" s="434"/>
      <c r="H125" s="433">
        <f>SUM(F125:G125)</f>
        <v>6202.91</v>
      </c>
      <c r="I125" s="691"/>
      <c r="J125" s="540"/>
      <c r="K125" s="387"/>
      <c r="L125" s="541"/>
      <c r="M125" s="540"/>
      <c r="N125" s="665"/>
      <c r="O125" s="686"/>
      <c r="P125" s="540"/>
      <c r="Q125" s="363"/>
      <c r="R125" s="475"/>
    </row>
    <row r="126" spans="1:18" s="476" customFormat="1" ht="28.5" customHeight="1">
      <c r="A126" s="887"/>
      <c r="B126" s="491"/>
      <c r="C126" s="913" t="s">
        <v>313</v>
      </c>
      <c r="D126" s="935"/>
      <c r="E126" s="519"/>
      <c r="F126" s="432">
        <v>2788</v>
      </c>
      <c r="G126" s="434"/>
      <c r="H126" s="433">
        <f>SUM(F126:G126)</f>
        <v>2788</v>
      </c>
      <c r="I126" s="534"/>
      <c r="J126" s="504"/>
      <c r="K126" s="435"/>
      <c r="L126" s="534"/>
      <c r="M126" s="504"/>
      <c r="N126" s="433"/>
      <c r="O126" s="372"/>
      <c r="P126" s="504"/>
      <c r="Q126" s="353"/>
      <c r="R126" s="475"/>
    </row>
    <row r="127" spans="1:18" s="476" customFormat="1" ht="28.5" customHeight="1">
      <c r="A127" s="887"/>
      <c r="B127" s="518"/>
      <c r="C127" s="903" t="s">
        <v>214</v>
      </c>
      <c r="D127" s="942"/>
      <c r="E127" s="522"/>
      <c r="F127" s="914">
        <v>219179.05</v>
      </c>
      <c r="G127" s="949"/>
      <c r="H127" s="915">
        <f>SUM(F127:G129)</f>
        <v>219179.05</v>
      </c>
      <c r="I127" s="377"/>
      <c r="J127" s="398"/>
      <c r="K127" s="660"/>
      <c r="L127" s="658"/>
      <c r="M127" s="455"/>
      <c r="N127" s="660"/>
      <c r="O127" s="658"/>
      <c r="P127" s="398"/>
      <c r="Q127" s="362"/>
      <c r="R127" s="475"/>
    </row>
    <row r="128" spans="1:18" s="476" customFormat="1" ht="28.5" customHeight="1">
      <c r="A128" s="887"/>
      <c r="B128" s="483"/>
      <c r="C128" s="690"/>
      <c r="D128" s="655" t="s">
        <v>166</v>
      </c>
      <c r="E128" s="522"/>
      <c r="F128" s="905"/>
      <c r="G128" s="908"/>
      <c r="H128" s="911"/>
      <c r="I128" s="372"/>
      <c r="J128" s="396"/>
      <c r="K128" s="660"/>
      <c r="L128" s="432">
        <v>72.849999999999994</v>
      </c>
      <c r="M128" s="434"/>
      <c r="N128" s="660">
        <f>SUM(L128:M128)</f>
        <v>72.849999999999994</v>
      </c>
      <c r="O128" s="432">
        <f>I128+L128</f>
        <v>72.849999999999994</v>
      </c>
      <c r="P128" s="396"/>
      <c r="Q128" s="353">
        <f>SUM(O128:P128)</f>
        <v>72.849999999999994</v>
      </c>
      <c r="R128" s="475"/>
    </row>
    <row r="129" spans="1:18" s="476" customFormat="1" ht="28.5" customHeight="1">
      <c r="A129" s="887"/>
      <c r="B129" s="483"/>
      <c r="C129" s="492"/>
      <c r="D129" s="655" t="s">
        <v>167</v>
      </c>
      <c r="E129" s="522"/>
      <c r="F129" s="906"/>
      <c r="G129" s="909"/>
      <c r="H129" s="912"/>
      <c r="I129" s="372">
        <v>176.49</v>
      </c>
      <c r="J129" s="396"/>
      <c r="K129" s="660">
        <f>SUM(I129:J129)</f>
        <v>176.49</v>
      </c>
      <c r="L129" s="432"/>
      <c r="M129" s="434"/>
      <c r="N129" s="660"/>
      <c r="O129" s="432">
        <f>I129+L129</f>
        <v>176.49</v>
      </c>
      <c r="P129" s="396"/>
      <c r="Q129" s="353">
        <f>SUM(O129:P129)</f>
        <v>176.49</v>
      </c>
      <c r="R129" s="475"/>
    </row>
    <row r="130" spans="1:18" s="476" customFormat="1" ht="28.5" customHeight="1">
      <c r="A130" s="887"/>
      <c r="B130" s="491"/>
      <c r="C130" s="903" t="s">
        <v>157</v>
      </c>
      <c r="D130" s="942"/>
      <c r="E130" s="519"/>
      <c r="F130" s="432">
        <v>10245</v>
      </c>
      <c r="G130" s="434"/>
      <c r="H130" s="433">
        <f>SUM(F130:G130)</f>
        <v>10245</v>
      </c>
      <c r="I130" s="372"/>
      <c r="J130" s="396"/>
      <c r="K130" s="435"/>
      <c r="L130" s="432"/>
      <c r="M130" s="434"/>
      <c r="N130" s="433"/>
      <c r="O130" s="372"/>
      <c r="P130" s="396"/>
      <c r="Q130" s="353"/>
      <c r="R130" s="475"/>
    </row>
    <row r="131" spans="1:18" s="476" customFormat="1" ht="28.5" customHeight="1">
      <c r="A131" s="887"/>
      <c r="B131" s="483"/>
      <c r="C131" s="542"/>
      <c r="D131" s="485" t="s">
        <v>314</v>
      </c>
      <c r="E131" s="519"/>
      <c r="F131" s="432">
        <v>13559</v>
      </c>
      <c r="G131" s="434"/>
      <c r="H131" s="433">
        <f>SUM(F131:G131)</f>
        <v>13559</v>
      </c>
      <c r="I131" s="372"/>
      <c r="J131" s="396"/>
      <c r="K131" s="435"/>
      <c r="L131" s="432"/>
      <c r="M131" s="434"/>
      <c r="N131" s="433"/>
      <c r="O131" s="372"/>
      <c r="P131" s="396"/>
      <c r="Q131" s="353"/>
      <c r="R131" s="475"/>
    </row>
    <row r="132" spans="1:18" s="476" customFormat="1" ht="28.5" customHeight="1">
      <c r="A132" s="887"/>
      <c r="B132" s="491"/>
      <c r="C132" s="903" t="s">
        <v>216</v>
      </c>
      <c r="D132" s="942"/>
      <c r="E132" s="519"/>
      <c r="F132" s="914">
        <v>30343</v>
      </c>
      <c r="G132" s="474"/>
      <c r="H132" s="915">
        <f>SUM(F132:G137)</f>
        <v>30343</v>
      </c>
      <c r="I132" s="372"/>
      <c r="J132" s="396"/>
      <c r="K132" s="435"/>
      <c r="L132" s="432">
        <v>4679.33</v>
      </c>
      <c r="M132" s="434"/>
      <c r="N132" s="433">
        <f>SUM(L132:M132)</f>
        <v>4679.33</v>
      </c>
      <c r="O132" s="372">
        <f t="shared" ref="O132:O141" si="11">I132+L132</f>
        <v>4679.33</v>
      </c>
      <c r="P132" s="396"/>
      <c r="Q132" s="353">
        <f t="shared" ref="Q132:Q141" si="12">SUM(O132:P132)</f>
        <v>4679.33</v>
      </c>
      <c r="R132" s="475"/>
    </row>
    <row r="133" spans="1:18" s="476" customFormat="1" ht="28.5" customHeight="1">
      <c r="A133" s="887"/>
      <c r="B133" s="483"/>
      <c r="C133" s="690"/>
      <c r="D133" s="655" t="s">
        <v>315</v>
      </c>
      <c r="E133" s="519"/>
      <c r="F133" s="905"/>
      <c r="G133" s="670"/>
      <c r="H133" s="911"/>
      <c r="I133" s="372">
        <v>43.74</v>
      </c>
      <c r="J133" s="434"/>
      <c r="K133" s="435">
        <f>SUM(I133:J133)</f>
        <v>43.74</v>
      </c>
      <c r="L133" s="432"/>
      <c r="M133" s="434"/>
      <c r="N133" s="433"/>
      <c r="O133" s="372">
        <f t="shared" si="11"/>
        <v>43.74</v>
      </c>
      <c r="P133" s="504"/>
      <c r="Q133" s="353">
        <f t="shared" si="12"/>
        <v>43.74</v>
      </c>
      <c r="R133" s="475"/>
    </row>
    <row r="134" spans="1:18" s="476" customFormat="1" ht="28.5" customHeight="1">
      <c r="A134" s="887"/>
      <c r="B134" s="483"/>
      <c r="C134" s="690"/>
      <c r="D134" s="655" t="s">
        <v>316</v>
      </c>
      <c r="E134" s="519"/>
      <c r="F134" s="905"/>
      <c r="G134" s="670"/>
      <c r="H134" s="911"/>
      <c r="I134" s="372"/>
      <c r="J134" s="434"/>
      <c r="K134" s="435"/>
      <c r="L134" s="432">
        <v>2.86</v>
      </c>
      <c r="M134" s="434"/>
      <c r="N134" s="433">
        <f>SUM(L134:M134)</f>
        <v>2.86</v>
      </c>
      <c r="O134" s="372">
        <f t="shared" si="11"/>
        <v>2.86</v>
      </c>
      <c r="P134" s="504"/>
      <c r="Q134" s="353">
        <f t="shared" si="12"/>
        <v>2.86</v>
      </c>
      <c r="R134" s="475"/>
    </row>
    <row r="135" spans="1:18" s="476" customFormat="1" ht="28.5" customHeight="1">
      <c r="A135" s="887"/>
      <c r="B135" s="528"/>
      <c r="C135" s="690"/>
      <c r="D135" s="655" t="s">
        <v>317</v>
      </c>
      <c r="E135" s="519"/>
      <c r="F135" s="905"/>
      <c r="G135" s="670"/>
      <c r="H135" s="911"/>
      <c r="I135" s="372">
        <v>12.96</v>
      </c>
      <c r="J135" s="434"/>
      <c r="K135" s="435">
        <f>SUM(I135:J135)</f>
        <v>12.96</v>
      </c>
      <c r="L135" s="432"/>
      <c r="M135" s="434"/>
      <c r="N135" s="433"/>
      <c r="O135" s="372">
        <f t="shared" si="11"/>
        <v>12.96</v>
      </c>
      <c r="P135" s="504"/>
      <c r="Q135" s="353">
        <f t="shared" si="12"/>
        <v>12.96</v>
      </c>
      <c r="R135" s="475"/>
    </row>
    <row r="136" spans="1:18" s="476" customFormat="1" ht="28.5" customHeight="1">
      <c r="A136" s="887"/>
      <c r="B136" s="528"/>
      <c r="C136" s="690"/>
      <c r="D136" s="543" t="s">
        <v>318</v>
      </c>
      <c r="E136" s="519"/>
      <c r="F136" s="905"/>
      <c r="G136" s="670"/>
      <c r="H136" s="911"/>
      <c r="I136" s="372"/>
      <c r="J136" s="396"/>
      <c r="K136" s="435"/>
      <c r="L136" s="432">
        <v>65.7</v>
      </c>
      <c r="M136" s="434"/>
      <c r="N136" s="433">
        <f>SUM(L136:M136)</f>
        <v>65.7</v>
      </c>
      <c r="O136" s="372">
        <f t="shared" si="11"/>
        <v>65.7</v>
      </c>
      <c r="P136" s="396"/>
      <c r="Q136" s="353">
        <f t="shared" si="12"/>
        <v>65.7</v>
      </c>
      <c r="R136" s="475"/>
    </row>
    <row r="137" spans="1:18" s="476" customFormat="1" ht="28.5" customHeight="1">
      <c r="A137" s="887"/>
      <c r="B137" s="521"/>
      <c r="C137" s="492"/>
      <c r="D137" s="544" t="s">
        <v>319</v>
      </c>
      <c r="E137" s="519"/>
      <c r="F137" s="906"/>
      <c r="G137" s="671"/>
      <c r="H137" s="912"/>
      <c r="I137" s="372"/>
      <c r="J137" s="396"/>
      <c r="K137" s="435"/>
      <c r="L137" s="432">
        <v>11.67</v>
      </c>
      <c r="M137" s="434"/>
      <c r="N137" s="433">
        <f>SUM(L137:M137)</f>
        <v>11.67</v>
      </c>
      <c r="O137" s="372">
        <f t="shared" si="11"/>
        <v>11.67</v>
      </c>
      <c r="P137" s="396"/>
      <c r="Q137" s="353">
        <f t="shared" si="12"/>
        <v>11.67</v>
      </c>
      <c r="R137" s="475"/>
    </row>
    <row r="138" spans="1:18" s="476" customFormat="1" ht="28.5" customHeight="1">
      <c r="A138" s="887"/>
      <c r="B138" s="521"/>
      <c r="C138" s="913" t="s">
        <v>217</v>
      </c>
      <c r="D138" s="913"/>
      <c r="E138" s="519"/>
      <c r="F138" s="658">
        <v>4660.13</v>
      </c>
      <c r="G138" s="671"/>
      <c r="H138" s="660">
        <v>4660.13</v>
      </c>
      <c r="I138" s="372">
        <v>103.68</v>
      </c>
      <c r="J138" s="396"/>
      <c r="K138" s="435">
        <v>103.68</v>
      </c>
      <c r="L138" s="432"/>
      <c r="M138" s="434"/>
      <c r="N138" s="433"/>
      <c r="O138" s="372">
        <f t="shared" si="11"/>
        <v>103.68</v>
      </c>
      <c r="P138" s="396"/>
      <c r="Q138" s="353">
        <f t="shared" si="12"/>
        <v>103.68</v>
      </c>
      <c r="R138" s="475"/>
    </row>
    <row r="139" spans="1:18" s="476" customFormat="1" ht="28.5" customHeight="1">
      <c r="A139" s="887"/>
      <c r="B139" s="521"/>
      <c r="C139" s="913" t="s">
        <v>156</v>
      </c>
      <c r="D139" s="913"/>
      <c r="E139" s="522"/>
      <c r="F139" s="364">
        <v>1471.38</v>
      </c>
      <c r="G139" s="402"/>
      <c r="H139" s="433">
        <v>1471.38</v>
      </c>
      <c r="I139" s="372">
        <v>120.49</v>
      </c>
      <c r="J139" s="396"/>
      <c r="K139" s="435">
        <v>120.49</v>
      </c>
      <c r="L139" s="432"/>
      <c r="M139" s="434"/>
      <c r="N139" s="433"/>
      <c r="O139" s="372">
        <f t="shared" si="11"/>
        <v>120.49</v>
      </c>
      <c r="P139" s="396"/>
      <c r="Q139" s="353">
        <f t="shared" si="12"/>
        <v>120.49</v>
      </c>
      <c r="R139" s="475"/>
    </row>
    <row r="140" spans="1:18" s="476" customFormat="1" ht="28.5" customHeight="1">
      <c r="A140" s="887"/>
      <c r="B140" s="498"/>
      <c r="C140" s="913" t="s">
        <v>401</v>
      </c>
      <c r="D140" s="913"/>
      <c r="E140" s="522"/>
      <c r="F140" s="432">
        <v>1747.06</v>
      </c>
      <c r="G140" s="434"/>
      <c r="H140" s="433">
        <v>1747.06</v>
      </c>
      <c r="I140" s="372">
        <v>115.63</v>
      </c>
      <c r="J140" s="396"/>
      <c r="K140" s="435">
        <v>115.63</v>
      </c>
      <c r="L140" s="432"/>
      <c r="M140" s="434"/>
      <c r="N140" s="433"/>
      <c r="O140" s="372">
        <f t="shared" si="11"/>
        <v>115.63</v>
      </c>
      <c r="P140" s="396"/>
      <c r="Q140" s="353">
        <f t="shared" si="12"/>
        <v>115.63</v>
      </c>
      <c r="R140" s="475"/>
    </row>
    <row r="141" spans="1:18" s="476" customFormat="1" ht="28.5" customHeight="1">
      <c r="A141" s="887"/>
      <c r="B141" s="545"/>
      <c r="C141" s="913" t="s">
        <v>402</v>
      </c>
      <c r="D141" s="913"/>
      <c r="E141" s="519"/>
      <c r="F141" s="457">
        <v>1221</v>
      </c>
      <c r="G141" s="458"/>
      <c r="H141" s="659">
        <v>1221</v>
      </c>
      <c r="I141" s="374"/>
      <c r="J141" s="399"/>
      <c r="K141" s="375"/>
      <c r="L141" s="657">
        <v>513.83000000000004</v>
      </c>
      <c r="M141" s="456"/>
      <c r="N141" s="659">
        <v>513.83000000000004</v>
      </c>
      <c r="O141" s="374">
        <f t="shared" si="11"/>
        <v>513.83000000000004</v>
      </c>
      <c r="P141" s="399"/>
      <c r="Q141" s="354">
        <f t="shared" si="12"/>
        <v>513.83000000000004</v>
      </c>
      <c r="R141" s="475"/>
    </row>
    <row r="142" spans="1:18" s="476" customFormat="1" ht="28.5" customHeight="1" thickBot="1">
      <c r="A142" s="888"/>
      <c r="B142" s="513"/>
      <c r="C142" s="937" t="s">
        <v>321</v>
      </c>
      <c r="D142" s="938"/>
      <c r="E142" s="546"/>
      <c r="F142" s="383">
        <v>374</v>
      </c>
      <c r="G142" s="405"/>
      <c r="H142" s="385">
        <v>374</v>
      </c>
      <c r="I142" s="467"/>
      <c r="J142" s="437"/>
      <c r="K142" s="389"/>
      <c r="L142" s="468">
        <v>63.36</v>
      </c>
      <c r="M142" s="469"/>
      <c r="N142" s="385">
        <v>63.36</v>
      </c>
      <c r="O142" s="388">
        <v>63.36</v>
      </c>
      <c r="P142" s="384"/>
      <c r="Q142" s="386">
        <v>63.36</v>
      </c>
      <c r="R142" s="475"/>
    </row>
    <row r="143" spans="1:18" s="476" customFormat="1" ht="28.5" customHeight="1">
      <c r="D143" s="547"/>
      <c r="R143" s="475"/>
    </row>
    <row r="144" spans="1:18" s="476" customFormat="1" ht="28.5" customHeight="1">
      <c r="A144" s="950"/>
      <c r="B144" s="950"/>
      <c r="C144" s="950"/>
      <c r="D144" s="950"/>
      <c r="E144" s="950"/>
      <c r="F144" s="950"/>
      <c r="G144" s="950"/>
      <c r="H144" s="950"/>
      <c r="I144" s="950"/>
      <c r="J144" s="950"/>
      <c r="K144" s="950"/>
      <c r="L144" s="950"/>
      <c r="M144" s="950"/>
      <c r="N144" s="950"/>
      <c r="O144" s="950"/>
      <c r="P144" s="950"/>
      <c r="Q144" s="950"/>
      <c r="R144" s="475"/>
    </row>
    <row r="145" spans="1:19" s="476" customFormat="1" ht="11.25" customHeight="1">
      <c r="A145" s="663"/>
      <c r="B145" s="663"/>
      <c r="C145" s="663"/>
      <c r="D145" s="663"/>
      <c r="E145" s="663"/>
      <c r="F145" s="663"/>
      <c r="G145" s="663"/>
      <c r="H145" s="663"/>
      <c r="I145" s="663"/>
      <c r="J145" s="663"/>
      <c r="K145" s="663"/>
      <c r="L145" s="663"/>
      <c r="M145" s="663"/>
      <c r="N145" s="663"/>
      <c r="O145" s="663"/>
      <c r="P145" s="663"/>
      <c r="Q145" s="663"/>
      <c r="R145" s="475"/>
    </row>
    <row r="146" spans="1:19" s="476" customFormat="1" ht="11.25" customHeight="1">
      <c r="A146" s="663"/>
      <c r="B146" s="663"/>
      <c r="C146" s="663"/>
      <c r="D146" s="663"/>
      <c r="E146" s="663"/>
      <c r="F146" s="663"/>
      <c r="G146" s="663"/>
      <c r="H146" s="663"/>
      <c r="I146" s="663"/>
      <c r="J146" s="663"/>
      <c r="K146" s="663"/>
      <c r="L146" s="663"/>
      <c r="M146" s="663"/>
      <c r="N146" s="663"/>
      <c r="O146" s="663"/>
      <c r="P146" s="663"/>
      <c r="Q146" s="663"/>
      <c r="R146" s="475"/>
    </row>
    <row r="147" spans="1:19" s="476" customFormat="1" ht="28.5" customHeight="1">
      <c r="A147" s="902"/>
      <c r="B147" s="902"/>
      <c r="C147" s="902"/>
      <c r="D147" s="902"/>
      <c r="E147" s="902"/>
      <c r="F147" s="902"/>
      <c r="G147" s="902"/>
      <c r="H147" s="902"/>
      <c r="I147" s="902"/>
      <c r="J147" s="902"/>
      <c r="K147" s="902"/>
      <c r="L147" s="902"/>
      <c r="M147" s="902"/>
      <c r="N147" s="902"/>
      <c r="O147" s="902"/>
      <c r="P147" s="902"/>
      <c r="Q147" s="902"/>
      <c r="R147" s="475"/>
    </row>
    <row r="148" spans="1:19" s="476" customFormat="1" ht="28.5" customHeight="1">
      <c r="R148" s="475"/>
    </row>
    <row r="149" spans="1:19" s="476" customFormat="1" ht="28.5" customHeight="1" thickBot="1">
      <c r="A149" s="870" t="s">
        <v>180</v>
      </c>
      <c r="B149" s="870"/>
      <c r="C149" s="870"/>
      <c r="D149" s="870"/>
      <c r="E149" s="870"/>
      <c r="P149" s="871" t="s">
        <v>181</v>
      </c>
      <c r="Q149" s="871"/>
      <c r="R149" s="475"/>
    </row>
    <row r="150" spans="1:19" s="476" customFormat="1" ht="18" customHeight="1">
      <c r="A150" s="872" t="s">
        <v>182</v>
      </c>
      <c r="B150" s="873"/>
      <c r="C150" s="873"/>
      <c r="D150" s="873"/>
      <c r="E150" s="874"/>
      <c r="F150" s="880" t="s">
        <v>183</v>
      </c>
      <c r="G150" s="873"/>
      <c r="H150" s="874"/>
      <c r="I150" s="873" t="s">
        <v>158</v>
      </c>
      <c r="J150" s="873"/>
      <c r="K150" s="873"/>
      <c r="L150" s="873"/>
      <c r="M150" s="873"/>
      <c r="N150" s="873"/>
      <c r="O150" s="873"/>
      <c r="P150" s="873"/>
      <c r="Q150" s="882"/>
      <c r="R150" s="475"/>
    </row>
    <row r="151" spans="1:19" s="476" customFormat="1" ht="18" customHeight="1">
      <c r="A151" s="875"/>
      <c r="B151" s="869"/>
      <c r="C151" s="869"/>
      <c r="D151" s="869"/>
      <c r="E151" s="876"/>
      <c r="F151" s="881"/>
      <c r="G151" s="878"/>
      <c r="H151" s="879"/>
      <c r="I151" s="883" t="s">
        <v>184</v>
      </c>
      <c r="J151" s="884"/>
      <c r="K151" s="885"/>
      <c r="L151" s="883" t="s">
        <v>159</v>
      </c>
      <c r="M151" s="884"/>
      <c r="N151" s="885"/>
      <c r="O151" s="883" t="s">
        <v>185</v>
      </c>
      <c r="P151" s="884"/>
      <c r="Q151" s="886"/>
      <c r="R151" s="475"/>
    </row>
    <row r="152" spans="1:19" s="476" customFormat="1" ht="45.75" customHeight="1">
      <c r="A152" s="877"/>
      <c r="B152" s="878"/>
      <c r="C152" s="878"/>
      <c r="D152" s="878"/>
      <c r="E152" s="879"/>
      <c r="F152" s="477" t="s">
        <v>186</v>
      </c>
      <c r="G152" s="478" t="s">
        <v>269</v>
      </c>
      <c r="H152" s="479" t="s">
        <v>270</v>
      </c>
      <c r="I152" s="477" t="s">
        <v>186</v>
      </c>
      <c r="J152" s="478" t="s">
        <v>269</v>
      </c>
      <c r="K152" s="479" t="s">
        <v>270</v>
      </c>
      <c r="L152" s="477" t="s">
        <v>186</v>
      </c>
      <c r="M152" s="478" t="s">
        <v>269</v>
      </c>
      <c r="N152" s="479" t="s">
        <v>270</v>
      </c>
      <c r="O152" s="477" t="s">
        <v>186</v>
      </c>
      <c r="P152" s="478" t="s">
        <v>269</v>
      </c>
      <c r="Q152" s="480" t="s">
        <v>270</v>
      </c>
      <c r="R152" s="475"/>
    </row>
    <row r="153" spans="1:19" s="476" customFormat="1" ht="28.5" customHeight="1">
      <c r="A153" s="887"/>
      <c r="B153" s="491"/>
      <c r="C153" s="947" t="s">
        <v>155</v>
      </c>
      <c r="D153" s="951"/>
      <c r="E153" s="548"/>
      <c r="F153" s="905">
        <v>10081</v>
      </c>
      <c r="G153" s="427"/>
      <c r="H153" s="911">
        <f>SUM(F153:G153)</f>
        <v>10081</v>
      </c>
      <c r="I153" s="689"/>
      <c r="J153" s="549"/>
      <c r="K153" s="387"/>
      <c r="L153" s="550">
        <v>3923.04</v>
      </c>
      <c r="M153" s="551"/>
      <c r="N153" s="552">
        <f t="shared" ref="N153:N159" si="13">SUM(L153:M153)</f>
        <v>3923.04</v>
      </c>
      <c r="O153" s="686">
        <f t="shared" ref="O153:O168" si="14">I153+L153</f>
        <v>3923.04</v>
      </c>
      <c r="P153" s="395"/>
      <c r="Q153" s="363">
        <f t="shared" ref="Q153:Q168" si="15">SUM(O153:P153)</f>
        <v>3923.04</v>
      </c>
      <c r="R153" s="475"/>
    </row>
    <row r="154" spans="1:19" s="476" customFormat="1" ht="28.5" customHeight="1">
      <c r="A154" s="887"/>
      <c r="B154" s="487"/>
      <c r="C154" s="488"/>
      <c r="D154" s="667" t="s">
        <v>322</v>
      </c>
      <c r="E154" s="486"/>
      <c r="F154" s="906"/>
      <c r="G154" s="436"/>
      <c r="H154" s="912"/>
      <c r="I154" s="553"/>
      <c r="J154" s="367"/>
      <c r="K154" s="433"/>
      <c r="L154" s="332">
        <v>229.87</v>
      </c>
      <c r="M154" s="411"/>
      <c r="N154" s="331">
        <f t="shared" si="13"/>
        <v>229.87</v>
      </c>
      <c r="O154" s="372">
        <f t="shared" si="14"/>
        <v>229.87</v>
      </c>
      <c r="P154" s="396"/>
      <c r="Q154" s="353">
        <f t="shared" si="15"/>
        <v>229.87</v>
      </c>
      <c r="R154" s="475"/>
    </row>
    <row r="155" spans="1:19" s="476" customFormat="1" ht="28.5" customHeight="1">
      <c r="A155" s="887"/>
      <c r="B155" s="483"/>
      <c r="C155" s="903" t="s">
        <v>474</v>
      </c>
      <c r="D155" s="903"/>
      <c r="E155" s="548"/>
      <c r="F155" s="914">
        <v>29792.59</v>
      </c>
      <c r="G155" s="670"/>
      <c r="H155" s="915">
        <f>SUM(F155:G155)</f>
        <v>29792.59</v>
      </c>
      <c r="I155" s="688"/>
      <c r="J155" s="470"/>
      <c r="K155" s="387"/>
      <c r="L155" s="471">
        <v>3658.34</v>
      </c>
      <c r="M155" s="427"/>
      <c r="N155" s="665">
        <f t="shared" si="13"/>
        <v>3658.34</v>
      </c>
      <c r="O155" s="686">
        <f t="shared" si="14"/>
        <v>3658.34</v>
      </c>
      <c r="P155" s="395"/>
      <c r="Q155" s="363">
        <f t="shared" si="15"/>
        <v>3658.34</v>
      </c>
      <c r="R155" s="475"/>
      <c r="S155" s="475"/>
    </row>
    <row r="156" spans="1:19" s="476" customFormat="1" ht="28.5" customHeight="1">
      <c r="A156" s="887"/>
      <c r="B156" s="483"/>
      <c r="C156" s="687"/>
      <c r="D156" s="554" t="s">
        <v>281</v>
      </c>
      <c r="E156" s="519"/>
      <c r="F156" s="905"/>
      <c r="G156" s="670"/>
      <c r="H156" s="911"/>
      <c r="I156" s="379">
        <v>892.83</v>
      </c>
      <c r="J156" s="367"/>
      <c r="K156" s="435">
        <f>SUM(I156:J156)</f>
        <v>892.83</v>
      </c>
      <c r="L156" s="366">
        <v>85.95</v>
      </c>
      <c r="M156" s="403"/>
      <c r="N156" s="433">
        <f t="shared" si="13"/>
        <v>85.95</v>
      </c>
      <c r="O156" s="372">
        <f t="shared" si="14"/>
        <v>978.78000000000009</v>
      </c>
      <c r="P156" s="396"/>
      <c r="Q156" s="353">
        <f t="shared" si="15"/>
        <v>978.78000000000009</v>
      </c>
      <c r="R156" s="475"/>
    </row>
    <row r="157" spans="1:19" s="476" customFormat="1" ht="28.5" customHeight="1">
      <c r="A157" s="887"/>
      <c r="B157" s="484"/>
      <c r="C157" s="685"/>
      <c r="D157" s="662" t="s">
        <v>320</v>
      </c>
      <c r="E157" s="519"/>
      <c r="F157" s="906"/>
      <c r="G157" s="671"/>
      <c r="H157" s="912"/>
      <c r="I157" s="378"/>
      <c r="J157" s="397"/>
      <c r="K157" s="375"/>
      <c r="L157" s="425">
        <v>27</v>
      </c>
      <c r="M157" s="426"/>
      <c r="N157" s="659">
        <f t="shared" si="13"/>
        <v>27</v>
      </c>
      <c r="O157" s="374">
        <f t="shared" si="14"/>
        <v>27</v>
      </c>
      <c r="P157" s="399"/>
      <c r="Q157" s="354">
        <f t="shared" si="15"/>
        <v>27</v>
      </c>
      <c r="R157" s="475"/>
    </row>
    <row r="158" spans="1:19" s="476" customFormat="1" ht="28.5" customHeight="1">
      <c r="A158" s="887"/>
      <c r="B158" s="491"/>
      <c r="C158" s="903" t="s">
        <v>219</v>
      </c>
      <c r="D158" s="942"/>
      <c r="E158" s="522"/>
      <c r="F158" s="914">
        <v>2968</v>
      </c>
      <c r="G158" s="474"/>
      <c r="H158" s="915">
        <f>SUM(F158:G158)</f>
        <v>2968</v>
      </c>
      <c r="I158" s="553"/>
      <c r="J158" s="367"/>
      <c r="K158" s="433"/>
      <c r="L158" s="332">
        <v>401.89</v>
      </c>
      <c r="M158" s="411"/>
      <c r="N158" s="331">
        <f t="shared" si="13"/>
        <v>401.89</v>
      </c>
      <c r="O158" s="372">
        <f t="shared" si="14"/>
        <v>401.89</v>
      </c>
      <c r="P158" s="396"/>
      <c r="Q158" s="353">
        <f t="shared" si="15"/>
        <v>401.89</v>
      </c>
      <c r="R158" s="475"/>
    </row>
    <row r="159" spans="1:19" s="476" customFormat="1" ht="28.5" customHeight="1">
      <c r="A159" s="887"/>
      <c r="B159" s="487"/>
      <c r="C159" s="685"/>
      <c r="D159" s="485" t="s">
        <v>323</v>
      </c>
      <c r="E159" s="508"/>
      <c r="F159" s="906"/>
      <c r="G159" s="671"/>
      <c r="H159" s="912"/>
      <c r="I159" s="553"/>
      <c r="J159" s="367"/>
      <c r="K159" s="433"/>
      <c r="L159" s="332">
        <v>16.05</v>
      </c>
      <c r="M159" s="411"/>
      <c r="N159" s="331">
        <f t="shared" si="13"/>
        <v>16.05</v>
      </c>
      <c r="O159" s="372">
        <f t="shared" si="14"/>
        <v>16.05</v>
      </c>
      <c r="P159" s="396"/>
      <c r="Q159" s="353">
        <f t="shared" si="15"/>
        <v>16.05</v>
      </c>
      <c r="R159" s="475"/>
    </row>
    <row r="160" spans="1:19" s="476" customFormat="1" ht="28.5" customHeight="1">
      <c r="A160" s="887"/>
      <c r="B160" s="520"/>
      <c r="C160" s="913" t="s">
        <v>220</v>
      </c>
      <c r="D160" s="935"/>
      <c r="E160" s="486"/>
      <c r="F160" s="432">
        <v>2119.61</v>
      </c>
      <c r="G160" s="434"/>
      <c r="H160" s="435">
        <f>SUM(F160:G160)</f>
        <v>2119.61</v>
      </c>
      <c r="I160" s="432">
        <v>592.51</v>
      </c>
      <c r="J160" s="396"/>
      <c r="K160" s="433">
        <f>SUM(I160:J160)</f>
        <v>592.51</v>
      </c>
      <c r="L160" s="333"/>
      <c r="M160" s="334"/>
      <c r="N160" s="331"/>
      <c r="O160" s="372">
        <f t="shared" si="14"/>
        <v>592.51</v>
      </c>
      <c r="P160" s="396"/>
      <c r="Q160" s="353">
        <f t="shared" si="15"/>
        <v>592.51</v>
      </c>
      <c r="R160" s="475"/>
    </row>
    <row r="161" spans="1:18" s="476" customFormat="1" ht="28.5" customHeight="1">
      <c r="A161" s="887"/>
      <c r="B161" s="518"/>
      <c r="C161" s="913" t="s">
        <v>169</v>
      </c>
      <c r="D161" s="935"/>
      <c r="E161" s="486"/>
      <c r="F161" s="432"/>
      <c r="G161" s="434"/>
      <c r="H161" s="435"/>
      <c r="I161" s="432"/>
      <c r="J161" s="396"/>
      <c r="K161" s="433"/>
      <c r="L161" s="333">
        <v>902.8</v>
      </c>
      <c r="M161" s="334"/>
      <c r="N161" s="331">
        <f t="shared" ref="N161:N167" si="16">SUM(L161:M161)</f>
        <v>902.8</v>
      </c>
      <c r="O161" s="372">
        <f t="shared" si="14"/>
        <v>902.8</v>
      </c>
      <c r="P161" s="396"/>
      <c r="Q161" s="353">
        <f t="shared" si="15"/>
        <v>902.8</v>
      </c>
      <c r="R161" s="475"/>
    </row>
    <row r="162" spans="1:18" s="476" customFormat="1" ht="28.5" customHeight="1">
      <c r="A162" s="887"/>
      <c r="B162" s="520"/>
      <c r="C162" s="913" t="s">
        <v>168</v>
      </c>
      <c r="D162" s="913"/>
      <c r="E162" s="508"/>
      <c r="F162" s="432"/>
      <c r="G162" s="434"/>
      <c r="H162" s="435"/>
      <c r="I162" s="432"/>
      <c r="J162" s="396"/>
      <c r="K162" s="433"/>
      <c r="L162" s="333">
        <v>1096.07</v>
      </c>
      <c r="M162" s="334"/>
      <c r="N162" s="331">
        <f t="shared" si="16"/>
        <v>1096.07</v>
      </c>
      <c r="O162" s="372">
        <f t="shared" si="14"/>
        <v>1096.07</v>
      </c>
      <c r="P162" s="396"/>
      <c r="Q162" s="353">
        <f t="shared" si="15"/>
        <v>1096.07</v>
      </c>
      <c r="R162" s="475"/>
    </row>
    <row r="163" spans="1:18" s="476" customFormat="1" ht="28.5" customHeight="1">
      <c r="A163" s="887"/>
      <c r="B163" s="520"/>
      <c r="C163" s="913" t="s">
        <v>473</v>
      </c>
      <c r="D163" s="913"/>
      <c r="E163" s="486"/>
      <c r="F163" s="432"/>
      <c r="G163" s="434"/>
      <c r="H163" s="435"/>
      <c r="I163" s="432"/>
      <c r="J163" s="396"/>
      <c r="K163" s="433"/>
      <c r="L163" s="372">
        <v>1628.84</v>
      </c>
      <c r="M163" s="434"/>
      <c r="N163" s="433">
        <f t="shared" si="16"/>
        <v>1628.84</v>
      </c>
      <c r="O163" s="372">
        <f t="shared" si="14"/>
        <v>1628.84</v>
      </c>
      <c r="P163" s="396"/>
      <c r="Q163" s="353">
        <f t="shared" si="15"/>
        <v>1628.84</v>
      </c>
      <c r="R163" s="475"/>
    </row>
    <row r="164" spans="1:18" s="476" customFormat="1" ht="28.5" customHeight="1">
      <c r="A164" s="887"/>
      <c r="B164" s="520"/>
      <c r="C164" s="913" t="s">
        <v>324</v>
      </c>
      <c r="D164" s="913"/>
      <c r="E164" s="489"/>
      <c r="F164" s="432"/>
      <c r="G164" s="434"/>
      <c r="H164" s="435"/>
      <c r="I164" s="432"/>
      <c r="J164" s="396"/>
      <c r="K164" s="433"/>
      <c r="L164" s="372">
        <v>1180.3699999999999</v>
      </c>
      <c r="M164" s="434"/>
      <c r="N164" s="433">
        <f t="shared" si="16"/>
        <v>1180.3699999999999</v>
      </c>
      <c r="O164" s="372">
        <f t="shared" si="14"/>
        <v>1180.3699999999999</v>
      </c>
      <c r="P164" s="396"/>
      <c r="Q164" s="353">
        <f t="shared" si="15"/>
        <v>1180.3699999999999</v>
      </c>
      <c r="R164" s="475"/>
    </row>
    <row r="165" spans="1:18" s="476" customFormat="1" ht="28.5" customHeight="1">
      <c r="A165" s="887"/>
      <c r="B165" s="521"/>
      <c r="C165" s="913" t="s">
        <v>170</v>
      </c>
      <c r="D165" s="913"/>
      <c r="E165" s="486"/>
      <c r="F165" s="432"/>
      <c r="G165" s="434"/>
      <c r="H165" s="435"/>
      <c r="I165" s="432"/>
      <c r="J165" s="396"/>
      <c r="K165" s="433"/>
      <c r="L165" s="372">
        <v>633.80999999999995</v>
      </c>
      <c r="M165" s="434"/>
      <c r="N165" s="433">
        <f t="shared" si="16"/>
        <v>633.80999999999995</v>
      </c>
      <c r="O165" s="372">
        <f t="shared" si="14"/>
        <v>633.80999999999995</v>
      </c>
      <c r="P165" s="396"/>
      <c r="Q165" s="353">
        <f t="shared" si="15"/>
        <v>633.80999999999995</v>
      </c>
      <c r="R165" s="475"/>
    </row>
    <row r="166" spans="1:18" s="476" customFormat="1" ht="28.5" customHeight="1">
      <c r="A166" s="887"/>
      <c r="B166" s="520"/>
      <c r="C166" s="952" t="s">
        <v>325</v>
      </c>
      <c r="D166" s="952"/>
      <c r="E166" s="489"/>
      <c r="F166" s="432"/>
      <c r="G166" s="434"/>
      <c r="H166" s="435"/>
      <c r="I166" s="432"/>
      <c r="J166" s="396"/>
      <c r="K166" s="433"/>
      <c r="L166" s="372">
        <v>675.24</v>
      </c>
      <c r="M166" s="434"/>
      <c r="N166" s="433">
        <f t="shared" si="16"/>
        <v>675.24</v>
      </c>
      <c r="O166" s="372">
        <f t="shared" si="14"/>
        <v>675.24</v>
      </c>
      <c r="P166" s="396"/>
      <c r="Q166" s="353">
        <f t="shared" si="15"/>
        <v>675.24</v>
      </c>
      <c r="R166" s="475"/>
    </row>
    <row r="167" spans="1:18" s="476" customFormat="1" ht="28.5" customHeight="1">
      <c r="A167" s="887"/>
      <c r="B167" s="520"/>
      <c r="C167" s="913" t="s">
        <v>221</v>
      </c>
      <c r="D167" s="913"/>
      <c r="E167" s="489"/>
      <c r="F167" s="432">
        <v>18</v>
      </c>
      <c r="G167" s="434"/>
      <c r="H167" s="435">
        <f>SUM(F167:G167)</f>
        <v>18</v>
      </c>
      <c r="I167" s="432"/>
      <c r="J167" s="396"/>
      <c r="K167" s="433"/>
      <c r="L167" s="372">
        <v>7.75</v>
      </c>
      <c r="M167" s="434"/>
      <c r="N167" s="433">
        <f t="shared" si="16"/>
        <v>7.75</v>
      </c>
      <c r="O167" s="372">
        <f t="shared" si="14"/>
        <v>7.75</v>
      </c>
      <c r="P167" s="396"/>
      <c r="Q167" s="353">
        <f t="shared" si="15"/>
        <v>7.75</v>
      </c>
      <c r="R167" s="475"/>
    </row>
    <row r="168" spans="1:18" s="476" customFormat="1" ht="28.5" customHeight="1">
      <c r="A168" s="887"/>
      <c r="B168" s="520"/>
      <c r="C168" s="913" t="s">
        <v>222</v>
      </c>
      <c r="D168" s="913"/>
      <c r="E168" s="489"/>
      <c r="F168" s="432">
        <v>6</v>
      </c>
      <c r="G168" s="434"/>
      <c r="H168" s="435">
        <f>SUM(F168:G168)</f>
        <v>6</v>
      </c>
      <c r="I168" s="432">
        <v>6</v>
      </c>
      <c r="J168" s="396"/>
      <c r="K168" s="433">
        <f>SUM(I168:J168)</f>
        <v>6</v>
      </c>
      <c r="L168" s="372"/>
      <c r="M168" s="434"/>
      <c r="N168" s="433"/>
      <c r="O168" s="372">
        <f t="shared" si="14"/>
        <v>6</v>
      </c>
      <c r="P168" s="396"/>
      <c r="Q168" s="353">
        <f t="shared" si="15"/>
        <v>6</v>
      </c>
      <c r="R168" s="475"/>
    </row>
    <row r="169" spans="1:18" s="476" customFormat="1" ht="28.5" customHeight="1">
      <c r="A169" s="887"/>
      <c r="B169" s="518"/>
      <c r="C169" s="913" t="s">
        <v>403</v>
      </c>
      <c r="D169" s="913"/>
      <c r="E169" s="489"/>
      <c r="F169" s="657"/>
      <c r="G169" s="456"/>
      <c r="H169" s="375"/>
      <c r="I169" s="657"/>
      <c r="J169" s="399"/>
      <c r="K169" s="659"/>
      <c r="L169" s="374">
        <v>6</v>
      </c>
      <c r="M169" s="456"/>
      <c r="N169" s="659">
        <v>6</v>
      </c>
      <c r="O169" s="374">
        <v>6</v>
      </c>
      <c r="P169" s="399"/>
      <c r="Q169" s="354">
        <v>6</v>
      </c>
      <c r="R169" s="475"/>
    </row>
    <row r="170" spans="1:18" s="476" customFormat="1" ht="28.5" customHeight="1">
      <c r="A170" s="887"/>
      <c r="B170" s="518"/>
      <c r="C170" s="913" t="s">
        <v>218</v>
      </c>
      <c r="D170" s="935"/>
      <c r="E170" s="519"/>
      <c r="F170" s="657">
        <v>1819</v>
      </c>
      <c r="G170" s="456"/>
      <c r="H170" s="375">
        <v>1819</v>
      </c>
      <c r="I170" s="657"/>
      <c r="J170" s="399"/>
      <c r="K170" s="659"/>
      <c r="L170" s="374">
        <v>261.24</v>
      </c>
      <c r="M170" s="456"/>
      <c r="N170" s="659">
        <v>261.24</v>
      </c>
      <c r="O170" s="374">
        <v>261.24</v>
      </c>
      <c r="P170" s="399"/>
      <c r="Q170" s="354">
        <v>261.24</v>
      </c>
      <c r="R170" s="475"/>
    </row>
    <row r="171" spans="1:18" s="476" customFormat="1" ht="28.5" customHeight="1" thickBot="1">
      <c r="A171" s="888"/>
      <c r="B171" s="555"/>
      <c r="C171" s="937" t="s">
        <v>326</v>
      </c>
      <c r="D171" s="937"/>
      <c r="E171" s="546"/>
      <c r="F171" s="383"/>
      <c r="G171" s="405"/>
      <c r="H171" s="389"/>
      <c r="I171" s="383"/>
      <c r="J171" s="384"/>
      <c r="K171" s="385"/>
      <c r="L171" s="388">
        <v>38.880000000000003</v>
      </c>
      <c r="M171" s="405"/>
      <c r="N171" s="385">
        <v>38.880000000000003</v>
      </c>
      <c r="O171" s="388">
        <v>38.880000000000003</v>
      </c>
      <c r="P171" s="384"/>
      <c r="Q171" s="386">
        <v>38.880000000000003</v>
      </c>
      <c r="R171" s="475"/>
    </row>
    <row r="172" spans="1:18" s="476" customFormat="1" ht="28.5" customHeight="1">
      <c r="D172" s="547"/>
      <c r="R172" s="475"/>
    </row>
    <row r="173" spans="1:18" s="503" customFormat="1" ht="28.5" customHeight="1">
      <c r="A173" s="950"/>
      <c r="B173" s="950"/>
      <c r="C173" s="950"/>
      <c r="D173" s="950"/>
      <c r="E173" s="950"/>
      <c r="F173" s="950"/>
      <c r="G173" s="950"/>
      <c r="H173" s="950"/>
      <c r="I173" s="950"/>
      <c r="J173" s="950"/>
      <c r="K173" s="950"/>
      <c r="L173" s="950"/>
      <c r="M173" s="950"/>
      <c r="N173" s="950"/>
      <c r="O173" s="950"/>
      <c r="P173" s="950"/>
      <c r="Q173" s="950"/>
      <c r="R173" s="219"/>
    </row>
    <row r="174" spans="1:18" s="476" customFormat="1" ht="11.25" customHeight="1">
      <c r="A174" s="663"/>
      <c r="B174" s="663"/>
      <c r="C174" s="663"/>
      <c r="D174" s="663"/>
      <c r="E174" s="663"/>
      <c r="F174" s="663"/>
      <c r="G174" s="663"/>
      <c r="H174" s="663"/>
      <c r="I174" s="663"/>
      <c r="J174" s="663"/>
      <c r="K174" s="663"/>
      <c r="L174" s="663"/>
      <c r="M174" s="663"/>
      <c r="N174" s="663"/>
      <c r="O174" s="663"/>
      <c r="P174" s="663"/>
      <c r="Q174" s="663"/>
      <c r="R174" s="475"/>
    </row>
    <row r="175" spans="1:18" s="476" customFormat="1" ht="11.25" customHeight="1">
      <c r="A175" s="663"/>
      <c r="B175" s="663"/>
      <c r="C175" s="663"/>
      <c r="D175" s="663"/>
      <c r="E175" s="663"/>
      <c r="F175" s="663"/>
      <c r="G175" s="663"/>
      <c r="H175" s="663"/>
      <c r="I175" s="663"/>
      <c r="J175" s="663"/>
      <c r="K175" s="663"/>
      <c r="L175" s="663"/>
      <c r="M175" s="663"/>
      <c r="N175" s="663"/>
      <c r="O175" s="663"/>
      <c r="P175" s="663"/>
      <c r="Q175" s="663"/>
      <c r="R175" s="475"/>
    </row>
    <row r="176" spans="1:18" s="503" customFormat="1" ht="28.5" customHeight="1">
      <c r="A176" s="902"/>
      <c r="B176" s="902"/>
      <c r="C176" s="902"/>
      <c r="D176" s="902"/>
      <c r="E176" s="902"/>
      <c r="F176" s="902"/>
      <c r="G176" s="902"/>
      <c r="H176" s="902"/>
      <c r="I176" s="902"/>
      <c r="J176" s="902"/>
      <c r="K176" s="902"/>
      <c r="L176" s="902"/>
      <c r="M176" s="902"/>
      <c r="N176" s="902"/>
      <c r="O176" s="902"/>
      <c r="P176" s="902"/>
      <c r="Q176" s="902"/>
      <c r="R176" s="219"/>
    </row>
    <row r="177" spans="1:18" s="476" customFormat="1" ht="28.5" customHeight="1">
      <c r="R177" s="475"/>
    </row>
    <row r="178" spans="1:18" s="476" customFormat="1" ht="28.5" customHeight="1" thickBot="1">
      <c r="A178" s="870"/>
      <c r="B178" s="870"/>
      <c r="C178" s="870"/>
      <c r="D178" s="870"/>
      <c r="E178" s="870"/>
      <c r="P178" s="871"/>
      <c r="Q178" s="871"/>
      <c r="R178" s="475"/>
    </row>
    <row r="179" spans="1:18" s="476" customFormat="1" ht="18" customHeight="1">
      <c r="A179" s="872" t="s">
        <v>182</v>
      </c>
      <c r="B179" s="873"/>
      <c r="C179" s="873"/>
      <c r="D179" s="873"/>
      <c r="E179" s="874"/>
      <c r="F179" s="880" t="s">
        <v>183</v>
      </c>
      <c r="G179" s="873"/>
      <c r="H179" s="874"/>
      <c r="I179" s="873" t="s">
        <v>158</v>
      </c>
      <c r="J179" s="873"/>
      <c r="K179" s="873"/>
      <c r="L179" s="873"/>
      <c r="M179" s="873"/>
      <c r="N179" s="873"/>
      <c r="O179" s="873"/>
      <c r="P179" s="873"/>
      <c r="Q179" s="882"/>
      <c r="R179" s="475"/>
    </row>
    <row r="180" spans="1:18" s="476" customFormat="1" ht="45.75" customHeight="1">
      <c r="A180" s="875"/>
      <c r="B180" s="869"/>
      <c r="C180" s="869"/>
      <c r="D180" s="869"/>
      <c r="E180" s="876"/>
      <c r="F180" s="881"/>
      <c r="G180" s="878"/>
      <c r="H180" s="879"/>
      <c r="I180" s="883" t="s">
        <v>184</v>
      </c>
      <c r="J180" s="884"/>
      <c r="K180" s="885"/>
      <c r="L180" s="883" t="s">
        <v>159</v>
      </c>
      <c r="M180" s="884"/>
      <c r="N180" s="885"/>
      <c r="O180" s="883" t="s">
        <v>185</v>
      </c>
      <c r="P180" s="884"/>
      <c r="Q180" s="886"/>
      <c r="R180" s="475"/>
    </row>
    <row r="181" spans="1:18" s="476" customFormat="1" ht="28.5" customHeight="1">
      <c r="A181" s="877"/>
      <c r="B181" s="878"/>
      <c r="C181" s="878"/>
      <c r="D181" s="878"/>
      <c r="E181" s="879"/>
      <c r="F181" s="477" t="s">
        <v>186</v>
      </c>
      <c r="G181" s="478" t="s">
        <v>269</v>
      </c>
      <c r="H181" s="479" t="s">
        <v>270</v>
      </c>
      <c r="I181" s="477" t="s">
        <v>186</v>
      </c>
      <c r="J181" s="478" t="s">
        <v>269</v>
      </c>
      <c r="K181" s="479" t="s">
        <v>270</v>
      </c>
      <c r="L181" s="477" t="s">
        <v>186</v>
      </c>
      <c r="M181" s="478" t="s">
        <v>269</v>
      </c>
      <c r="N181" s="479" t="s">
        <v>270</v>
      </c>
      <c r="O181" s="477" t="s">
        <v>186</v>
      </c>
      <c r="P181" s="478" t="s">
        <v>269</v>
      </c>
      <c r="Q181" s="480" t="s">
        <v>270</v>
      </c>
      <c r="R181" s="475"/>
    </row>
    <row r="182" spans="1:18" s="556" customFormat="1" ht="28.5" customHeight="1">
      <c r="A182" s="887"/>
      <c r="B182" s="518"/>
      <c r="C182" s="940" t="s">
        <v>190</v>
      </c>
      <c r="D182" s="941"/>
      <c r="E182" s="476"/>
      <c r="F182" s="658">
        <v>62</v>
      </c>
      <c r="G182" s="455"/>
      <c r="H182" s="376">
        <f t="shared" ref="H182:H193" si="17">SUM(F182:G182)</f>
        <v>62</v>
      </c>
      <c r="I182" s="664"/>
      <c r="J182" s="395"/>
      <c r="K182" s="665"/>
      <c r="L182" s="686"/>
      <c r="M182" s="454"/>
      <c r="N182" s="665"/>
      <c r="O182" s="686"/>
      <c r="P182" s="395"/>
      <c r="Q182" s="363"/>
      <c r="R182" s="475"/>
    </row>
    <row r="183" spans="1:18" s="476" customFormat="1" ht="28.5" customHeight="1">
      <c r="A183" s="887"/>
      <c r="B183" s="498"/>
      <c r="C183" s="903" t="s">
        <v>327</v>
      </c>
      <c r="D183" s="942"/>
      <c r="E183" s="489"/>
      <c r="F183" s="657">
        <v>10608</v>
      </c>
      <c r="G183" s="456"/>
      <c r="H183" s="375">
        <f t="shared" si="17"/>
        <v>10608</v>
      </c>
      <c r="I183" s="432"/>
      <c r="J183" s="396"/>
      <c r="K183" s="433"/>
      <c r="L183" s="372"/>
      <c r="M183" s="434"/>
      <c r="N183" s="433"/>
      <c r="O183" s="372"/>
      <c r="P183" s="396"/>
      <c r="Q183" s="353"/>
      <c r="R183" s="475"/>
    </row>
    <row r="184" spans="1:18" s="476" customFormat="1" ht="28.5" customHeight="1">
      <c r="A184" s="887"/>
      <c r="B184" s="487"/>
      <c r="C184" s="936" t="s">
        <v>328</v>
      </c>
      <c r="D184" s="935"/>
      <c r="E184" s="522"/>
      <c r="F184" s="432">
        <v>7655</v>
      </c>
      <c r="G184" s="434"/>
      <c r="H184" s="435">
        <f t="shared" si="17"/>
        <v>7655</v>
      </c>
      <c r="I184" s="432"/>
      <c r="J184" s="396"/>
      <c r="K184" s="433"/>
      <c r="L184" s="372"/>
      <c r="M184" s="434"/>
      <c r="N184" s="433"/>
      <c r="O184" s="372"/>
      <c r="P184" s="396"/>
      <c r="Q184" s="353"/>
      <c r="R184" s="475"/>
    </row>
    <row r="185" spans="1:18" s="476" customFormat="1" ht="28.5" customHeight="1">
      <c r="A185" s="887"/>
      <c r="B185" s="490"/>
      <c r="C185" s="936" t="s">
        <v>329</v>
      </c>
      <c r="D185" s="935"/>
      <c r="E185" s="522"/>
      <c r="F185" s="364">
        <v>6105</v>
      </c>
      <c r="G185" s="402"/>
      <c r="H185" s="435">
        <f t="shared" si="17"/>
        <v>6105</v>
      </c>
      <c r="I185" s="657"/>
      <c r="J185" s="399"/>
      <c r="K185" s="659"/>
      <c r="L185" s="374"/>
      <c r="M185" s="456"/>
      <c r="N185" s="659"/>
      <c r="O185" s="374"/>
      <c r="P185" s="399"/>
      <c r="Q185" s="354"/>
      <c r="R185" s="475"/>
    </row>
    <row r="186" spans="1:18" s="476" customFormat="1" ht="28.5" customHeight="1">
      <c r="A186" s="887"/>
      <c r="B186" s="491"/>
      <c r="C186" s="936" t="s">
        <v>330</v>
      </c>
      <c r="D186" s="935"/>
      <c r="E186" s="519"/>
      <c r="F186" s="457">
        <v>8573</v>
      </c>
      <c r="G186" s="458"/>
      <c r="H186" s="375">
        <f t="shared" si="17"/>
        <v>8573</v>
      </c>
      <c r="I186" s="432"/>
      <c r="J186" s="396"/>
      <c r="K186" s="433"/>
      <c r="L186" s="372"/>
      <c r="M186" s="434"/>
      <c r="N186" s="433"/>
      <c r="O186" s="372"/>
      <c r="P186" s="396"/>
      <c r="Q186" s="353"/>
      <c r="R186" s="475"/>
    </row>
    <row r="187" spans="1:18" s="476" customFormat="1" ht="28.5" customHeight="1">
      <c r="A187" s="887"/>
      <c r="B187" s="498"/>
      <c r="C187" s="936" t="s">
        <v>331</v>
      </c>
      <c r="D187" s="935"/>
      <c r="E187" s="486"/>
      <c r="F187" s="364">
        <v>74077</v>
      </c>
      <c r="G187" s="402"/>
      <c r="H187" s="435">
        <f t="shared" si="17"/>
        <v>74077</v>
      </c>
      <c r="I187" s="509"/>
      <c r="J187" s="526"/>
      <c r="K187" s="435"/>
      <c r="L187" s="509"/>
      <c r="M187" s="527"/>
      <c r="N187" s="433"/>
      <c r="O187" s="372"/>
      <c r="P187" s="396"/>
      <c r="Q187" s="353"/>
      <c r="R187" s="475"/>
    </row>
    <row r="188" spans="1:18" s="476" customFormat="1" ht="28.5" customHeight="1">
      <c r="A188" s="887"/>
      <c r="B188" s="520"/>
      <c r="C188" s="913" t="s">
        <v>204</v>
      </c>
      <c r="D188" s="935"/>
      <c r="E188" s="489"/>
      <c r="F188" s="432">
        <v>440461.01</v>
      </c>
      <c r="G188" s="434"/>
      <c r="H188" s="435">
        <f t="shared" si="17"/>
        <v>440461.01</v>
      </c>
      <c r="I188" s="509"/>
      <c r="J188" s="526"/>
      <c r="K188" s="435"/>
      <c r="L188" s="557"/>
      <c r="M188" s="558"/>
      <c r="N188" s="433"/>
      <c r="O188" s="372"/>
      <c r="P188" s="396"/>
      <c r="Q188" s="353"/>
      <c r="R188" s="475"/>
    </row>
    <row r="189" spans="1:18" s="476" customFormat="1" ht="28.5" customHeight="1">
      <c r="A189" s="887"/>
      <c r="B189" s="518"/>
      <c r="C189" s="913" t="s">
        <v>205</v>
      </c>
      <c r="D189" s="935"/>
      <c r="E189" s="489"/>
      <c r="F189" s="432">
        <v>818118.59</v>
      </c>
      <c r="G189" s="434"/>
      <c r="H189" s="435">
        <f t="shared" si="17"/>
        <v>818118.59</v>
      </c>
      <c r="I189" s="432"/>
      <c r="J189" s="396"/>
      <c r="K189" s="435"/>
      <c r="L189" s="432"/>
      <c r="M189" s="434"/>
      <c r="N189" s="433"/>
      <c r="O189" s="372"/>
      <c r="P189" s="396"/>
      <c r="Q189" s="353"/>
      <c r="R189" s="475"/>
    </row>
    <row r="190" spans="1:18" s="476" customFormat="1" ht="28.5" customHeight="1">
      <c r="A190" s="887"/>
      <c r="B190" s="520"/>
      <c r="C190" s="913" t="s">
        <v>203</v>
      </c>
      <c r="D190" s="935"/>
      <c r="E190" s="486"/>
      <c r="F190" s="218">
        <v>2000702.72</v>
      </c>
      <c r="G190" s="334">
        <v>-2359</v>
      </c>
      <c r="H190" s="335">
        <f t="shared" si="17"/>
        <v>1998343.72</v>
      </c>
      <c r="I190" s="432"/>
      <c r="J190" s="396"/>
      <c r="K190" s="435"/>
      <c r="L190" s="432"/>
      <c r="M190" s="434"/>
      <c r="N190" s="433"/>
      <c r="O190" s="372"/>
      <c r="P190" s="396"/>
      <c r="Q190" s="353"/>
      <c r="R190" s="475"/>
    </row>
    <row r="191" spans="1:18" s="476" customFormat="1" ht="28.5" customHeight="1">
      <c r="A191" s="887"/>
      <c r="B191" s="491"/>
      <c r="C191" s="913" t="s">
        <v>332</v>
      </c>
      <c r="D191" s="935"/>
      <c r="E191" s="486"/>
      <c r="F191" s="432">
        <v>60958.14</v>
      </c>
      <c r="G191" s="434"/>
      <c r="H191" s="435">
        <f t="shared" si="17"/>
        <v>60958.14</v>
      </c>
      <c r="I191" s="432"/>
      <c r="J191" s="396"/>
      <c r="K191" s="435"/>
      <c r="L191" s="432"/>
      <c r="M191" s="434"/>
      <c r="N191" s="433"/>
      <c r="O191" s="372"/>
      <c r="P191" s="396"/>
      <c r="Q191" s="353"/>
      <c r="R191" s="475"/>
    </row>
    <row r="192" spans="1:18" s="476" customFormat="1" ht="28.5" customHeight="1">
      <c r="A192" s="887"/>
      <c r="B192" s="491"/>
      <c r="C192" s="936" t="s">
        <v>394</v>
      </c>
      <c r="D192" s="935"/>
      <c r="E192" s="486"/>
      <c r="F192" s="432">
        <v>19324</v>
      </c>
      <c r="G192" s="434"/>
      <c r="H192" s="435">
        <f t="shared" si="17"/>
        <v>19324</v>
      </c>
      <c r="I192" s="432"/>
      <c r="J192" s="396"/>
      <c r="K192" s="435"/>
      <c r="L192" s="432"/>
      <c r="M192" s="434"/>
      <c r="N192" s="433"/>
      <c r="O192" s="372"/>
      <c r="P192" s="396"/>
      <c r="Q192" s="353"/>
      <c r="R192" s="475"/>
    </row>
    <row r="193" spans="1:18" s="476" customFormat="1" ht="28.5" customHeight="1">
      <c r="A193" s="887"/>
      <c r="B193" s="491"/>
      <c r="C193" s="913" t="s">
        <v>223</v>
      </c>
      <c r="D193" s="935"/>
      <c r="E193" s="486"/>
      <c r="F193" s="432">
        <v>492595.47</v>
      </c>
      <c r="G193" s="434">
        <v>17250.28</v>
      </c>
      <c r="H193" s="435">
        <f t="shared" si="17"/>
        <v>509845.75</v>
      </c>
      <c r="I193" s="432"/>
      <c r="J193" s="396"/>
      <c r="K193" s="435"/>
      <c r="L193" s="432"/>
      <c r="M193" s="434"/>
      <c r="N193" s="433"/>
      <c r="O193" s="372"/>
      <c r="P193" s="396"/>
      <c r="Q193" s="353"/>
      <c r="R193" s="475"/>
    </row>
    <row r="194" spans="1:18" s="556" customFormat="1" ht="28.5" customHeight="1" thickBot="1">
      <c r="A194" s="888"/>
      <c r="B194" s="555"/>
      <c r="C194" s="953" t="s">
        <v>71</v>
      </c>
      <c r="D194" s="938"/>
      <c r="E194" s="559"/>
      <c r="F194" s="560">
        <f>SUM(F22:F26,F37:F55,F66:F84,F95:F113,F124:F142,F153:F171,F182:F193)</f>
        <v>4701379.1900000004</v>
      </c>
      <c r="G194" s="472">
        <f>SUM(G22:G26,G37:G55,G66:G84,G95:G113,G124:G142,G153:G171,G182:G193)</f>
        <v>14587.019999999999</v>
      </c>
      <c r="H194" s="587">
        <f>SUM(H22:H26,H37:H55,H66:H84,H95:H113,H124:H142,H153:H171,H182:H193)</f>
        <v>4715966.2100000009</v>
      </c>
      <c r="I194" s="588">
        <f>SUM(I22:I26,I37:I55,I66:I84,I95:I113,I124:I142,I153:I171,I182:I193)</f>
        <v>5245.81</v>
      </c>
      <c r="J194" s="440"/>
      <c r="K194" s="587">
        <f t="shared" ref="K194:Q194" si="18">SUM(K22:K26,K37:K55,K66:K84,K95:K113,K124:K142,K153:K171,K182:K193)</f>
        <v>5245.81</v>
      </c>
      <c r="L194" s="588">
        <f t="shared" si="18"/>
        <v>51849.44999999999</v>
      </c>
      <c r="M194" s="440">
        <f t="shared" si="18"/>
        <v>0</v>
      </c>
      <c r="N194" s="587">
        <f t="shared" si="18"/>
        <v>51849.44999999999</v>
      </c>
      <c r="O194" s="588">
        <f t="shared" si="18"/>
        <v>57095.25999999998</v>
      </c>
      <c r="P194" s="440">
        <f t="shared" si="18"/>
        <v>0</v>
      </c>
      <c r="Q194" s="589">
        <f t="shared" si="18"/>
        <v>57095.25999999998</v>
      </c>
      <c r="R194" s="475"/>
    </row>
    <row r="195" spans="1:18" s="476" customFormat="1" ht="28.5" customHeight="1">
      <c r="A195" s="954" t="s">
        <v>472</v>
      </c>
      <c r="B195" s="528"/>
      <c r="C195" s="940" t="s">
        <v>224</v>
      </c>
      <c r="D195" s="941"/>
      <c r="E195" s="508"/>
      <c r="F195" s="658">
        <f>315.72+2013.93</f>
        <v>2329.65</v>
      </c>
      <c r="G195" s="455"/>
      <c r="H195" s="660">
        <f>SUM(F195:G195)</f>
        <v>2329.65</v>
      </c>
      <c r="I195" s="561">
        <v>274.09000000000003</v>
      </c>
      <c r="J195" s="562"/>
      <c r="K195" s="376">
        <f>SUM(I195:J195)</f>
        <v>274.09000000000003</v>
      </c>
      <c r="L195" s="563">
        <v>120.5</v>
      </c>
      <c r="M195" s="564">
        <v>-48.6</v>
      </c>
      <c r="N195" s="660">
        <f>SUM(L195:M195)</f>
        <v>71.900000000000006</v>
      </c>
      <c r="O195" s="377">
        <f>I195+L195</f>
        <v>394.59000000000003</v>
      </c>
      <c r="P195" s="455">
        <v>-48.6</v>
      </c>
      <c r="Q195" s="362">
        <f>SUM(O195:P195)</f>
        <v>345.99</v>
      </c>
      <c r="R195" s="475"/>
    </row>
    <row r="196" spans="1:18" s="476" customFormat="1" ht="28.5" customHeight="1">
      <c r="A196" s="887"/>
      <c r="B196" s="518"/>
      <c r="C196" s="903" t="s">
        <v>333</v>
      </c>
      <c r="D196" s="942"/>
      <c r="E196" s="486"/>
      <c r="F196" s="914">
        <v>1584.22</v>
      </c>
      <c r="G196" s="426"/>
      <c r="H196" s="915">
        <f>SUM(F196:G196)</f>
        <v>1584.22</v>
      </c>
      <c r="I196" s="425"/>
      <c r="J196" s="397"/>
      <c r="K196" s="428"/>
      <c r="L196" s="378">
        <v>1020.15</v>
      </c>
      <c r="M196" s="412"/>
      <c r="N196" s="659">
        <f>SUM(L196:M196)</f>
        <v>1020.15</v>
      </c>
      <c r="O196" s="657">
        <f>I196+L196</f>
        <v>1020.15</v>
      </c>
      <c r="P196" s="399"/>
      <c r="Q196" s="354">
        <f>SUM(O196:P196)</f>
        <v>1020.15</v>
      </c>
      <c r="R196" s="475"/>
    </row>
    <row r="197" spans="1:18" s="476" customFormat="1" ht="28.5" customHeight="1">
      <c r="A197" s="887"/>
      <c r="B197" s="528"/>
      <c r="C197" s="685"/>
      <c r="D197" s="655" t="s">
        <v>334</v>
      </c>
      <c r="E197" s="486"/>
      <c r="F197" s="905"/>
      <c r="G197" s="403"/>
      <c r="H197" s="911"/>
      <c r="I197" s="366"/>
      <c r="J197" s="367"/>
      <c r="K197" s="370"/>
      <c r="L197" s="379">
        <v>38.880000000000003</v>
      </c>
      <c r="M197" s="404"/>
      <c r="N197" s="433">
        <f>SUM(L197:M197)</f>
        <v>38.880000000000003</v>
      </c>
      <c r="O197" s="432">
        <f>I197+L197</f>
        <v>38.880000000000003</v>
      </c>
      <c r="P197" s="396"/>
      <c r="Q197" s="353">
        <f>SUM(O197:P197)</f>
        <v>38.880000000000003</v>
      </c>
      <c r="R197" s="475"/>
    </row>
    <row r="198" spans="1:18" s="476" customFormat="1" ht="28.5" customHeight="1">
      <c r="A198" s="887"/>
      <c r="B198" s="521"/>
      <c r="C198" s="488"/>
      <c r="D198" s="485" t="s">
        <v>335</v>
      </c>
      <c r="E198" s="489"/>
      <c r="F198" s="906"/>
      <c r="G198" s="426"/>
      <c r="H198" s="912"/>
      <c r="I198" s="425"/>
      <c r="J198" s="397"/>
      <c r="K198" s="428"/>
      <c r="L198" s="378">
        <v>29.06</v>
      </c>
      <c r="M198" s="412"/>
      <c r="N198" s="659">
        <f>SUM(L198:M198)</f>
        <v>29.06</v>
      </c>
      <c r="O198" s="657">
        <f>I198+L198</f>
        <v>29.06</v>
      </c>
      <c r="P198" s="399"/>
      <c r="Q198" s="354">
        <f>SUM(O198:P198)</f>
        <v>29.06</v>
      </c>
      <c r="R198" s="475"/>
    </row>
    <row r="199" spans="1:18" s="476" customFormat="1" ht="28.5" customHeight="1">
      <c r="A199" s="887"/>
      <c r="B199" s="528"/>
      <c r="C199" s="684"/>
      <c r="D199" s="684" t="s">
        <v>404</v>
      </c>
      <c r="E199" s="489"/>
      <c r="F199" s="664">
        <v>565.52</v>
      </c>
      <c r="G199" s="426"/>
      <c r="H199" s="665">
        <v>565.52</v>
      </c>
      <c r="I199" s="425">
        <v>172.24</v>
      </c>
      <c r="J199" s="397"/>
      <c r="K199" s="428">
        <v>172.24</v>
      </c>
      <c r="L199" s="378"/>
      <c r="M199" s="412"/>
      <c r="N199" s="659"/>
      <c r="O199" s="657">
        <v>172.24</v>
      </c>
      <c r="P199" s="399"/>
      <c r="Q199" s="354">
        <v>172.24</v>
      </c>
      <c r="R199" s="475"/>
    </row>
    <row r="200" spans="1:18" s="476" customFormat="1" ht="28.5" customHeight="1" thickBot="1">
      <c r="A200" s="888"/>
      <c r="B200" s="555"/>
      <c r="C200" s="913" t="s">
        <v>336</v>
      </c>
      <c r="D200" s="913"/>
      <c r="E200" s="489"/>
      <c r="F200" s="657">
        <v>1035</v>
      </c>
      <c r="G200" s="456"/>
      <c r="H200" s="659">
        <v>1035</v>
      </c>
      <c r="I200" s="657">
        <v>172.24</v>
      </c>
      <c r="J200" s="399"/>
      <c r="K200" s="659">
        <v>172.24</v>
      </c>
      <c r="L200" s="657"/>
      <c r="M200" s="456"/>
      <c r="N200" s="659"/>
      <c r="O200" s="657">
        <v>172.24</v>
      </c>
      <c r="P200" s="399"/>
      <c r="Q200" s="354">
        <v>172.24</v>
      </c>
      <c r="R200" s="475"/>
    </row>
    <row r="201" spans="1:18" s="476" customFormat="1" ht="28.5" customHeight="1">
      <c r="A201" s="955"/>
      <c r="B201" s="956"/>
      <c r="C201" s="956"/>
      <c r="D201" s="956"/>
      <c r="E201" s="956"/>
      <c r="F201" s="956"/>
      <c r="G201" s="956"/>
      <c r="H201" s="956"/>
      <c r="I201" s="956"/>
      <c r="J201" s="956"/>
      <c r="K201" s="956"/>
      <c r="L201" s="956"/>
      <c r="M201" s="956"/>
      <c r="N201" s="956"/>
      <c r="O201" s="956"/>
      <c r="P201" s="956"/>
      <c r="Q201" s="956"/>
      <c r="R201" s="475"/>
    </row>
    <row r="202" spans="1:18" s="476" customFormat="1" ht="11.25" customHeight="1">
      <c r="A202" s="663"/>
      <c r="B202" s="663"/>
      <c r="C202" s="663"/>
      <c r="D202" s="663"/>
      <c r="E202" s="663"/>
      <c r="F202" s="663"/>
      <c r="G202" s="663"/>
      <c r="H202" s="663"/>
      <c r="I202" s="663"/>
      <c r="J202" s="663"/>
      <c r="K202" s="663"/>
      <c r="L202" s="663"/>
      <c r="M202" s="663"/>
      <c r="N202" s="663"/>
      <c r="O202" s="663"/>
      <c r="P202" s="663"/>
      <c r="Q202" s="663"/>
      <c r="R202" s="475"/>
    </row>
    <row r="203" spans="1:18" s="476" customFormat="1" ht="11.25" customHeight="1">
      <c r="A203" s="663"/>
      <c r="B203" s="663"/>
      <c r="C203" s="663"/>
      <c r="D203" s="663"/>
      <c r="E203" s="663"/>
      <c r="F203" s="663"/>
      <c r="G203" s="663"/>
      <c r="H203" s="663"/>
      <c r="I203" s="663"/>
      <c r="J203" s="663"/>
      <c r="K203" s="663"/>
      <c r="L203" s="663"/>
      <c r="M203" s="663"/>
      <c r="N203" s="663"/>
      <c r="O203" s="663"/>
      <c r="P203" s="663"/>
      <c r="Q203" s="663"/>
      <c r="R203" s="475"/>
    </row>
    <row r="204" spans="1:18" s="476" customFormat="1" ht="28.5" customHeight="1">
      <c r="A204" s="902"/>
      <c r="B204" s="902"/>
      <c r="C204" s="902"/>
      <c r="D204" s="902"/>
      <c r="E204" s="902"/>
      <c r="F204" s="902"/>
      <c r="G204" s="902"/>
      <c r="H204" s="902"/>
      <c r="I204" s="902"/>
      <c r="J204" s="902"/>
      <c r="K204" s="902"/>
      <c r="L204" s="902"/>
      <c r="M204" s="902"/>
      <c r="N204" s="902"/>
      <c r="O204" s="902"/>
      <c r="P204" s="902"/>
      <c r="Q204" s="902"/>
      <c r="R204" s="475"/>
    </row>
    <row r="205" spans="1:18" s="476" customFormat="1" ht="28.5" customHeight="1">
      <c r="R205" s="475"/>
    </row>
    <row r="206" spans="1:18" s="476" customFormat="1" ht="28.5" customHeight="1" thickBot="1">
      <c r="A206" s="870" t="s">
        <v>180</v>
      </c>
      <c r="B206" s="870"/>
      <c r="C206" s="870"/>
      <c r="D206" s="870"/>
      <c r="E206" s="870"/>
      <c r="P206" s="871" t="s">
        <v>181</v>
      </c>
      <c r="Q206" s="871"/>
      <c r="R206" s="475"/>
    </row>
    <row r="207" spans="1:18" s="476" customFormat="1" ht="18" customHeight="1">
      <c r="A207" s="872" t="s">
        <v>182</v>
      </c>
      <c r="B207" s="873"/>
      <c r="C207" s="873"/>
      <c r="D207" s="873"/>
      <c r="E207" s="874"/>
      <c r="F207" s="880" t="s">
        <v>183</v>
      </c>
      <c r="G207" s="873"/>
      <c r="H207" s="874"/>
      <c r="I207" s="873" t="s">
        <v>158</v>
      </c>
      <c r="J207" s="873"/>
      <c r="K207" s="873"/>
      <c r="L207" s="873"/>
      <c r="M207" s="873"/>
      <c r="N207" s="873"/>
      <c r="O207" s="873"/>
      <c r="P207" s="873"/>
      <c r="Q207" s="882"/>
      <c r="R207" s="475"/>
    </row>
    <row r="208" spans="1:18" s="476" customFormat="1" ht="18" customHeight="1">
      <c r="A208" s="875"/>
      <c r="B208" s="957"/>
      <c r="C208" s="957"/>
      <c r="D208" s="957"/>
      <c r="E208" s="876"/>
      <c r="F208" s="881"/>
      <c r="G208" s="878"/>
      <c r="H208" s="879"/>
      <c r="I208" s="883" t="s">
        <v>184</v>
      </c>
      <c r="J208" s="884"/>
      <c r="K208" s="885"/>
      <c r="L208" s="883" t="s">
        <v>159</v>
      </c>
      <c r="M208" s="884"/>
      <c r="N208" s="885"/>
      <c r="O208" s="883" t="s">
        <v>185</v>
      </c>
      <c r="P208" s="884"/>
      <c r="Q208" s="886"/>
      <c r="R208" s="475"/>
    </row>
    <row r="209" spans="1:18" s="476" customFormat="1" ht="45.75" customHeight="1">
      <c r="A209" s="877"/>
      <c r="B209" s="878"/>
      <c r="C209" s="878"/>
      <c r="D209" s="878"/>
      <c r="E209" s="879"/>
      <c r="F209" s="477" t="s">
        <v>186</v>
      </c>
      <c r="G209" s="478" t="s">
        <v>269</v>
      </c>
      <c r="H209" s="479" t="s">
        <v>270</v>
      </c>
      <c r="I209" s="477" t="s">
        <v>186</v>
      </c>
      <c r="J209" s="478" t="s">
        <v>269</v>
      </c>
      <c r="K209" s="479" t="s">
        <v>270</v>
      </c>
      <c r="L209" s="477" t="s">
        <v>186</v>
      </c>
      <c r="M209" s="478" t="s">
        <v>269</v>
      </c>
      <c r="N209" s="479" t="s">
        <v>270</v>
      </c>
      <c r="O209" s="477" t="s">
        <v>186</v>
      </c>
      <c r="P209" s="478" t="s">
        <v>269</v>
      </c>
      <c r="Q209" s="480" t="s">
        <v>270</v>
      </c>
      <c r="R209" s="475"/>
    </row>
    <row r="210" spans="1:18" s="476" customFormat="1" ht="28.5" customHeight="1">
      <c r="A210" s="887"/>
      <c r="B210" s="487"/>
      <c r="C210" s="940" t="s">
        <v>411</v>
      </c>
      <c r="D210" s="941"/>
      <c r="E210" s="508"/>
      <c r="F210" s="658">
        <v>9265.57</v>
      </c>
      <c r="G210" s="455"/>
      <c r="H210" s="660">
        <f>SUM(F210:G210)</f>
        <v>9265.57</v>
      </c>
      <c r="I210" s="658"/>
      <c r="J210" s="398"/>
      <c r="K210" s="660"/>
      <c r="L210" s="658"/>
      <c r="M210" s="455"/>
      <c r="N210" s="660"/>
      <c r="O210" s="658"/>
      <c r="P210" s="455"/>
      <c r="Q210" s="362"/>
      <c r="R210" s="475"/>
    </row>
    <row r="211" spans="1:18" s="476" customFormat="1" ht="28.5" customHeight="1">
      <c r="A211" s="887"/>
      <c r="B211" s="491"/>
      <c r="C211" s="913" t="s">
        <v>412</v>
      </c>
      <c r="D211" s="935"/>
      <c r="E211" s="508"/>
      <c r="F211" s="658">
        <v>1589.92</v>
      </c>
      <c r="G211" s="455"/>
      <c r="H211" s="433">
        <f>SUM(F211:G211)</f>
        <v>1589.92</v>
      </c>
      <c r="I211" s="658"/>
      <c r="J211" s="398"/>
      <c r="K211" s="433"/>
      <c r="L211" s="658"/>
      <c r="M211" s="455"/>
      <c r="N211" s="433"/>
      <c r="O211" s="432"/>
      <c r="P211" s="434"/>
      <c r="Q211" s="362"/>
      <c r="R211" s="475"/>
    </row>
    <row r="212" spans="1:18" s="476" customFormat="1" ht="28.5" customHeight="1">
      <c r="A212" s="887"/>
      <c r="B212" s="498"/>
      <c r="C212" s="913" t="s">
        <v>337</v>
      </c>
      <c r="D212" s="935"/>
      <c r="E212" s="508"/>
      <c r="F212" s="658">
        <v>991</v>
      </c>
      <c r="G212" s="455"/>
      <c r="H212" s="433">
        <f>SUM(F212:G212)</f>
        <v>991</v>
      </c>
      <c r="I212" s="658">
        <v>121.46</v>
      </c>
      <c r="J212" s="398"/>
      <c r="K212" s="433">
        <f>SUM(I212:J212)</f>
        <v>121.46</v>
      </c>
      <c r="L212" s="658"/>
      <c r="M212" s="455"/>
      <c r="N212" s="433"/>
      <c r="O212" s="432">
        <f>I212+L212</f>
        <v>121.46</v>
      </c>
      <c r="P212" s="434"/>
      <c r="Q212" s="362">
        <f>SUM(O212:P212)</f>
        <v>121.46</v>
      </c>
      <c r="R212" s="475"/>
    </row>
    <row r="213" spans="1:18" s="476" customFormat="1" ht="28.5" customHeight="1">
      <c r="A213" s="887"/>
      <c r="B213" s="483"/>
      <c r="C213" s="913" t="s">
        <v>338</v>
      </c>
      <c r="D213" s="935"/>
      <c r="E213" s="489"/>
      <c r="F213" s="658">
        <v>2436.36</v>
      </c>
      <c r="G213" s="455"/>
      <c r="H213" s="433">
        <f>SUM(F213:G213)</f>
        <v>2436.36</v>
      </c>
      <c r="I213" s="658"/>
      <c r="J213" s="398"/>
      <c r="K213" s="433"/>
      <c r="L213" s="658">
        <v>235.1</v>
      </c>
      <c r="M213" s="455"/>
      <c r="N213" s="433">
        <f>SUM(L213:M213)</f>
        <v>235.1</v>
      </c>
      <c r="O213" s="432">
        <f>I213+L213</f>
        <v>235.1</v>
      </c>
      <c r="P213" s="434"/>
      <c r="Q213" s="362">
        <f>SUM(O213:P213)</f>
        <v>235.1</v>
      </c>
      <c r="R213" s="475"/>
    </row>
    <row r="214" spans="1:18" s="476" customFormat="1" ht="28.5" customHeight="1">
      <c r="A214" s="887"/>
      <c r="B214" s="491"/>
      <c r="C214" s="903" t="s">
        <v>339</v>
      </c>
      <c r="D214" s="942"/>
      <c r="E214" s="486"/>
      <c r="F214" s="914">
        <v>58355</v>
      </c>
      <c r="G214" s="434"/>
      <c r="H214" s="915">
        <f>SUM(F214:G214)</f>
        <v>58355</v>
      </c>
      <c r="I214" s="432"/>
      <c r="J214" s="396"/>
      <c r="K214" s="433"/>
      <c r="L214" s="432"/>
      <c r="M214" s="434"/>
      <c r="N214" s="433"/>
      <c r="O214" s="432"/>
      <c r="P214" s="434"/>
      <c r="Q214" s="362"/>
      <c r="R214" s="475"/>
    </row>
    <row r="215" spans="1:18" s="476" customFormat="1" ht="28.5" customHeight="1">
      <c r="A215" s="887"/>
      <c r="B215" s="487"/>
      <c r="C215" s="545"/>
      <c r="D215" s="485" t="s">
        <v>340</v>
      </c>
      <c r="E215" s="489"/>
      <c r="F215" s="906"/>
      <c r="G215" s="456"/>
      <c r="H215" s="912"/>
      <c r="I215" s="657">
        <v>32.4</v>
      </c>
      <c r="J215" s="399"/>
      <c r="K215" s="659">
        <f>SUM(I215:J215)</f>
        <v>32.4</v>
      </c>
      <c r="L215" s="657"/>
      <c r="M215" s="456"/>
      <c r="N215" s="659"/>
      <c r="O215" s="432">
        <f>I215+L215</f>
        <v>32.4</v>
      </c>
      <c r="P215" s="434"/>
      <c r="Q215" s="362">
        <f>SUM(O215:P215)</f>
        <v>32.4</v>
      </c>
      <c r="R215" s="475"/>
    </row>
    <row r="216" spans="1:18" s="476" customFormat="1" ht="28.5" customHeight="1">
      <c r="A216" s="887"/>
      <c r="B216" s="483"/>
      <c r="C216" s="913" t="s">
        <v>226</v>
      </c>
      <c r="D216" s="935"/>
      <c r="E216" s="486"/>
      <c r="F216" s="432">
        <v>137385.70000000001</v>
      </c>
      <c r="G216" s="434"/>
      <c r="H216" s="433">
        <f t="shared" ref="H216:H224" si="19">SUM(F216:G216)</f>
        <v>137385.70000000001</v>
      </c>
      <c r="I216" s="432">
        <v>321.57</v>
      </c>
      <c r="J216" s="396"/>
      <c r="K216" s="433">
        <f>SUM(I216:J216)</f>
        <v>321.57</v>
      </c>
      <c r="L216" s="432"/>
      <c r="M216" s="434"/>
      <c r="N216" s="433"/>
      <c r="O216" s="432">
        <f>I216+L216</f>
        <v>321.57</v>
      </c>
      <c r="P216" s="434"/>
      <c r="Q216" s="362">
        <f>SUM(O216:P216)</f>
        <v>321.57</v>
      </c>
      <c r="R216" s="475"/>
    </row>
    <row r="217" spans="1:18" s="476" customFormat="1" ht="28.5" customHeight="1">
      <c r="A217" s="887"/>
      <c r="B217" s="498"/>
      <c r="C217" s="913" t="s">
        <v>341</v>
      </c>
      <c r="D217" s="935"/>
      <c r="E217" s="489"/>
      <c r="F217" s="432">
        <v>3961.76</v>
      </c>
      <c r="G217" s="456"/>
      <c r="H217" s="659">
        <f t="shared" si="19"/>
        <v>3961.76</v>
      </c>
      <c r="I217" s="657"/>
      <c r="J217" s="399"/>
      <c r="K217" s="659"/>
      <c r="L217" s="657"/>
      <c r="M217" s="456"/>
      <c r="N217" s="659"/>
      <c r="O217" s="432"/>
      <c r="P217" s="396"/>
      <c r="Q217" s="362"/>
      <c r="R217" s="475"/>
    </row>
    <row r="218" spans="1:18" s="476" customFormat="1" ht="28.5" customHeight="1">
      <c r="A218" s="887"/>
      <c r="B218" s="498"/>
      <c r="C218" s="913" t="s">
        <v>397</v>
      </c>
      <c r="D218" s="913"/>
      <c r="E218" s="489"/>
      <c r="F218" s="669">
        <v>1443.24</v>
      </c>
      <c r="G218" s="408"/>
      <c r="H218" s="409">
        <f t="shared" si="19"/>
        <v>1443.24</v>
      </c>
      <c r="I218" s="657"/>
      <c r="J218" s="399"/>
      <c r="K218" s="659"/>
      <c r="L218" s="657">
        <v>757.16</v>
      </c>
      <c r="M218" s="456"/>
      <c r="N218" s="659">
        <f>SUM(L218:M218)</f>
        <v>757.16</v>
      </c>
      <c r="O218" s="432">
        <f>I218+L218</f>
        <v>757.16</v>
      </c>
      <c r="P218" s="396"/>
      <c r="Q218" s="362">
        <f>SUM(O218:P218)</f>
        <v>757.16</v>
      </c>
      <c r="R218" s="475"/>
    </row>
    <row r="219" spans="1:18" s="476" customFormat="1" ht="28.5" customHeight="1">
      <c r="A219" s="887"/>
      <c r="B219" s="491"/>
      <c r="C219" s="913" t="s">
        <v>395</v>
      </c>
      <c r="D219" s="913"/>
      <c r="E219" s="489"/>
      <c r="F219" s="669">
        <v>0</v>
      </c>
      <c r="G219" s="408"/>
      <c r="H219" s="409">
        <f t="shared" si="19"/>
        <v>0</v>
      </c>
      <c r="I219" s="657"/>
      <c r="J219" s="399"/>
      <c r="K219" s="659"/>
      <c r="L219" s="657">
        <v>0</v>
      </c>
      <c r="M219" s="456"/>
      <c r="N219" s="659">
        <f>SUM(L219:M219)</f>
        <v>0</v>
      </c>
      <c r="O219" s="432">
        <f>I219+L219</f>
        <v>0</v>
      </c>
      <c r="P219" s="434"/>
      <c r="Q219" s="362">
        <f>SUM(O219:P219)</f>
        <v>0</v>
      </c>
      <c r="R219" s="475"/>
    </row>
    <row r="220" spans="1:18" s="476" customFormat="1" ht="28.5" customHeight="1">
      <c r="A220" s="887"/>
      <c r="B220" s="491"/>
      <c r="C220" s="913" t="s">
        <v>342</v>
      </c>
      <c r="D220" s="913"/>
      <c r="E220" s="489"/>
      <c r="F220" s="432">
        <v>0</v>
      </c>
      <c r="G220" s="434"/>
      <c r="H220" s="433">
        <f t="shared" si="19"/>
        <v>0</v>
      </c>
      <c r="I220" s="657"/>
      <c r="J220" s="399"/>
      <c r="K220" s="433"/>
      <c r="L220" s="657"/>
      <c r="M220" s="456"/>
      <c r="N220" s="433"/>
      <c r="O220" s="657"/>
      <c r="P220" s="434"/>
      <c r="Q220" s="354"/>
      <c r="R220" s="475"/>
    </row>
    <row r="221" spans="1:18" s="476" customFormat="1" ht="28.5" customHeight="1">
      <c r="A221" s="887"/>
      <c r="B221" s="520"/>
      <c r="C221" s="913" t="s">
        <v>471</v>
      </c>
      <c r="D221" s="935"/>
      <c r="E221" s="519"/>
      <c r="F221" s="432">
        <v>1404.78</v>
      </c>
      <c r="G221" s="434"/>
      <c r="H221" s="433">
        <f t="shared" si="19"/>
        <v>1404.78</v>
      </c>
      <c r="I221" s="372"/>
      <c r="J221" s="396"/>
      <c r="K221" s="435"/>
      <c r="L221" s="432">
        <v>241.5</v>
      </c>
      <c r="M221" s="434">
        <v>-241.5</v>
      </c>
      <c r="N221" s="433">
        <f>SUM(L221:M221)</f>
        <v>0</v>
      </c>
      <c r="O221" s="372">
        <f>I221+L221</f>
        <v>241.5</v>
      </c>
      <c r="P221" s="434">
        <v>-241.5</v>
      </c>
      <c r="Q221" s="353">
        <f>SUM(O221:P221)</f>
        <v>0</v>
      </c>
      <c r="R221" s="475"/>
    </row>
    <row r="222" spans="1:18" s="476" customFormat="1" ht="28.5" customHeight="1">
      <c r="A222" s="887"/>
      <c r="B222" s="498"/>
      <c r="C222" s="913" t="s">
        <v>343</v>
      </c>
      <c r="D222" s="913"/>
      <c r="E222" s="489"/>
      <c r="F222" s="432">
        <v>17350.439999999999</v>
      </c>
      <c r="G222" s="434">
        <v>-3350.84</v>
      </c>
      <c r="H222" s="433">
        <f t="shared" si="19"/>
        <v>13999.599999999999</v>
      </c>
      <c r="I222" s="510"/>
      <c r="J222" s="565"/>
      <c r="K222" s="433"/>
      <c r="L222" s="525"/>
      <c r="M222" s="512"/>
      <c r="N222" s="433"/>
      <c r="O222" s="432"/>
      <c r="P222" s="434"/>
      <c r="Q222" s="353"/>
      <c r="R222" s="475"/>
    </row>
    <row r="223" spans="1:18" s="476" customFormat="1" ht="28.5" customHeight="1">
      <c r="A223" s="887"/>
      <c r="B223" s="498"/>
      <c r="C223" s="913" t="s">
        <v>225</v>
      </c>
      <c r="D223" s="913"/>
      <c r="E223" s="486"/>
      <c r="F223" s="658">
        <v>146524.49</v>
      </c>
      <c r="G223" s="434"/>
      <c r="H223" s="433">
        <f t="shared" si="19"/>
        <v>146524.49</v>
      </c>
      <c r="I223" s="510"/>
      <c r="J223" s="565"/>
      <c r="K223" s="433"/>
      <c r="L223" s="525"/>
      <c r="M223" s="512"/>
      <c r="N223" s="433"/>
      <c r="O223" s="432"/>
      <c r="P223" s="434"/>
      <c r="Q223" s="353"/>
      <c r="R223" s="475"/>
    </row>
    <row r="224" spans="1:18" s="476" customFormat="1" ht="28.5" customHeight="1">
      <c r="A224" s="887"/>
      <c r="B224" s="520"/>
      <c r="C224" s="913" t="s">
        <v>223</v>
      </c>
      <c r="D224" s="913"/>
      <c r="E224" s="486"/>
      <c r="F224" s="658">
        <v>114013.15</v>
      </c>
      <c r="G224" s="434"/>
      <c r="H224" s="433">
        <f t="shared" si="19"/>
        <v>114013.15</v>
      </c>
      <c r="I224" s="566"/>
      <c r="J224" s="567"/>
      <c r="K224" s="568"/>
      <c r="L224" s="566"/>
      <c r="M224" s="567"/>
      <c r="N224" s="568"/>
      <c r="O224" s="566"/>
      <c r="P224" s="567"/>
      <c r="Q224" s="569"/>
      <c r="R224" s="475"/>
    </row>
    <row r="225" spans="1:18" s="476" customFormat="1" ht="28.5" customHeight="1">
      <c r="A225" s="887"/>
      <c r="B225" s="518"/>
      <c r="C225" s="662"/>
      <c r="D225" s="662"/>
      <c r="E225" s="489"/>
      <c r="F225" s="664"/>
      <c r="G225" s="456"/>
      <c r="H225" s="659"/>
      <c r="I225" s="681"/>
      <c r="J225" s="683"/>
      <c r="K225" s="680"/>
      <c r="L225" s="682"/>
      <c r="M225" s="681"/>
      <c r="N225" s="680"/>
      <c r="O225" s="679"/>
      <c r="P225" s="678"/>
      <c r="Q225" s="677"/>
      <c r="R225" s="475"/>
    </row>
    <row r="226" spans="1:18" s="476" customFormat="1" ht="28.5" customHeight="1">
      <c r="A226" s="887"/>
      <c r="B226" s="570"/>
      <c r="C226" s="958"/>
      <c r="D226" s="958"/>
      <c r="E226" s="494"/>
      <c r="F226" s="355"/>
      <c r="G226" s="400"/>
      <c r="H226" s="357"/>
      <c r="I226" s="571"/>
      <c r="J226" s="572"/>
      <c r="K226" s="357"/>
      <c r="L226" s="573"/>
      <c r="M226" s="574"/>
      <c r="N226" s="357"/>
      <c r="O226" s="355"/>
      <c r="P226" s="400"/>
      <c r="Q226" s="358"/>
      <c r="R226" s="475"/>
    </row>
    <row r="227" spans="1:18" s="476" customFormat="1" ht="28.5" customHeight="1">
      <c r="A227" s="899"/>
      <c r="B227" s="487"/>
      <c r="C227" s="959" t="s">
        <v>71</v>
      </c>
      <c r="D227" s="959"/>
      <c r="E227" s="676"/>
      <c r="F227" s="590">
        <f t="shared" ref="F227:Q227" si="20">SUM(F195:F200,F210:F226)</f>
        <v>500235.80000000005</v>
      </c>
      <c r="G227" s="675">
        <f t="shared" si="20"/>
        <v>-3350.84</v>
      </c>
      <c r="H227" s="591">
        <f t="shared" si="20"/>
        <v>496884.95999999996</v>
      </c>
      <c r="I227" s="651">
        <f t="shared" si="20"/>
        <v>1094</v>
      </c>
      <c r="J227" s="651">
        <f t="shared" si="20"/>
        <v>0</v>
      </c>
      <c r="K227" s="591">
        <f t="shared" si="20"/>
        <v>1094</v>
      </c>
      <c r="L227" s="650">
        <f t="shared" si="20"/>
        <v>2442.35</v>
      </c>
      <c r="M227" s="652">
        <f t="shared" si="20"/>
        <v>-290.10000000000002</v>
      </c>
      <c r="N227" s="591">
        <f t="shared" si="20"/>
        <v>2152.25</v>
      </c>
      <c r="O227" s="651">
        <f t="shared" si="20"/>
        <v>3536.3500000000004</v>
      </c>
      <c r="P227" s="652">
        <f t="shared" si="20"/>
        <v>-290.10000000000002</v>
      </c>
      <c r="Q227" s="674">
        <f t="shared" si="20"/>
        <v>3246.25</v>
      </c>
      <c r="R227" s="475"/>
    </row>
    <row r="228" spans="1:18" s="476" customFormat="1" ht="28.5" hidden="1" customHeight="1">
      <c r="A228" s="575"/>
      <c r="B228" s="487"/>
      <c r="C228" s="913"/>
      <c r="D228" s="913"/>
      <c r="E228" s="486"/>
      <c r="F228" s="672">
        <f>SUM(F194:F201,F210:F222)</f>
        <v>4941077.3500000015</v>
      </c>
      <c r="G228" s="567"/>
      <c r="H228" s="576"/>
      <c r="I228" s="672">
        <f>SUM(I194:I201,I210:I222)</f>
        <v>6339.8099999999995</v>
      </c>
      <c r="J228" s="567"/>
      <c r="K228" s="576"/>
      <c r="L228" s="672">
        <f>SUM(L194:L201,L210:L222)</f>
        <v>54291.799999999988</v>
      </c>
      <c r="M228" s="567"/>
      <c r="N228" s="576"/>
      <c r="O228" s="672">
        <f>SUM(O194:O201,O210:O222)</f>
        <v>60631.609999999971</v>
      </c>
      <c r="P228" s="567"/>
      <c r="Q228" s="592"/>
      <c r="R228" s="475"/>
    </row>
    <row r="229" spans="1:18" s="476" customFormat="1" ht="28.5" hidden="1" customHeight="1">
      <c r="A229" s="575"/>
      <c r="B229" s="487"/>
      <c r="C229" s="662"/>
      <c r="D229" s="655"/>
      <c r="E229" s="489"/>
      <c r="F229" s="672">
        <f>SUM(F194:F202,F211:F223)</f>
        <v>5078336.2700000014</v>
      </c>
      <c r="G229" s="567"/>
      <c r="H229" s="576"/>
      <c r="I229" s="672">
        <f>SUM(I194:I202,I211:I223)</f>
        <v>6339.8099999999995</v>
      </c>
      <c r="J229" s="567"/>
      <c r="K229" s="576"/>
      <c r="L229" s="672">
        <f>SUM(L194:L202,L211:L223)</f>
        <v>54291.799999999988</v>
      </c>
      <c r="M229" s="567"/>
      <c r="N229" s="576"/>
      <c r="O229" s="672">
        <f>SUM(O194:O202,O211:O223)</f>
        <v>60631.609999999971</v>
      </c>
      <c r="P229" s="567"/>
      <c r="Q229" s="592"/>
      <c r="R229" s="475"/>
    </row>
    <row r="230" spans="1:18" s="476" customFormat="1" ht="28.5" hidden="1" customHeight="1">
      <c r="A230" s="575"/>
      <c r="B230" s="487"/>
      <c r="C230" s="662"/>
      <c r="D230" s="655"/>
      <c r="E230" s="489"/>
      <c r="F230" s="672">
        <f>SUM(F195:F203,F212:F224)</f>
        <v>489380.31000000006</v>
      </c>
      <c r="G230" s="567"/>
      <c r="H230" s="576"/>
      <c r="I230" s="672">
        <f>SUM(I195:I203,I212:I224)</f>
        <v>1094</v>
      </c>
      <c r="J230" s="567"/>
      <c r="K230" s="576"/>
      <c r="L230" s="672">
        <f>SUM(L195:L203,L212:L224)</f>
        <v>2442.35</v>
      </c>
      <c r="M230" s="567"/>
      <c r="N230" s="576"/>
      <c r="O230" s="672">
        <f>SUM(O195:O203,O212:O224)</f>
        <v>3536.3500000000004</v>
      </c>
      <c r="P230" s="567"/>
      <c r="Q230" s="592"/>
      <c r="R230" s="475"/>
    </row>
    <row r="231" spans="1:18" s="476" customFormat="1" ht="28.5" hidden="1" customHeight="1">
      <c r="A231" s="575"/>
      <c r="B231" s="487"/>
      <c r="C231" s="662"/>
      <c r="D231" s="655"/>
      <c r="E231" s="489"/>
      <c r="F231" s="672">
        <f>SUM(F196:F204,F213:F224)</f>
        <v>486059.66000000003</v>
      </c>
      <c r="G231" s="567"/>
      <c r="H231" s="576"/>
      <c r="I231" s="672">
        <f>SUM(I196:I204,I213:I224)</f>
        <v>698.45</v>
      </c>
      <c r="J231" s="567"/>
      <c r="K231" s="576"/>
      <c r="L231" s="672">
        <f>SUM(L196:L204,L213:L224)</f>
        <v>2321.85</v>
      </c>
      <c r="M231" s="567"/>
      <c r="N231" s="576"/>
      <c r="O231" s="672">
        <f>SUM(O196:O204,O213:O224)</f>
        <v>3020.2999999999997</v>
      </c>
      <c r="P231" s="567"/>
      <c r="Q231" s="592"/>
      <c r="R231" s="475"/>
    </row>
    <row r="232" spans="1:18" s="476" customFormat="1" ht="28.5" hidden="1" customHeight="1">
      <c r="A232" s="575"/>
      <c r="B232" s="487"/>
      <c r="C232" s="662"/>
      <c r="D232" s="655"/>
      <c r="E232" s="489"/>
      <c r="F232" s="672">
        <f>SUM(F197:F205,F214:F226)</f>
        <v>482039.07999999996</v>
      </c>
      <c r="G232" s="567"/>
      <c r="H232" s="576"/>
      <c r="I232" s="672">
        <f>SUM(I197:I205,I214:I226)</f>
        <v>698.45</v>
      </c>
      <c r="J232" s="567"/>
      <c r="K232" s="576"/>
      <c r="L232" s="672">
        <f>SUM(L197:L205,L214:L226)</f>
        <v>1066.5999999999999</v>
      </c>
      <c r="M232" s="567"/>
      <c r="N232" s="576"/>
      <c r="O232" s="672">
        <f>SUM(O197:O205,O214:O226)</f>
        <v>1765.05</v>
      </c>
      <c r="P232" s="567"/>
      <c r="Q232" s="592"/>
      <c r="R232" s="475"/>
    </row>
    <row r="233" spans="1:18" s="476" customFormat="1" ht="28.5" hidden="1" customHeight="1">
      <c r="A233" s="575"/>
      <c r="B233" s="487"/>
      <c r="C233" s="662"/>
      <c r="D233" s="655"/>
      <c r="E233" s="489"/>
      <c r="F233" s="672">
        <f>SUM(F198:F206,F215:F227)</f>
        <v>923919.88</v>
      </c>
      <c r="G233" s="567"/>
      <c r="H233" s="576"/>
      <c r="I233" s="672">
        <f>SUM(I198:I206,I215:I227)</f>
        <v>1792.45</v>
      </c>
      <c r="J233" s="567"/>
      <c r="K233" s="576"/>
      <c r="L233" s="672">
        <f>SUM(L198:L206,L215:L227)</f>
        <v>3470.0699999999997</v>
      </c>
      <c r="M233" s="567"/>
      <c r="N233" s="576"/>
      <c r="O233" s="672">
        <f>SUM(O198:O206,O215:O227)</f>
        <v>5262.52</v>
      </c>
      <c r="P233" s="567"/>
      <c r="Q233" s="592"/>
      <c r="R233" s="475"/>
    </row>
    <row r="234" spans="1:18" s="476" customFormat="1" ht="28.5" hidden="1" customHeight="1">
      <c r="A234" s="575"/>
      <c r="B234" s="487"/>
      <c r="C234" s="662"/>
      <c r="D234" s="655"/>
      <c r="E234" s="489"/>
      <c r="F234" s="672">
        <f>SUM(F200:F207,F216:F228)</f>
        <v>5864431.7100000018</v>
      </c>
      <c r="G234" s="567"/>
      <c r="H234" s="576"/>
      <c r="I234" s="672">
        <f>SUM(I200:I207,I216:I228)</f>
        <v>7927.619999999999</v>
      </c>
      <c r="J234" s="567"/>
      <c r="K234" s="576"/>
      <c r="L234" s="672">
        <f>SUM(L200:L207,L216:L228)</f>
        <v>57732.80999999999</v>
      </c>
      <c r="M234" s="567"/>
      <c r="N234" s="576"/>
      <c r="O234" s="672">
        <f>SUM(O200:O207,O216:O228)</f>
        <v>65660.429999999978</v>
      </c>
      <c r="P234" s="567"/>
      <c r="Q234" s="592"/>
      <c r="R234" s="475"/>
    </row>
    <row r="235" spans="1:18" s="476" customFormat="1" ht="28.5" hidden="1" customHeight="1">
      <c r="A235" s="575"/>
      <c r="B235" s="487"/>
      <c r="C235" s="662"/>
      <c r="D235" s="655"/>
      <c r="E235" s="489"/>
      <c r="F235" s="672">
        <f>SUM(F201:F208,F217:F229)</f>
        <v>10804347.280000003</v>
      </c>
      <c r="G235" s="567"/>
      <c r="H235" s="576"/>
      <c r="I235" s="672">
        <f>SUM(I201:I208,I217:I229)</f>
        <v>13773.619999999999</v>
      </c>
      <c r="J235" s="567"/>
      <c r="K235" s="576"/>
      <c r="L235" s="672">
        <f>SUM(L201:L208,L217:L229)</f>
        <v>112024.60999999999</v>
      </c>
      <c r="M235" s="567"/>
      <c r="N235" s="576"/>
      <c r="O235" s="672">
        <f>SUM(O201:O208,O217:O229)</f>
        <v>125798.22999999995</v>
      </c>
      <c r="P235" s="567"/>
      <c r="Q235" s="592"/>
      <c r="R235" s="475"/>
    </row>
    <row r="236" spans="1:18" s="476" customFormat="1" ht="28.5" hidden="1" customHeight="1">
      <c r="A236" s="575"/>
      <c r="B236" s="487"/>
      <c r="C236" s="662"/>
      <c r="D236" s="655"/>
      <c r="E236" s="489"/>
      <c r="F236" s="672">
        <f>SUM(F202:F209,F218:F230)</f>
        <v>11289765.830000004</v>
      </c>
      <c r="G236" s="567"/>
      <c r="H236" s="576"/>
      <c r="I236" s="672">
        <f>SUM(I202:I209,I218:I230)</f>
        <v>14867.619999999999</v>
      </c>
      <c r="J236" s="567"/>
      <c r="K236" s="576"/>
      <c r="L236" s="672">
        <f>SUM(L202:L209,L218:L230)</f>
        <v>114466.95999999999</v>
      </c>
      <c r="M236" s="567"/>
      <c r="N236" s="576"/>
      <c r="O236" s="672">
        <f>SUM(O202:O209,O218:O230)</f>
        <v>129334.57999999996</v>
      </c>
      <c r="P236" s="567"/>
      <c r="Q236" s="592"/>
      <c r="R236" s="475"/>
    </row>
    <row r="237" spans="1:18" ht="28.5" hidden="1" customHeight="1">
      <c r="A237" s="575"/>
      <c r="B237" s="498"/>
      <c r="C237" s="662"/>
      <c r="D237" s="655"/>
      <c r="E237" s="489"/>
      <c r="F237" s="672">
        <f>SUM(F203:F209,F219:F231)</f>
        <v>11774382.250000004</v>
      </c>
      <c r="G237" s="504"/>
      <c r="H237" s="577"/>
      <c r="I237" s="672">
        <f>SUM(I203:I209,I219:I231)</f>
        <v>15566.07</v>
      </c>
      <c r="J237" s="504"/>
      <c r="K237" s="577"/>
      <c r="L237" s="672">
        <f>SUM(L203:L209,L219:L231)</f>
        <v>116031.65</v>
      </c>
      <c r="M237" s="504"/>
      <c r="N237" s="577"/>
      <c r="O237" s="672">
        <f>SUM(O203:O209,O219:O231)</f>
        <v>131597.71999999994</v>
      </c>
      <c r="P237" s="504"/>
      <c r="Q237" s="593"/>
      <c r="R237" s="475"/>
    </row>
    <row r="238" spans="1:18" ht="28.5" hidden="1" customHeight="1">
      <c r="A238" s="673"/>
      <c r="B238" s="580"/>
      <c r="C238" s="958"/>
      <c r="D238" s="958"/>
      <c r="E238" s="494"/>
      <c r="F238" s="672">
        <f>SUM(F204:F210,F220:F232)</f>
        <v>12265686.900000004</v>
      </c>
      <c r="G238" s="581"/>
      <c r="H238" s="582"/>
      <c r="I238" s="672">
        <f>SUM(I204:I210,I220:I232)</f>
        <v>16264.52</v>
      </c>
      <c r="J238" s="581"/>
      <c r="K238" s="582"/>
      <c r="L238" s="672">
        <f>SUM(L204:L210,L220:L232)</f>
        <v>117098.25</v>
      </c>
      <c r="M238" s="581"/>
      <c r="N238" s="582"/>
      <c r="O238" s="672">
        <f>SUM(O204:O210,O220:O232)</f>
        <v>133362.76999999993</v>
      </c>
      <c r="P238" s="581"/>
      <c r="Q238" s="594"/>
      <c r="R238" s="475"/>
    </row>
    <row r="239" spans="1:18" ht="28.5" customHeight="1" thickBot="1">
      <c r="A239" s="960" t="s">
        <v>227</v>
      </c>
      <c r="B239" s="961"/>
      <c r="C239" s="961"/>
      <c r="D239" s="961"/>
      <c r="E239" s="962"/>
      <c r="F239" s="583">
        <f t="shared" ref="F239:Q239" si="21">SUM(F227,F194,F21)</f>
        <v>5234955.55</v>
      </c>
      <c r="G239" s="584">
        <f t="shared" si="21"/>
        <v>11236.179999999998</v>
      </c>
      <c r="H239" s="595">
        <f t="shared" si="21"/>
        <v>5246191.7300000004</v>
      </c>
      <c r="I239" s="596">
        <f t="shared" si="21"/>
        <v>6378.6900000000005</v>
      </c>
      <c r="J239" s="595">
        <f t="shared" si="21"/>
        <v>0</v>
      </c>
      <c r="K239" s="597">
        <f t="shared" si="21"/>
        <v>6378.6900000000005</v>
      </c>
      <c r="L239" s="583">
        <f t="shared" si="21"/>
        <v>60278.749999999985</v>
      </c>
      <c r="M239" s="584">
        <f t="shared" si="21"/>
        <v>-290.10000000000002</v>
      </c>
      <c r="N239" s="597">
        <f t="shared" si="21"/>
        <v>59988.649999999994</v>
      </c>
      <c r="O239" s="583">
        <f t="shared" si="21"/>
        <v>66657.439999999973</v>
      </c>
      <c r="P239" s="584">
        <f t="shared" si="21"/>
        <v>-290.10000000000002</v>
      </c>
      <c r="Q239" s="598">
        <f t="shared" si="21"/>
        <v>66367.339999999982</v>
      </c>
      <c r="R239" s="475"/>
    </row>
    <row r="240" spans="1:18" ht="28.5" customHeight="1">
      <c r="A240" s="868" t="s">
        <v>479</v>
      </c>
      <c r="B240" s="868"/>
      <c r="C240" s="868"/>
      <c r="D240" s="868"/>
      <c r="E240" s="868"/>
      <c r="F240" s="868"/>
      <c r="G240" s="868"/>
      <c r="H240" s="868"/>
      <c r="I240" s="868"/>
      <c r="J240" s="868"/>
      <c r="K240" s="868"/>
      <c r="L240" s="868"/>
      <c r="M240" s="868"/>
      <c r="N240" s="868"/>
      <c r="O240" s="868"/>
      <c r="P240" s="868"/>
      <c r="Q240" s="868"/>
    </row>
    <row r="241" spans="1:17" s="578" customFormat="1" ht="28.5" customHeight="1">
      <c r="A241" s="476"/>
      <c r="B241" s="476"/>
      <c r="C241" s="476"/>
      <c r="D241" s="476"/>
      <c r="E241" s="476"/>
      <c r="F241" s="476"/>
      <c r="G241" s="476"/>
      <c r="H241" s="476"/>
      <c r="I241" s="476"/>
      <c r="J241" s="476"/>
      <c r="K241" s="476"/>
      <c r="L241" s="476"/>
      <c r="M241" s="476"/>
      <c r="N241" s="476"/>
      <c r="O241" s="476"/>
      <c r="P241" s="476"/>
      <c r="Q241" s="476"/>
    </row>
    <row r="242" spans="1:17" s="578" customFormat="1" ht="28.5" customHeight="1">
      <c r="A242" s="476"/>
      <c r="B242" s="476"/>
      <c r="C242" s="476"/>
      <c r="D242" s="547"/>
      <c r="E242" s="476"/>
      <c r="F242" s="476"/>
      <c r="G242" s="476"/>
      <c r="H242" s="476"/>
      <c r="I242" s="476"/>
      <c r="J242" s="476"/>
      <c r="K242" s="476"/>
      <c r="L242" s="476"/>
      <c r="M242" s="476"/>
      <c r="N242" s="476"/>
      <c r="O242" s="476"/>
      <c r="P242" s="476"/>
      <c r="Q242" s="476"/>
    </row>
    <row r="243" spans="1:17" s="578" customFormat="1" ht="28.5" customHeight="1">
      <c r="A243" s="476"/>
      <c r="B243" s="476"/>
      <c r="C243" s="476"/>
      <c r="D243" s="476"/>
      <c r="E243" s="476"/>
      <c r="F243" s="476"/>
      <c r="G243" s="476"/>
      <c r="H243" s="476"/>
      <c r="I243" s="476"/>
      <c r="J243" s="476"/>
      <c r="K243" s="476"/>
      <c r="L243" s="476"/>
      <c r="M243" s="476"/>
      <c r="N243" s="476"/>
      <c r="O243" s="476"/>
      <c r="P243" s="476"/>
      <c r="Q243" s="476"/>
    </row>
    <row r="244" spans="1:17" s="578" customFormat="1" ht="28.5" customHeight="1">
      <c r="A244" s="663"/>
      <c r="B244" s="663"/>
      <c r="C244" s="663"/>
      <c r="D244" s="663"/>
      <c r="E244" s="663"/>
      <c r="F244" s="663"/>
      <c r="G244" s="663"/>
      <c r="H244" s="663"/>
      <c r="I244" s="663"/>
      <c r="J244" s="663"/>
      <c r="K244" s="663"/>
      <c r="L244" s="663"/>
      <c r="M244" s="663"/>
      <c r="N244" s="663"/>
      <c r="O244" s="663"/>
      <c r="P244" s="663"/>
      <c r="Q244" s="663"/>
    </row>
  </sheetData>
  <mergeCells count="244">
    <mergeCell ref="C224:D224"/>
    <mergeCell ref="C226:D226"/>
    <mergeCell ref="C227:D227"/>
    <mergeCell ref="C228:D228"/>
    <mergeCell ref="C238:D238"/>
    <mergeCell ref="A239:E239"/>
    <mergeCell ref="A210:A227"/>
    <mergeCell ref="C210:D210"/>
    <mergeCell ref="C211:D211"/>
    <mergeCell ref="C212:D212"/>
    <mergeCell ref="C221:D221"/>
    <mergeCell ref="C222:D222"/>
    <mergeCell ref="C223:D223"/>
    <mergeCell ref="C220:D220"/>
    <mergeCell ref="F214:F215"/>
    <mergeCell ref="H214:H215"/>
    <mergeCell ref="C216:D216"/>
    <mergeCell ref="C217:D217"/>
    <mergeCell ref="C218:D218"/>
    <mergeCell ref="C219:D219"/>
    <mergeCell ref="A207:E209"/>
    <mergeCell ref="F207:H208"/>
    <mergeCell ref="I207:Q207"/>
    <mergeCell ref="I208:K208"/>
    <mergeCell ref="L208:N208"/>
    <mergeCell ref="O208:Q208"/>
    <mergeCell ref="C213:D213"/>
    <mergeCell ref="C214:D214"/>
    <mergeCell ref="A195:A200"/>
    <mergeCell ref="C195:D195"/>
    <mergeCell ref="C196:D196"/>
    <mergeCell ref="F196:F198"/>
    <mergeCell ref="H196:H198"/>
    <mergeCell ref="C200:D200"/>
    <mergeCell ref="A201:Q201"/>
    <mergeCell ref="A204:Q204"/>
    <mergeCell ref="A206:E206"/>
    <mergeCell ref="P206:Q206"/>
    <mergeCell ref="A182:A194"/>
    <mergeCell ref="C182:D182"/>
    <mergeCell ref="C183:D183"/>
    <mergeCell ref="C184:D184"/>
    <mergeCell ref="C185:D185"/>
    <mergeCell ref="C186:D186"/>
    <mergeCell ref="C187:D187"/>
    <mergeCell ref="C188:D188"/>
    <mergeCell ref="C189:D189"/>
    <mergeCell ref="C190:D190"/>
    <mergeCell ref="C191:D191"/>
    <mergeCell ref="C192:D192"/>
    <mergeCell ref="C193:D193"/>
    <mergeCell ref="C194:D194"/>
    <mergeCell ref="A173:Q173"/>
    <mergeCell ref="A176:Q176"/>
    <mergeCell ref="A178:E178"/>
    <mergeCell ref="P178:Q178"/>
    <mergeCell ref="A179:E181"/>
    <mergeCell ref="F179:H180"/>
    <mergeCell ref="I179:Q179"/>
    <mergeCell ref="I180:K180"/>
    <mergeCell ref="L180:N180"/>
    <mergeCell ref="O180:Q180"/>
    <mergeCell ref="A153:A171"/>
    <mergeCell ref="C153:D153"/>
    <mergeCell ref="F153:F154"/>
    <mergeCell ref="H153:H154"/>
    <mergeCell ref="C155:D155"/>
    <mergeCell ref="F155:F157"/>
    <mergeCell ref="H155:H157"/>
    <mergeCell ref="C158:D158"/>
    <mergeCell ref="F158:F159"/>
    <mergeCell ref="H158:H159"/>
    <mergeCell ref="C160:D160"/>
    <mergeCell ref="C161:D161"/>
    <mergeCell ref="C162:D162"/>
    <mergeCell ref="C163:D163"/>
    <mergeCell ref="C164:D164"/>
    <mergeCell ref="C165:D165"/>
    <mergeCell ref="C166:D166"/>
    <mergeCell ref="C167:D167"/>
    <mergeCell ref="C168:D168"/>
    <mergeCell ref="C169:D169"/>
    <mergeCell ref="C170:D170"/>
    <mergeCell ref="C171:D171"/>
    <mergeCell ref="C142:D142"/>
    <mergeCell ref="A144:Q144"/>
    <mergeCell ref="A147:Q147"/>
    <mergeCell ref="A149:E149"/>
    <mergeCell ref="P149:Q149"/>
    <mergeCell ref="A150:E152"/>
    <mergeCell ref="F150:H151"/>
    <mergeCell ref="I150:Q150"/>
    <mergeCell ref="I151:K151"/>
    <mergeCell ref="L151:N151"/>
    <mergeCell ref="O151:Q151"/>
    <mergeCell ref="A120:E120"/>
    <mergeCell ref="P120:Q120"/>
    <mergeCell ref="A121:E123"/>
    <mergeCell ref="F121:H122"/>
    <mergeCell ref="I121:Q121"/>
    <mergeCell ref="I122:K122"/>
    <mergeCell ref="L122:N122"/>
    <mergeCell ref="O122:Q122"/>
    <mergeCell ref="A124:A142"/>
    <mergeCell ref="C124:D124"/>
    <mergeCell ref="C125:D125"/>
    <mergeCell ref="C126:D126"/>
    <mergeCell ref="C127:D127"/>
    <mergeCell ref="F127:F129"/>
    <mergeCell ref="C138:D138"/>
    <mergeCell ref="C139:D139"/>
    <mergeCell ref="C140:D140"/>
    <mergeCell ref="C141:D141"/>
    <mergeCell ref="G127:G129"/>
    <mergeCell ref="H127:H129"/>
    <mergeCell ref="C130:D130"/>
    <mergeCell ref="C132:D132"/>
    <mergeCell ref="F132:F137"/>
    <mergeCell ref="H132:H137"/>
    <mergeCell ref="C106:D106"/>
    <mergeCell ref="C107:D107"/>
    <mergeCell ref="C108:D108"/>
    <mergeCell ref="C109:D109"/>
    <mergeCell ref="C110:D110"/>
    <mergeCell ref="F110:F113"/>
    <mergeCell ref="H110:H113"/>
    <mergeCell ref="A115:Q115"/>
    <mergeCell ref="A118:Q118"/>
    <mergeCell ref="A95:A113"/>
    <mergeCell ref="C95:D95"/>
    <mergeCell ref="C96:D96"/>
    <mergeCell ref="C97:D97"/>
    <mergeCell ref="C98:D98"/>
    <mergeCell ref="C99:D99"/>
    <mergeCell ref="C100:D100"/>
    <mergeCell ref="C101:D101"/>
    <mergeCell ref="C102:D102"/>
    <mergeCell ref="C103:D103"/>
    <mergeCell ref="F103:F104"/>
    <mergeCell ref="H103:H104"/>
    <mergeCell ref="C105:D105"/>
    <mergeCell ref="A89:Q89"/>
    <mergeCell ref="A91:E91"/>
    <mergeCell ref="P91:Q91"/>
    <mergeCell ref="A92:E94"/>
    <mergeCell ref="F92:H93"/>
    <mergeCell ref="I92:Q92"/>
    <mergeCell ref="I93:K93"/>
    <mergeCell ref="L93:N93"/>
    <mergeCell ref="O93:Q93"/>
    <mergeCell ref="F77:F78"/>
    <mergeCell ref="H77:H78"/>
    <mergeCell ref="C79:D79"/>
    <mergeCell ref="C80:D80"/>
    <mergeCell ref="C81:D81"/>
    <mergeCell ref="C82:D82"/>
    <mergeCell ref="C83:D83"/>
    <mergeCell ref="C84:D84"/>
    <mergeCell ref="A86:Q86"/>
    <mergeCell ref="A66:A84"/>
    <mergeCell ref="C66:D66"/>
    <mergeCell ref="C67:D67"/>
    <mergeCell ref="C68:D68"/>
    <mergeCell ref="C69:D69"/>
    <mergeCell ref="C70:D70"/>
    <mergeCell ref="C71:D71"/>
    <mergeCell ref="C72:D72"/>
    <mergeCell ref="C73:D73"/>
    <mergeCell ref="C74:D74"/>
    <mergeCell ref="C75:D75"/>
    <mergeCell ref="C76:D76"/>
    <mergeCell ref="C77:D77"/>
    <mergeCell ref="A57:Q57"/>
    <mergeCell ref="A60:Q60"/>
    <mergeCell ref="A62:E62"/>
    <mergeCell ref="P62:Q62"/>
    <mergeCell ref="A63:E65"/>
    <mergeCell ref="F63:H64"/>
    <mergeCell ref="I63:Q63"/>
    <mergeCell ref="I64:K64"/>
    <mergeCell ref="L64:N64"/>
    <mergeCell ref="O64:Q64"/>
    <mergeCell ref="A37:A55"/>
    <mergeCell ref="C37:D37"/>
    <mergeCell ref="C38:D38"/>
    <mergeCell ref="C39:D39"/>
    <mergeCell ref="F39:F40"/>
    <mergeCell ref="H39:H40"/>
    <mergeCell ref="C41:D41"/>
    <mergeCell ref="C42:D42"/>
    <mergeCell ref="F42:F44"/>
    <mergeCell ref="G42:G44"/>
    <mergeCell ref="H42:H44"/>
    <mergeCell ref="C45:D45"/>
    <mergeCell ref="F45:F47"/>
    <mergeCell ref="H45:H47"/>
    <mergeCell ref="C48:D48"/>
    <mergeCell ref="F48:F49"/>
    <mergeCell ref="H48:H49"/>
    <mergeCell ref="C50:D50"/>
    <mergeCell ref="F50:F51"/>
    <mergeCell ref="H50:H51"/>
    <mergeCell ref="C52:D52"/>
    <mergeCell ref="C53:D53"/>
    <mergeCell ref="C54:D54"/>
    <mergeCell ref="C55:D55"/>
    <mergeCell ref="C16:D16"/>
    <mergeCell ref="F16:F18"/>
    <mergeCell ref="H16:H18"/>
    <mergeCell ref="F19:F20"/>
    <mergeCell ref="H19:H20"/>
    <mergeCell ref="A31:Q31"/>
    <mergeCell ref="A33:E33"/>
    <mergeCell ref="P33:Q33"/>
    <mergeCell ref="A34:E36"/>
    <mergeCell ref="F34:H35"/>
    <mergeCell ref="I34:Q34"/>
    <mergeCell ref="I35:K35"/>
    <mergeCell ref="L35:N35"/>
    <mergeCell ref="O35:Q35"/>
    <mergeCell ref="A240:Q240"/>
    <mergeCell ref="A2:Q2"/>
    <mergeCell ref="A4:E4"/>
    <mergeCell ref="P4:Q4"/>
    <mergeCell ref="A5:E7"/>
    <mergeCell ref="F5:H6"/>
    <mergeCell ref="I5:Q5"/>
    <mergeCell ref="I6:K6"/>
    <mergeCell ref="L6:N6"/>
    <mergeCell ref="O6:Q6"/>
    <mergeCell ref="A22:A26"/>
    <mergeCell ref="C22:D22"/>
    <mergeCell ref="F22:F24"/>
    <mergeCell ref="H22:H24"/>
    <mergeCell ref="C25:D25"/>
    <mergeCell ref="C26:D26"/>
    <mergeCell ref="A8:A21"/>
    <mergeCell ref="C8:D8"/>
    <mergeCell ref="A28:Q28"/>
    <mergeCell ref="C19:D19"/>
    <mergeCell ref="F8:F13"/>
    <mergeCell ref="G8:G13"/>
    <mergeCell ref="H8:H13"/>
    <mergeCell ref="C14:D14"/>
  </mergeCells>
  <phoneticPr fontId="5"/>
  <pageMargins left="0.86614173228346458" right="0.78740157480314965" top="0.19685039370078741" bottom="0.19685039370078741" header="0.51181102362204722" footer="0.51181102362204722"/>
  <pageSetup paperSize="9" scale="79" orientation="landscape" cellComments="asDisplayed" r:id="rId1"/>
  <headerFooter alignWithMargins="0"/>
  <rowBreaks count="7" manualBreakCount="7">
    <brk id="29" max="16" man="1"/>
    <brk id="58" max="16" man="1"/>
    <brk id="87" max="16" man="1"/>
    <brk id="116" max="16" man="1"/>
    <brk id="145" max="16" man="1"/>
    <brk id="174" max="16" man="1"/>
    <brk id="202"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S68"/>
  <sheetViews>
    <sheetView view="pageBreakPreview" zoomScaleNormal="100" zoomScaleSheetLayoutView="100" workbookViewId="0">
      <selection activeCell="K49" sqref="K49"/>
    </sheetView>
  </sheetViews>
  <sheetFormatPr defaultRowHeight="13.5"/>
  <cols>
    <col min="1" max="2" width="2.625" customWidth="1"/>
    <col min="3" max="3" width="0.875" customWidth="1"/>
    <col min="4" max="4" width="38.125" customWidth="1"/>
    <col min="5" max="5" width="11.625" customWidth="1"/>
    <col min="6" max="6" width="0.875" customWidth="1"/>
    <col min="7" max="7" width="14.625" customWidth="1"/>
    <col min="8" max="8" width="0.875" customWidth="1"/>
    <col min="9" max="9" width="15.25" customWidth="1"/>
    <col min="10" max="10" width="0.875" customWidth="1"/>
    <col min="11" max="11" width="14.625" customWidth="1"/>
    <col min="12" max="12" width="0.875" customWidth="1"/>
    <col min="13" max="13" width="14.625" customWidth="1"/>
    <col min="14" max="14" width="0.875" customWidth="1"/>
    <col min="15" max="15" width="2.625" customWidth="1"/>
  </cols>
  <sheetData>
    <row r="1" spans="1:16" ht="23.25" customHeight="1"/>
    <row r="2" spans="1:16" s="350" customFormat="1" ht="24" customHeight="1">
      <c r="A2" s="278"/>
      <c r="B2" s="177"/>
      <c r="C2" s="178"/>
      <c r="D2" s="182" t="s">
        <v>243</v>
      </c>
      <c r="E2" s="182"/>
      <c r="F2" s="179"/>
      <c r="G2" s="179"/>
      <c r="H2" s="179"/>
      <c r="I2" s="179"/>
      <c r="J2" s="179"/>
      <c r="K2" s="179"/>
      <c r="L2" s="179"/>
      <c r="M2" s="179"/>
      <c r="N2" s="179"/>
      <c r="O2" s="178"/>
    </row>
    <row r="3" spans="1:16" s="350" customFormat="1" ht="33.75" customHeight="1" thickBot="1">
      <c r="A3" s="343"/>
      <c r="B3" s="180"/>
      <c r="C3" s="178"/>
      <c r="D3" s="178"/>
      <c r="E3" s="178"/>
      <c r="F3" s="178"/>
      <c r="G3" s="178"/>
      <c r="H3" s="178"/>
      <c r="I3" s="178"/>
      <c r="J3" s="178"/>
      <c r="K3" s="979" t="s">
        <v>244</v>
      </c>
      <c r="L3" s="979"/>
      <c r="M3" s="172"/>
      <c r="N3" s="172"/>
      <c r="O3" s="178"/>
    </row>
    <row r="4" spans="1:16" s="219" customFormat="1" ht="18.75" customHeight="1">
      <c r="A4" s="343"/>
      <c r="B4" s="180"/>
      <c r="C4" s="169"/>
      <c r="D4" s="980" t="s">
        <v>245</v>
      </c>
      <c r="E4" s="980"/>
      <c r="F4" s="170"/>
      <c r="G4" s="972" t="s">
        <v>349</v>
      </c>
      <c r="H4" s="982"/>
      <c r="I4" s="972" t="s">
        <v>383</v>
      </c>
      <c r="J4" s="983"/>
      <c r="K4" s="963" t="s">
        <v>387</v>
      </c>
      <c r="L4" s="984"/>
      <c r="M4" s="209"/>
      <c r="N4" s="211"/>
      <c r="O4" s="172"/>
    </row>
    <row r="5" spans="1:16" s="219" customFormat="1" ht="18.75" customHeight="1">
      <c r="A5" s="343"/>
      <c r="B5" s="183"/>
      <c r="C5" s="175"/>
      <c r="D5" s="981"/>
      <c r="E5" s="981"/>
      <c r="F5" s="176"/>
      <c r="G5" s="965" t="s">
        <v>350</v>
      </c>
      <c r="H5" s="985"/>
      <c r="I5" s="965" t="s">
        <v>351</v>
      </c>
      <c r="J5" s="985"/>
      <c r="K5" s="965" t="s">
        <v>352</v>
      </c>
      <c r="L5" s="986"/>
      <c r="M5" s="212"/>
      <c r="N5" s="211"/>
      <c r="O5" s="172"/>
    </row>
    <row r="6" spans="1:16" s="219" customFormat="1" ht="24.95" customHeight="1">
      <c r="A6" s="343"/>
      <c r="B6" s="180"/>
      <c r="C6" s="201"/>
      <c r="D6" s="978" t="s">
        <v>353</v>
      </c>
      <c r="E6" s="978"/>
      <c r="F6" s="173"/>
      <c r="G6" s="191">
        <v>28900</v>
      </c>
      <c r="H6" s="192"/>
      <c r="I6" s="193"/>
      <c r="J6" s="193"/>
      <c r="K6" s="191">
        <f>SUM(G6:J6)</f>
        <v>28900</v>
      </c>
      <c r="L6" s="205"/>
      <c r="M6" s="197"/>
      <c r="N6" s="172"/>
      <c r="O6" s="172"/>
      <c r="P6" s="299"/>
    </row>
    <row r="7" spans="1:16" s="219" customFormat="1" ht="24.95" customHeight="1">
      <c r="A7" s="343"/>
      <c r="B7" s="180"/>
      <c r="C7" s="201"/>
      <c r="D7" s="987" t="s">
        <v>354</v>
      </c>
      <c r="E7" s="987"/>
      <c r="F7" s="173"/>
      <c r="G7" s="191">
        <v>100000</v>
      </c>
      <c r="H7" s="192"/>
      <c r="I7" s="193"/>
      <c r="J7" s="193"/>
      <c r="K7" s="191">
        <f>SUM(G7:J7)</f>
        <v>100000</v>
      </c>
      <c r="L7" s="205"/>
      <c r="M7" s="197"/>
      <c r="N7" s="172"/>
      <c r="O7" s="172"/>
      <c r="P7"/>
    </row>
    <row r="8" spans="1:16" s="219" customFormat="1" ht="24.95" customHeight="1">
      <c r="A8" s="343"/>
      <c r="B8" s="180"/>
      <c r="C8" s="201"/>
      <c r="D8" s="988" t="s">
        <v>355</v>
      </c>
      <c r="E8" s="988"/>
      <c r="F8" s="173"/>
      <c r="G8" s="191">
        <v>8500</v>
      </c>
      <c r="H8" s="192"/>
      <c r="I8" s="193"/>
      <c r="J8" s="193"/>
      <c r="K8" s="191">
        <f>SUM(G8:J8)</f>
        <v>8500</v>
      </c>
      <c r="L8" s="205"/>
      <c r="M8" s="197"/>
      <c r="N8" s="172"/>
      <c r="O8" s="172"/>
      <c r="P8"/>
    </row>
    <row r="9" spans="1:16" s="219" customFormat="1" ht="24.95" customHeight="1">
      <c r="A9" s="343"/>
      <c r="B9" s="180"/>
      <c r="C9" s="184"/>
      <c r="D9" s="989" t="s">
        <v>246</v>
      </c>
      <c r="E9" s="989"/>
      <c r="F9" s="185"/>
      <c r="G9" s="194">
        <v>50</v>
      </c>
      <c r="H9" s="195"/>
      <c r="I9" s="196"/>
      <c r="J9" s="196"/>
      <c r="K9" s="191">
        <f>SUM(G9:I9)</f>
        <v>50</v>
      </c>
      <c r="L9" s="210"/>
      <c r="M9" s="197"/>
      <c r="N9" s="172"/>
      <c r="O9" s="172"/>
      <c r="P9" s="216"/>
    </row>
    <row r="10" spans="1:16" s="219" customFormat="1" ht="24.95" customHeight="1" thickBot="1">
      <c r="A10" s="343"/>
      <c r="B10" s="180"/>
      <c r="C10" s="202"/>
      <c r="D10" s="168" t="s">
        <v>240</v>
      </c>
      <c r="E10" s="168"/>
      <c r="F10" s="203"/>
      <c r="G10" s="206">
        <f>SUM(G6:G9)</f>
        <v>137450</v>
      </c>
      <c r="H10" s="207"/>
      <c r="I10" s="206">
        <f>SUM(I6:I9)</f>
        <v>0</v>
      </c>
      <c r="J10" s="208"/>
      <c r="K10" s="206">
        <f>SUM(K6:K9)</f>
        <v>137450</v>
      </c>
      <c r="L10" s="213"/>
      <c r="M10" s="197"/>
      <c r="N10" s="172"/>
      <c r="O10" s="172"/>
      <c r="P10"/>
    </row>
    <row r="11" spans="1:16" s="219" customFormat="1" ht="24.95" customHeight="1">
      <c r="A11" s="343"/>
      <c r="B11" s="180"/>
      <c r="C11" s="172"/>
      <c r="D11" s="171"/>
      <c r="E11" s="171"/>
      <c r="F11" s="172"/>
      <c r="G11" s="197"/>
      <c r="H11" s="197"/>
      <c r="I11" s="197"/>
      <c r="J11" s="197"/>
      <c r="K11" s="197"/>
      <c r="L11" s="197"/>
      <c r="M11" s="197"/>
      <c r="N11" s="172"/>
      <c r="O11" s="172"/>
      <c r="P11"/>
    </row>
    <row r="12" spans="1:16" s="219" customFormat="1" ht="24.95" customHeight="1">
      <c r="A12" s="343"/>
      <c r="B12" s="180"/>
      <c r="C12" s="172"/>
      <c r="D12" s="171"/>
      <c r="E12" s="171"/>
      <c r="F12" s="172"/>
      <c r="G12" s="197"/>
      <c r="H12" s="197"/>
      <c r="I12" s="197"/>
      <c r="J12" s="197"/>
      <c r="K12" s="197"/>
      <c r="L12" s="197"/>
      <c r="M12" s="197"/>
      <c r="N12" s="172"/>
      <c r="O12" s="172"/>
      <c r="P12"/>
    </row>
    <row r="13" spans="1:16" s="172" customFormat="1" ht="24" customHeight="1">
      <c r="A13" s="343"/>
      <c r="B13" s="180"/>
      <c r="D13" s="182" t="s">
        <v>247</v>
      </c>
      <c r="E13" s="182"/>
      <c r="G13" s="181"/>
      <c r="I13" s="181"/>
      <c r="K13" s="181"/>
      <c r="M13" s="181"/>
      <c r="P13"/>
    </row>
    <row r="14" spans="1:16" s="172" customFormat="1" ht="33" customHeight="1" thickBot="1">
      <c r="A14" s="343"/>
      <c r="B14" s="180"/>
      <c r="D14" s="178"/>
      <c r="E14" s="178"/>
      <c r="F14" s="178"/>
      <c r="G14" s="178"/>
      <c r="H14" s="178"/>
      <c r="I14" s="178"/>
      <c r="J14" s="178"/>
      <c r="K14" s="178"/>
      <c r="L14" s="178"/>
      <c r="M14" s="338" t="s">
        <v>244</v>
      </c>
      <c r="N14" s="339"/>
      <c r="P14"/>
    </row>
    <row r="15" spans="1:16" s="219" customFormat="1" ht="24" customHeight="1">
      <c r="A15" s="343"/>
      <c r="B15" s="180"/>
      <c r="C15" s="169"/>
      <c r="D15" s="980" t="s">
        <v>245</v>
      </c>
      <c r="E15" s="980"/>
      <c r="F15" s="170"/>
      <c r="G15" s="972" t="s">
        <v>248</v>
      </c>
      <c r="H15" s="973"/>
      <c r="I15" s="968" t="s">
        <v>384</v>
      </c>
      <c r="J15" s="969"/>
      <c r="K15" s="972" t="s">
        <v>385</v>
      </c>
      <c r="L15" s="973"/>
      <c r="M15" s="963" t="s">
        <v>387</v>
      </c>
      <c r="N15" s="964"/>
      <c r="O15" s="172"/>
      <c r="P15"/>
    </row>
    <row r="16" spans="1:16" s="219" customFormat="1" ht="19.5" customHeight="1">
      <c r="A16" s="343"/>
      <c r="B16" s="180"/>
      <c r="C16" s="175"/>
      <c r="D16" s="981"/>
      <c r="E16" s="981"/>
      <c r="F16" s="176"/>
      <c r="G16" s="965" t="s">
        <v>350</v>
      </c>
      <c r="H16" s="974"/>
      <c r="I16" s="970"/>
      <c r="J16" s="971"/>
      <c r="K16" s="965" t="s">
        <v>386</v>
      </c>
      <c r="L16" s="974"/>
      <c r="M16" s="975" t="s">
        <v>356</v>
      </c>
      <c r="N16" s="976"/>
      <c r="O16" s="172"/>
      <c r="P16"/>
    </row>
    <row r="17" spans="1:16" s="219" customFormat="1" ht="24.75" customHeight="1">
      <c r="A17" s="343"/>
      <c r="B17" s="180"/>
      <c r="C17" s="201"/>
      <c r="D17" s="187" t="s">
        <v>357</v>
      </c>
      <c r="E17" s="344" t="s">
        <v>358</v>
      </c>
      <c r="F17" s="173"/>
      <c r="G17" s="194">
        <v>39147</v>
      </c>
      <c r="H17" s="192"/>
      <c r="I17" s="196"/>
      <c r="J17" s="193"/>
      <c r="K17" s="191"/>
      <c r="L17" s="192"/>
      <c r="M17" s="193">
        <f>G17+I17-K17</f>
        <v>39147</v>
      </c>
      <c r="N17" s="174"/>
      <c r="O17" s="172"/>
      <c r="P17" s="299"/>
    </row>
    <row r="18" spans="1:16" s="219" customFormat="1" ht="24.95" customHeight="1">
      <c r="A18" s="343"/>
      <c r="B18" s="180"/>
      <c r="C18" s="184"/>
      <c r="D18" s="187" t="s">
        <v>359</v>
      </c>
      <c r="E18" s="345" t="s">
        <v>360</v>
      </c>
      <c r="F18" s="185"/>
      <c r="G18" s="194">
        <v>1000</v>
      </c>
      <c r="H18" s="195"/>
      <c r="I18" s="196"/>
      <c r="J18" s="196"/>
      <c r="K18" s="191"/>
      <c r="L18" s="195"/>
      <c r="M18" s="193">
        <f>G18+I18-K18</f>
        <v>1000</v>
      </c>
      <c r="N18" s="186"/>
      <c r="O18" s="172"/>
      <c r="P18"/>
    </row>
    <row r="19" spans="1:16" s="219" customFormat="1" ht="24.95" customHeight="1">
      <c r="A19" s="343"/>
      <c r="B19" s="180"/>
      <c r="C19" s="184"/>
      <c r="D19" s="187" t="s">
        <v>361</v>
      </c>
      <c r="E19" s="345" t="s">
        <v>360</v>
      </c>
      <c r="F19" s="185"/>
      <c r="G19" s="194">
        <v>1000</v>
      </c>
      <c r="H19" s="195"/>
      <c r="I19" s="196"/>
      <c r="J19" s="196"/>
      <c r="K19" s="191"/>
      <c r="L19" s="195"/>
      <c r="M19" s="193">
        <f t="shared" ref="M19:M31" si="0">G19+I19-K19</f>
        <v>1000</v>
      </c>
      <c r="N19" s="186"/>
      <c r="O19" s="172"/>
      <c r="P19" s="216"/>
    </row>
    <row r="20" spans="1:16" s="219" customFormat="1" ht="24.95" customHeight="1">
      <c r="A20" s="343"/>
      <c r="B20" s="180"/>
      <c r="C20" s="184"/>
      <c r="D20" s="187" t="s">
        <v>362</v>
      </c>
      <c r="E20" s="345" t="s">
        <v>360</v>
      </c>
      <c r="F20" s="185"/>
      <c r="G20" s="194">
        <v>1000</v>
      </c>
      <c r="H20" s="195"/>
      <c r="I20" s="196"/>
      <c r="J20" s="196"/>
      <c r="K20" s="191"/>
      <c r="L20" s="195"/>
      <c r="M20" s="193">
        <f t="shared" si="0"/>
        <v>1000</v>
      </c>
      <c r="N20" s="186"/>
      <c r="O20" s="172"/>
    </row>
    <row r="21" spans="1:16" s="219" customFormat="1" ht="24.95" customHeight="1">
      <c r="A21" s="343"/>
      <c r="B21" s="180"/>
      <c r="C21" s="184"/>
      <c r="D21" s="187" t="s">
        <v>363</v>
      </c>
      <c r="E21" s="345" t="s">
        <v>360</v>
      </c>
      <c r="F21" s="185"/>
      <c r="G21" s="194">
        <v>150</v>
      </c>
      <c r="H21" s="195"/>
      <c r="I21" s="196"/>
      <c r="J21" s="196"/>
      <c r="K21" s="191"/>
      <c r="L21" s="195"/>
      <c r="M21" s="193">
        <f t="shared" si="0"/>
        <v>150</v>
      </c>
      <c r="N21" s="186"/>
      <c r="O21" s="172"/>
    </row>
    <row r="22" spans="1:16" s="219" customFormat="1" ht="24.95" customHeight="1">
      <c r="A22" s="343"/>
      <c r="B22" s="180"/>
      <c r="C22" s="184"/>
      <c r="D22" s="187" t="s">
        <v>364</v>
      </c>
      <c r="E22" s="345" t="s">
        <v>360</v>
      </c>
      <c r="F22" s="185"/>
      <c r="G22" s="194">
        <v>140</v>
      </c>
      <c r="H22" s="195"/>
      <c r="I22" s="196"/>
      <c r="J22" s="196"/>
      <c r="K22" s="191"/>
      <c r="L22" s="195"/>
      <c r="M22" s="193">
        <f t="shared" si="0"/>
        <v>140</v>
      </c>
      <c r="N22" s="186"/>
      <c r="O22" s="172"/>
    </row>
    <row r="23" spans="1:16" s="219" customFormat="1" ht="24.95" customHeight="1">
      <c r="A23" s="343"/>
      <c r="B23" s="180"/>
      <c r="C23" s="184"/>
      <c r="D23" s="187" t="s">
        <v>365</v>
      </c>
      <c r="E23" s="345" t="s">
        <v>360</v>
      </c>
      <c r="F23" s="185"/>
      <c r="G23" s="194">
        <v>75</v>
      </c>
      <c r="H23" s="195"/>
      <c r="I23" s="196"/>
      <c r="J23" s="196"/>
      <c r="K23" s="191"/>
      <c r="L23" s="195"/>
      <c r="M23" s="193">
        <f t="shared" si="0"/>
        <v>75</v>
      </c>
      <c r="N23" s="186"/>
      <c r="O23" s="172"/>
    </row>
    <row r="24" spans="1:16" s="219" customFormat="1" ht="24.95" hidden="1" customHeight="1">
      <c r="A24" s="343"/>
      <c r="B24" s="180"/>
      <c r="C24" s="184"/>
      <c r="D24" s="187" t="s">
        <v>366</v>
      </c>
      <c r="E24" s="345" t="s">
        <v>360</v>
      </c>
      <c r="F24" s="185"/>
      <c r="G24" s="194">
        <v>0</v>
      </c>
      <c r="H24" s="195"/>
      <c r="I24" s="196"/>
      <c r="J24" s="196"/>
      <c r="K24" s="191"/>
      <c r="L24" s="195"/>
      <c r="M24" s="193">
        <f t="shared" si="0"/>
        <v>0</v>
      </c>
      <c r="N24" s="186"/>
      <c r="O24" s="172"/>
    </row>
    <row r="25" spans="1:16" s="219" customFormat="1" ht="24.95" customHeight="1">
      <c r="A25" s="343"/>
      <c r="B25" s="180"/>
      <c r="C25" s="198"/>
      <c r="D25" s="171" t="s">
        <v>367</v>
      </c>
      <c r="E25" s="346" t="s">
        <v>360</v>
      </c>
      <c r="F25" s="172"/>
      <c r="G25" s="305">
        <v>20</v>
      </c>
      <c r="H25" s="306"/>
      <c r="I25" s="197"/>
      <c r="J25" s="197"/>
      <c r="K25" s="191"/>
      <c r="L25" s="197"/>
      <c r="M25" s="194">
        <f t="shared" si="0"/>
        <v>20</v>
      </c>
      <c r="N25" s="186"/>
      <c r="O25" s="172"/>
    </row>
    <row r="26" spans="1:16" s="219" customFormat="1" ht="24.95" customHeight="1">
      <c r="A26" s="343"/>
      <c r="B26" s="180"/>
      <c r="C26" s="184"/>
      <c r="D26" s="187" t="s">
        <v>368</v>
      </c>
      <c r="E26" s="345" t="s">
        <v>369</v>
      </c>
      <c r="F26" s="185"/>
      <c r="G26" s="194">
        <v>3120</v>
      </c>
      <c r="H26" s="195"/>
      <c r="I26" s="196"/>
      <c r="J26" s="196"/>
      <c r="K26" s="191"/>
      <c r="L26" s="195"/>
      <c r="M26" s="193">
        <f t="shared" si="0"/>
        <v>3120</v>
      </c>
      <c r="N26" s="186"/>
      <c r="O26" s="172"/>
    </row>
    <row r="27" spans="1:16" s="219" customFormat="1" ht="24.95" customHeight="1">
      <c r="A27" s="343"/>
      <c r="B27" s="180"/>
      <c r="C27" s="184"/>
      <c r="D27" s="187" t="s">
        <v>370</v>
      </c>
      <c r="E27" s="345" t="s">
        <v>371</v>
      </c>
      <c r="F27" s="185"/>
      <c r="G27" s="194">
        <v>2000</v>
      </c>
      <c r="H27" s="195"/>
      <c r="I27" s="196"/>
      <c r="J27" s="196"/>
      <c r="K27" s="191"/>
      <c r="L27" s="195"/>
      <c r="M27" s="193">
        <f t="shared" si="0"/>
        <v>2000</v>
      </c>
      <c r="N27" s="186"/>
      <c r="O27" s="172"/>
    </row>
    <row r="28" spans="1:16" s="219" customFormat="1" ht="24.95" customHeight="1">
      <c r="A28" s="343"/>
      <c r="B28" s="180"/>
      <c r="C28" s="184"/>
      <c r="D28" s="187" t="s">
        <v>372</v>
      </c>
      <c r="E28" s="345" t="s">
        <v>371</v>
      </c>
      <c r="F28" s="185"/>
      <c r="G28" s="194">
        <v>600</v>
      </c>
      <c r="H28" s="195"/>
      <c r="I28" s="196"/>
      <c r="J28" s="196"/>
      <c r="K28" s="191"/>
      <c r="L28" s="195"/>
      <c r="M28" s="193">
        <f t="shared" si="0"/>
        <v>600</v>
      </c>
      <c r="N28" s="186"/>
      <c r="O28" s="172"/>
    </row>
    <row r="29" spans="1:16" s="219" customFormat="1" ht="24.95" customHeight="1">
      <c r="A29" s="343"/>
      <c r="B29" s="180"/>
      <c r="C29" s="184"/>
      <c r="D29" s="187" t="s">
        <v>373</v>
      </c>
      <c r="E29" s="345" t="s">
        <v>371</v>
      </c>
      <c r="F29" s="185"/>
      <c r="G29" s="194">
        <v>300</v>
      </c>
      <c r="H29" s="195"/>
      <c r="I29" s="196"/>
      <c r="J29" s="196"/>
      <c r="K29" s="191"/>
      <c r="L29" s="195"/>
      <c r="M29" s="193">
        <f t="shared" si="0"/>
        <v>300</v>
      </c>
      <c r="N29" s="186"/>
      <c r="O29" s="172"/>
    </row>
    <row r="30" spans="1:16" s="219" customFormat="1" ht="24.95" customHeight="1">
      <c r="A30" s="343"/>
      <c r="B30" s="180"/>
      <c r="C30" s="184"/>
      <c r="D30" s="187" t="s">
        <v>374</v>
      </c>
      <c r="E30" s="345" t="s">
        <v>371</v>
      </c>
      <c r="F30" s="185"/>
      <c r="G30" s="194">
        <v>176</v>
      </c>
      <c r="H30" s="195"/>
      <c r="I30" s="196"/>
      <c r="J30" s="196"/>
      <c r="K30" s="191"/>
      <c r="L30" s="195"/>
      <c r="M30" s="193">
        <f t="shared" si="0"/>
        <v>176</v>
      </c>
      <c r="N30" s="186"/>
      <c r="O30" s="172"/>
    </row>
    <row r="31" spans="1:16" s="219" customFormat="1" ht="24.95" customHeight="1">
      <c r="A31" s="343"/>
      <c r="B31" s="180"/>
      <c r="C31" s="184"/>
      <c r="D31" s="188" t="s">
        <v>375</v>
      </c>
      <c r="E31" s="344" t="s">
        <v>371</v>
      </c>
      <c r="F31" s="185"/>
      <c r="G31" s="191">
        <v>100</v>
      </c>
      <c r="H31" s="195"/>
      <c r="I31" s="193"/>
      <c r="J31" s="196"/>
      <c r="K31" s="194"/>
      <c r="L31" s="195"/>
      <c r="M31" s="193">
        <f t="shared" si="0"/>
        <v>100</v>
      </c>
      <c r="N31" s="186"/>
      <c r="O31" s="172"/>
    </row>
    <row r="32" spans="1:16" s="219" customFormat="1" ht="24.95" customHeight="1">
      <c r="A32" s="343"/>
      <c r="B32" s="180"/>
      <c r="C32" s="198"/>
      <c r="D32" s="187" t="s">
        <v>376</v>
      </c>
      <c r="E32" s="346" t="s">
        <v>377</v>
      </c>
      <c r="F32" s="172"/>
      <c r="G32" s="194">
        <v>442845</v>
      </c>
      <c r="H32" s="306"/>
      <c r="I32" s="196">
        <v>2801</v>
      </c>
      <c r="J32" s="197"/>
      <c r="K32" s="305"/>
      <c r="L32" s="306"/>
      <c r="M32" s="197">
        <f>G32+I32-K32</f>
        <v>445646</v>
      </c>
      <c r="N32" s="214"/>
      <c r="O32" s="172"/>
    </row>
    <row r="33" spans="1:19" s="219" customFormat="1" ht="24.95" customHeight="1" thickBot="1">
      <c r="A33" s="343"/>
      <c r="B33" s="180"/>
      <c r="C33" s="202"/>
      <c r="D33" s="168" t="s">
        <v>240</v>
      </c>
      <c r="E33" s="168"/>
      <c r="F33" s="203"/>
      <c r="G33" s="206">
        <f>SUM(G17:G32)</f>
        <v>491673</v>
      </c>
      <c r="H33" s="207"/>
      <c r="I33" s="206">
        <f>SUM(I17:I32)</f>
        <v>2801</v>
      </c>
      <c r="J33" s="208"/>
      <c r="K33" s="206">
        <f>SUM(K17:K32)</f>
        <v>0</v>
      </c>
      <c r="L33" s="207"/>
      <c r="M33" s="206">
        <f>SUM(M17:M32)</f>
        <v>494474</v>
      </c>
      <c r="N33" s="204"/>
      <c r="O33" s="172"/>
    </row>
    <row r="34" spans="1:19" s="219" customFormat="1" ht="24.95" customHeight="1">
      <c r="A34" s="343"/>
      <c r="B34" s="180"/>
      <c r="C34" s="172"/>
      <c r="D34" s="171"/>
      <c r="E34" s="171"/>
      <c r="F34" s="172"/>
      <c r="G34" s="197"/>
      <c r="H34" s="197"/>
      <c r="I34" s="197"/>
      <c r="J34" s="197"/>
      <c r="K34" s="197"/>
      <c r="L34" s="197"/>
      <c r="M34" s="197"/>
      <c r="N34" s="172"/>
      <c r="O34" s="172"/>
    </row>
    <row r="35" spans="1:19" s="219" customFormat="1" ht="24.95" customHeight="1">
      <c r="A35" s="343"/>
      <c r="B35" s="177"/>
      <c r="C35" s="172"/>
      <c r="D35" s="171"/>
      <c r="E35" s="171"/>
      <c r="F35" s="172"/>
      <c r="G35" s="197"/>
      <c r="H35" s="197"/>
      <c r="I35" s="197"/>
      <c r="J35" s="197"/>
      <c r="K35" s="197"/>
      <c r="L35" s="197"/>
      <c r="M35" s="197"/>
      <c r="N35" s="172"/>
      <c r="O35" s="172"/>
    </row>
    <row r="36" spans="1:19" s="219" customFormat="1" ht="24" customHeight="1">
      <c r="A36" s="343"/>
      <c r="B36" s="180"/>
      <c r="C36" s="178"/>
      <c r="D36" s="182" t="s">
        <v>242</v>
      </c>
      <c r="E36" s="182"/>
      <c r="F36" s="182"/>
      <c r="G36" s="182"/>
      <c r="H36" s="182"/>
      <c r="I36" s="179"/>
      <c r="J36" s="179"/>
      <c r="K36" s="179"/>
      <c r="L36" s="179"/>
      <c r="M36" s="179"/>
      <c r="N36" s="179"/>
      <c r="O36" s="179"/>
    </row>
    <row r="37" spans="1:19" s="350" customFormat="1" ht="24" customHeight="1" thickBot="1">
      <c r="A37" s="347"/>
      <c r="B37" s="180"/>
      <c r="C37" s="178"/>
      <c r="D37" s="178"/>
      <c r="E37" s="178"/>
      <c r="F37" s="178"/>
      <c r="G37" s="178"/>
      <c r="H37" s="178"/>
      <c r="I37" s="178"/>
      <c r="J37" s="178"/>
      <c r="K37" s="178"/>
      <c r="L37" s="178"/>
      <c r="M37" s="338" t="s">
        <v>244</v>
      </c>
      <c r="N37" s="339"/>
      <c r="O37" s="178"/>
      <c r="P37" s="179"/>
      <c r="Q37" s="178"/>
      <c r="R37" s="219"/>
      <c r="S37" s="351"/>
    </row>
    <row r="38" spans="1:19" s="350" customFormat="1" ht="24" customHeight="1">
      <c r="A38" s="348"/>
      <c r="B38" s="183"/>
      <c r="C38" s="169"/>
      <c r="D38" s="980" t="s">
        <v>230</v>
      </c>
      <c r="E38" s="980"/>
      <c r="F38" s="170"/>
      <c r="G38" s="972" t="s">
        <v>231</v>
      </c>
      <c r="H38" s="973"/>
      <c r="I38" s="972" t="s">
        <v>378</v>
      </c>
      <c r="J38" s="973"/>
      <c r="K38" s="972" t="s">
        <v>379</v>
      </c>
      <c r="L38" s="973"/>
      <c r="M38" s="963" t="s">
        <v>388</v>
      </c>
      <c r="N38" s="964"/>
      <c r="O38" s="219"/>
      <c r="P38" s="224"/>
      <c r="Q38" s="178"/>
      <c r="R38" s="219"/>
      <c r="S38" s="351"/>
    </row>
    <row r="39" spans="1:19" s="219" customFormat="1" ht="19.5" customHeight="1">
      <c r="A39" s="348"/>
      <c r="B39" s="180"/>
      <c r="C39" s="175"/>
      <c r="D39" s="981"/>
      <c r="E39" s="981"/>
      <c r="F39" s="176"/>
      <c r="G39" s="965" t="s">
        <v>232</v>
      </c>
      <c r="H39" s="974"/>
      <c r="I39" s="965" t="s">
        <v>380</v>
      </c>
      <c r="J39" s="974"/>
      <c r="K39" s="965" t="s">
        <v>381</v>
      </c>
      <c r="L39" s="974"/>
      <c r="M39" s="965" t="s">
        <v>382</v>
      </c>
      <c r="N39" s="966"/>
      <c r="P39"/>
    </row>
    <row r="40" spans="1:19" s="219" customFormat="1" ht="19.5" customHeight="1">
      <c r="A40" s="348"/>
      <c r="B40" s="180"/>
      <c r="C40" s="225"/>
      <c r="D40" s="977" t="s">
        <v>256</v>
      </c>
      <c r="E40" s="977"/>
      <c r="F40" s="226"/>
      <c r="G40" s="227">
        <v>17338</v>
      </c>
      <c r="H40" s="228"/>
      <c r="I40" s="229"/>
      <c r="J40" s="229"/>
      <c r="K40" s="261">
        <v>2666</v>
      </c>
      <c r="L40" s="228"/>
      <c r="M40" s="229">
        <f>G40+I40-K40</f>
        <v>14672</v>
      </c>
      <c r="N40" s="349"/>
      <c r="P40"/>
    </row>
    <row r="41" spans="1:19" s="219" customFormat="1" ht="19.5" customHeight="1" thickBot="1">
      <c r="A41" s="348"/>
      <c r="B41" s="180"/>
      <c r="C41" s="220"/>
      <c r="D41" s="967" t="s">
        <v>0</v>
      </c>
      <c r="E41" s="967"/>
      <c r="F41" s="203"/>
      <c r="G41" s="221">
        <f>SUM(G40:G40)</f>
        <v>17338</v>
      </c>
      <c r="H41" s="222"/>
      <c r="I41" s="221">
        <f>SUM(I40:I40)</f>
        <v>0</v>
      </c>
      <c r="J41" s="223"/>
      <c r="K41" s="221">
        <f>SUM(K40:K40)</f>
        <v>2666</v>
      </c>
      <c r="L41" s="222"/>
      <c r="M41" s="221">
        <f>SUM(M40:M40)</f>
        <v>14672</v>
      </c>
      <c r="N41" s="232"/>
      <c r="P41"/>
    </row>
    <row r="42" spans="1:19" s="219" customFormat="1" ht="24.95" customHeight="1">
      <c r="A42" s="348"/>
      <c r="C42" s="172"/>
      <c r="D42" s="209"/>
      <c r="E42" s="209"/>
      <c r="F42" s="172"/>
      <c r="G42" s="197"/>
      <c r="H42" s="197"/>
      <c r="I42" s="197"/>
      <c r="J42" s="197"/>
      <c r="K42" s="197"/>
      <c r="L42" s="197"/>
      <c r="M42" s="197"/>
      <c r="N42" s="172"/>
    </row>
    <row r="43" spans="1:19" s="219" customFormat="1" ht="30" customHeight="1">
      <c r="A43" s="348"/>
      <c r="B43" s="180"/>
      <c r="O43" s="172"/>
    </row>
    <row r="44" spans="1:19" s="219" customFormat="1" ht="30" customHeight="1">
      <c r="A44" s="348"/>
      <c r="B44" s="180"/>
      <c r="C44" s="172"/>
      <c r="D44" s="171"/>
      <c r="E44" s="171"/>
      <c r="F44" s="172"/>
      <c r="G44" s="181"/>
      <c r="H44" s="172"/>
      <c r="I44" s="181"/>
      <c r="J44" s="172"/>
      <c r="K44" s="181"/>
      <c r="L44" s="172"/>
      <c r="M44" s="181"/>
      <c r="N44" s="172"/>
      <c r="O44" s="172"/>
    </row>
    <row r="45" spans="1:19" s="219" customFormat="1" ht="30" customHeight="1">
      <c r="A45" s="348"/>
      <c r="B45" s="180"/>
      <c r="C45" s="172"/>
      <c r="D45" s="171"/>
      <c r="E45" s="171"/>
      <c r="F45" s="172"/>
      <c r="G45" s="181"/>
      <c r="H45" s="172"/>
      <c r="I45" s="181"/>
      <c r="J45" s="172"/>
      <c r="K45" s="181"/>
      <c r="L45" s="172"/>
      <c r="M45" s="181"/>
      <c r="N45" s="172"/>
      <c r="O45" s="172"/>
    </row>
    <row r="46" spans="1:19" s="219" customFormat="1" ht="30" customHeight="1">
      <c r="A46" s="348"/>
      <c r="B46" s="180"/>
      <c r="C46" s="172"/>
      <c r="D46" s="171"/>
      <c r="E46" s="171"/>
      <c r="F46" s="172"/>
      <c r="G46" s="181"/>
      <c r="H46" s="172"/>
      <c r="I46" s="181"/>
      <c r="J46" s="172"/>
      <c r="K46" s="181"/>
      <c r="L46" s="172"/>
      <c r="M46" s="181"/>
      <c r="N46" s="172"/>
      <c r="O46" s="172"/>
    </row>
    <row r="47" spans="1:19" s="219" customFormat="1" ht="30" customHeight="1">
      <c r="A47" s="348"/>
      <c r="B47" s="180"/>
      <c r="C47" s="172"/>
      <c r="D47" s="171"/>
      <c r="E47" s="171"/>
      <c r="F47" s="172"/>
      <c r="G47" s="181"/>
      <c r="H47" s="172"/>
      <c r="I47" s="181"/>
      <c r="J47" s="172"/>
      <c r="K47" s="181"/>
      <c r="L47" s="172"/>
      <c r="M47" s="181"/>
      <c r="N47" s="172"/>
      <c r="O47" s="172"/>
    </row>
    <row r="48" spans="1:19" s="219" customFormat="1" ht="30" customHeight="1">
      <c r="A48" s="348"/>
      <c r="B48" s="180"/>
      <c r="C48" s="172"/>
      <c r="D48" s="171"/>
      <c r="E48" s="171"/>
      <c r="F48" s="172"/>
      <c r="G48" s="181"/>
      <c r="H48" s="172"/>
      <c r="I48" s="181"/>
      <c r="J48" s="172"/>
      <c r="K48" s="181"/>
      <c r="L48" s="172"/>
      <c r="M48" s="181"/>
      <c r="N48" s="172"/>
      <c r="O48" s="172"/>
    </row>
    <row r="49" spans="1:15" s="219" customFormat="1" ht="30" customHeight="1">
      <c r="A49" s="348"/>
      <c r="B49" s="180"/>
      <c r="C49" s="172"/>
      <c r="D49" s="171"/>
      <c r="E49" s="171"/>
      <c r="F49" s="172"/>
      <c r="G49" s="181"/>
      <c r="H49" s="172"/>
      <c r="I49" s="181"/>
      <c r="J49" s="172"/>
      <c r="K49" s="181"/>
      <c r="L49" s="172"/>
      <c r="M49" s="181"/>
      <c r="N49" s="172"/>
      <c r="O49" s="172"/>
    </row>
    <row r="50" spans="1:15" s="219" customFormat="1" ht="30" customHeight="1">
      <c r="A50" s="348"/>
      <c r="B50" s="180"/>
      <c r="C50" s="172"/>
      <c r="D50" s="171"/>
      <c r="E50" s="171"/>
      <c r="F50" s="172"/>
      <c r="G50" s="181"/>
      <c r="H50" s="172"/>
      <c r="I50" s="181"/>
      <c r="J50" s="172"/>
      <c r="K50" s="181"/>
      <c r="L50" s="172"/>
      <c r="M50" s="181"/>
      <c r="N50" s="172"/>
      <c r="O50" s="172"/>
    </row>
    <row r="51" spans="1:15" s="219" customFormat="1" ht="30" customHeight="1">
      <c r="A51" s="348"/>
      <c r="B51" s="180"/>
      <c r="C51" s="172"/>
      <c r="D51" s="171"/>
      <c r="E51" s="171"/>
      <c r="F51" s="172"/>
      <c r="G51" s="181"/>
      <c r="H51" s="172"/>
      <c r="I51" s="181"/>
      <c r="J51" s="172"/>
      <c r="K51" s="181"/>
      <c r="L51" s="172"/>
      <c r="M51" s="181"/>
      <c r="N51" s="172"/>
      <c r="O51" s="172"/>
    </row>
    <row r="52" spans="1:15" s="219" customFormat="1" ht="30" customHeight="1">
      <c r="A52" s="348"/>
      <c r="B52" s="180"/>
      <c r="C52" s="172"/>
      <c r="D52" s="171"/>
      <c r="E52" s="171"/>
      <c r="F52" s="172"/>
      <c r="G52" s="181"/>
      <c r="H52" s="172"/>
      <c r="I52" s="181"/>
      <c r="J52" s="172"/>
      <c r="K52" s="181"/>
      <c r="L52" s="172"/>
      <c r="M52" s="181"/>
      <c r="N52" s="172"/>
      <c r="O52" s="172"/>
    </row>
    <row r="53" spans="1:15" s="219" customFormat="1" ht="30" customHeight="1">
      <c r="A53" s="348"/>
      <c r="B53" s="180"/>
      <c r="C53" s="172"/>
      <c r="D53" s="171"/>
      <c r="E53" s="171"/>
      <c r="F53" s="172"/>
      <c r="G53" s="181"/>
      <c r="H53" s="172"/>
      <c r="I53" s="181"/>
      <c r="J53" s="172"/>
      <c r="K53" s="181"/>
      <c r="L53" s="172"/>
      <c r="M53" s="181"/>
      <c r="N53" s="172"/>
      <c r="O53" s="172"/>
    </row>
    <row r="54" spans="1:15" s="219" customFormat="1" ht="30" customHeight="1">
      <c r="A54" s="348"/>
      <c r="B54" s="180"/>
      <c r="C54" s="172"/>
      <c r="D54" s="171"/>
      <c r="E54" s="171"/>
      <c r="F54" s="172"/>
      <c r="G54" s="181"/>
      <c r="H54" s="172"/>
      <c r="I54" s="181"/>
      <c r="J54" s="172"/>
      <c r="K54" s="181"/>
      <c r="L54" s="172"/>
      <c r="M54" s="181"/>
      <c r="N54" s="172"/>
      <c r="O54" s="172"/>
    </row>
    <row r="55" spans="1:15" s="219" customFormat="1" ht="30" customHeight="1">
      <c r="A55" s="348"/>
      <c r="B55" s="180"/>
      <c r="C55" s="172"/>
      <c r="D55" s="171"/>
      <c r="E55" s="171"/>
      <c r="F55" s="172"/>
      <c r="G55" s="181"/>
      <c r="H55" s="172"/>
      <c r="I55" s="181"/>
      <c r="J55" s="172"/>
      <c r="K55" s="181"/>
      <c r="L55" s="172"/>
      <c r="M55" s="181"/>
      <c r="N55" s="172"/>
      <c r="O55" s="172"/>
    </row>
    <row r="56" spans="1:15" s="219" customFormat="1" ht="30" customHeight="1">
      <c r="A56" s="348"/>
      <c r="B56" s="180"/>
      <c r="C56" s="172"/>
      <c r="D56" s="171"/>
      <c r="E56" s="171"/>
      <c r="F56" s="172"/>
      <c r="G56" s="181"/>
      <c r="H56" s="172"/>
      <c r="I56" s="181"/>
      <c r="J56" s="172"/>
      <c r="K56" s="181"/>
      <c r="L56" s="172"/>
      <c r="M56" s="181"/>
      <c r="N56" s="172"/>
      <c r="O56" s="172"/>
    </row>
    <row r="57" spans="1:15" s="219" customFormat="1" ht="30" customHeight="1">
      <c r="A57" s="348"/>
      <c r="B57" s="180"/>
      <c r="C57" s="172"/>
      <c r="D57" s="171"/>
      <c r="E57" s="171"/>
      <c r="F57" s="172"/>
      <c r="G57" s="181"/>
      <c r="H57" s="172"/>
      <c r="I57" s="181"/>
      <c r="J57" s="172"/>
      <c r="K57" s="181"/>
      <c r="L57" s="172"/>
      <c r="M57" s="181"/>
      <c r="N57" s="172"/>
      <c r="O57" s="172"/>
    </row>
    <row r="58" spans="1:15" s="219" customFormat="1" ht="30" customHeight="1">
      <c r="A58" s="348"/>
      <c r="B58" s="180"/>
      <c r="C58" s="172"/>
      <c r="D58" s="171"/>
      <c r="E58" s="171"/>
      <c r="F58" s="172"/>
      <c r="G58" s="181"/>
      <c r="H58" s="172"/>
      <c r="I58" s="181"/>
      <c r="J58" s="172"/>
      <c r="K58" s="181"/>
      <c r="L58" s="172"/>
      <c r="M58" s="181"/>
      <c r="N58" s="172"/>
      <c r="O58" s="172"/>
    </row>
    <row r="59" spans="1:15" s="219" customFormat="1" ht="30" customHeight="1">
      <c r="A59" s="348"/>
      <c r="B59" s="180"/>
      <c r="C59" s="172"/>
      <c r="D59" s="171"/>
      <c r="E59" s="171"/>
      <c r="F59" s="172"/>
      <c r="G59" s="181"/>
      <c r="H59" s="172"/>
      <c r="I59" s="181"/>
      <c r="J59" s="172"/>
      <c r="K59" s="181"/>
      <c r="L59" s="172"/>
      <c r="M59" s="181"/>
      <c r="N59" s="172"/>
      <c r="O59" s="172"/>
    </row>
    <row r="60" spans="1:15" s="219" customFormat="1" ht="30" customHeight="1">
      <c r="A60" s="348"/>
      <c r="B60" s="180"/>
      <c r="C60" s="172"/>
      <c r="D60" s="171"/>
      <c r="E60" s="171"/>
      <c r="F60" s="172"/>
      <c r="G60" s="181"/>
      <c r="H60" s="172"/>
      <c r="I60" s="181"/>
      <c r="J60" s="172"/>
      <c r="K60" s="181"/>
      <c r="L60" s="172"/>
      <c r="M60" s="181"/>
      <c r="N60" s="172"/>
      <c r="O60" s="172"/>
    </row>
    <row r="61" spans="1:15" s="219" customFormat="1" ht="30" customHeight="1">
      <c r="A61" s="348"/>
      <c r="B61" s="180"/>
      <c r="C61" s="172"/>
      <c r="D61" s="171"/>
      <c r="E61" s="171"/>
      <c r="F61" s="172"/>
      <c r="G61" s="181"/>
      <c r="H61" s="172"/>
      <c r="I61" s="181"/>
      <c r="J61" s="172"/>
      <c r="K61" s="181"/>
      <c r="L61" s="172"/>
      <c r="M61" s="181"/>
      <c r="N61" s="172"/>
      <c r="O61" s="172"/>
    </row>
    <row r="62" spans="1:15" s="219" customFormat="1" ht="30" customHeight="1">
      <c r="A62" s="348"/>
      <c r="B62" s="180"/>
      <c r="C62" s="172"/>
      <c r="D62" s="171"/>
      <c r="E62" s="171"/>
      <c r="F62" s="172"/>
      <c r="G62" s="181"/>
      <c r="H62" s="172"/>
      <c r="I62" s="181"/>
      <c r="J62" s="172"/>
      <c r="K62" s="181"/>
      <c r="L62" s="172"/>
      <c r="M62" s="181"/>
      <c r="N62" s="172"/>
      <c r="O62" s="172"/>
    </row>
    <row r="63" spans="1:15" s="219" customFormat="1" ht="30" customHeight="1">
      <c r="A63" s="348"/>
      <c r="B63" s="180"/>
      <c r="C63" s="172"/>
      <c r="D63" s="171"/>
      <c r="E63" s="171"/>
      <c r="F63" s="172"/>
      <c r="G63" s="181"/>
      <c r="H63" s="172"/>
      <c r="I63" s="181"/>
      <c r="J63" s="172"/>
      <c r="K63" s="181"/>
      <c r="L63" s="172"/>
      <c r="M63" s="181"/>
      <c r="N63" s="172"/>
      <c r="O63" s="172"/>
    </row>
    <row r="64" spans="1:15" s="219" customFormat="1" ht="30" customHeight="1">
      <c r="A64" s="348"/>
      <c r="B64" s="180"/>
      <c r="C64" s="172"/>
      <c r="D64" s="171"/>
      <c r="E64" s="171"/>
      <c r="F64" s="172"/>
      <c r="G64" s="181"/>
      <c r="H64" s="172"/>
      <c r="I64" s="181"/>
      <c r="J64" s="172"/>
      <c r="K64" s="181"/>
      <c r="L64" s="172"/>
      <c r="M64" s="181"/>
      <c r="N64" s="172"/>
      <c r="O64" s="172"/>
    </row>
    <row r="65" spans="1:15" s="219" customFormat="1" ht="30" customHeight="1">
      <c r="A65" s="348"/>
      <c r="B65" s="180"/>
      <c r="C65" s="172"/>
      <c r="D65" s="171"/>
      <c r="E65" s="171"/>
      <c r="F65" s="172"/>
      <c r="G65" s="181"/>
      <c r="H65" s="172"/>
      <c r="I65" s="181"/>
      <c r="J65" s="172"/>
      <c r="K65" s="181"/>
      <c r="L65" s="172"/>
      <c r="M65" s="181"/>
      <c r="N65" s="172"/>
      <c r="O65" s="172"/>
    </row>
    <row r="66" spans="1:15" s="219" customFormat="1" ht="30" customHeight="1">
      <c r="A66" s="348"/>
      <c r="B66" s="180"/>
      <c r="C66" s="172"/>
      <c r="D66" s="171"/>
      <c r="E66" s="171"/>
      <c r="F66" s="172"/>
      <c r="G66" s="181"/>
      <c r="H66" s="172"/>
      <c r="I66" s="181"/>
      <c r="J66" s="172"/>
      <c r="K66" s="181"/>
      <c r="L66" s="172"/>
      <c r="M66" s="181"/>
      <c r="N66" s="172"/>
      <c r="O66" s="172"/>
    </row>
    <row r="67" spans="1:15" s="219" customFormat="1" ht="30" customHeight="1">
      <c r="A67" s="348"/>
      <c r="B67" s="180"/>
      <c r="C67" s="172"/>
      <c r="D67" s="171"/>
      <c r="E67" s="171"/>
      <c r="F67" s="172"/>
      <c r="G67" s="181"/>
      <c r="H67" s="172"/>
      <c r="I67" s="181"/>
      <c r="J67" s="172"/>
      <c r="K67" s="181"/>
      <c r="L67" s="172"/>
      <c r="M67" s="181"/>
      <c r="N67" s="172"/>
      <c r="O67" s="172"/>
    </row>
    <row r="68" spans="1:15" ht="14.25">
      <c r="C68" s="172"/>
      <c r="D68" s="171"/>
      <c r="E68" s="171"/>
      <c r="F68" s="172"/>
      <c r="G68" s="181"/>
      <c r="H68" s="172"/>
      <c r="I68" s="181"/>
      <c r="J68" s="172"/>
      <c r="K68" s="181"/>
      <c r="L68" s="172"/>
      <c r="M68" s="181"/>
      <c r="N68" s="172"/>
    </row>
  </sheetData>
  <mergeCells count="31">
    <mergeCell ref="K39:L39"/>
    <mergeCell ref="D6:E6"/>
    <mergeCell ref="K3:L3"/>
    <mergeCell ref="D4:E5"/>
    <mergeCell ref="G4:H4"/>
    <mergeCell ref="I4:J4"/>
    <mergeCell ref="K4:L4"/>
    <mergeCell ref="G5:H5"/>
    <mergeCell ref="I5:J5"/>
    <mergeCell ref="K5:L5"/>
    <mergeCell ref="D7:E7"/>
    <mergeCell ref="D8:E8"/>
    <mergeCell ref="D9:E9"/>
    <mergeCell ref="D15:E16"/>
    <mergeCell ref="D38:E39"/>
    <mergeCell ref="M38:N38"/>
    <mergeCell ref="M39:N39"/>
    <mergeCell ref="D41:E41"/>
    <mergeCell ref="I15:J16"/>
    <mergeCell ref="K15:L15"/>
    <mergeCell ref="K16:L16"/>
    <mergeCell ref="M15:N15"/>
    <mergeCell ref="M16:N16"/>
    <mergeCell ref="G15:H15"/>
    <mergeCell ref="G16:H16"/>
    <mergeCell ref="G38:H38"/>
    <mergeCell ref="D40:E40"/>
    <mergeCell ref="G39:H39"/>
    <mergeCell ref="I38:J38"/>
    <mergeCell ref="I39:J39"/>
    <mergeCell ref="K38:L38"/>
  </mergeCells>
  <phoneticPr fontId="5"/>
  <pageMargins left="0.39370078740157483" right="0.39370078740157483" top="0.78740157480314965" bottom="0.78740157480314965" header="0.51181102362204722" footer="0.51181102362204722"/>
  <pageSetup paperSize="9" scale="81"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X27"/>
  <sheetViews>
    <sheetView view="pageBreakPreview" topLeftCell="A16" zoomScale="80" zoomScaleNormal="100" zoomScaleSheetLayoutView="80" workbookViewId="0">
      <selection activeCell="T12" sqref="T12"/>
    </sheetView>
  </sheetViews>
  <sheetFormatPr defaultRowHeight="13.5"/>
  <cols>
    <col min="1" max="1" width="2.875" customWidth="1"/>
    <col min="2" max="2" width="0.875" customWidth="1"/>
    <col min="3" max="3" width="17.625" customWidth="1"/>
    <col min="4" max="5" width="0.875" customWidth="1"/>
    <col min="6" max="6" width="8.625" customWidth="1"/>
    <col min="7" max="7" width="0.875" customWidth="1"/>
    <col min="8" max="8" width="11.625" customWidth="1"/>
    <col min="9" max="9" width="0.875" customWidth="1"/>
    <col min="10" max="10" width="11.625" customWidth="1"/>
    <col min="11" max="11" width="0.875" customWidth="1"/>
    <col min="12" max="12" width="11.625" customWidth="1"/>
    <col min="13" max="13" width="0.875" customWidth="1"/>
    <col min="14" max="14" width="11.625" customWidth="1"/>
    <col min="15" max="15" width="0.875" customWidth="1"/>
    <col min="16" max="16" width="11.625" customWidth="1"/>
    <col min="17" max="17" width="1" customWidth="1"/>
    <col min="18" max="18" width="11.625" customWidth="1"/>
    <col min="19" max="19" width="1" customWidth="1"/>
    <col min="20" max="20" width="11.625" customWidth="1"/>
    <col min="21" max="21" width="1" customWidth="1"/>
    <col min="23" max="23" width="13.25" bestFit="1" customWidth="1"/>
  </cols>
  <sheetData>
    <row r="1" spans="1:24" ht="14.25">
      <c r="A1" s="180"/>
      <c r="B1" s="172"/>
      <c r="C1" s="199"/>
      <c r="D1" s="171"/>
      <c r="E1" s="171"/>
      <c r="F1" s="171"/>
      <c r="G1" s="172"/>
      <c r="H1" s="181"/>
      <c r="I1" s="172"/>
      <c r="J1" s="181"/>
      <c r="K1" s="172"/>
      <c r="L1" s="181"/>
      <c r="M1" s="172"/>
      <c r="N1" s="181"/>
      <c r="O1" s="172"/>
      <c r="P1" s="172"/>
      <c r="Q1" s="200"/>
    </row>
    <row r="2" spans="1:24" ht="21">
      <c r="A2" s="180"/>
      <c r="B2" s="172"/>
      <c r="C2" s="182" t="s">
        <v>228</v>
      </c>
      <c r="D2" s="182"/>
      <c r="E2" s="182"/>
      <c r="F2" s="182"/>
      <c r="G2" s="172"/>
      <c r="H2" s="181"/>
      <c r="I2" s="172"/>
      <c r="J2" s="181"/>
      <c r="K2" s="172"/>
      <c r="L2" s="181"/>
      <c r="M2" s="172"/>
      <c r="N2" s="181"/>
      <c r="O2" s="172"/>
      <c r="P2" s="172"/>
      <c r="Q2" s="200"/>
    </row>
    <row r="3" spans="1:24" ht="15" thickBot="1">
      <c r="A3" s="180"/>
      <c r="B3" s="172"/>
      <c r="C3" s="178"/>
      <c r="D3" s="178"/>
      <c r="E3" s="178"/>
      <c r="F3" s="178"/>
      <c r="G3" s="178"/>
      <c r="H3" s="178"/>
      <c r="I3" s="178"/>
      <c r="J3" s="178"/>
      <c r="K3" s="178"/>
      <c r="L3" s="178"/>
      <c r="M3" s="178"/>
      <c r="N3" s="992" t="s">
        <v>229</v>
      </c>
      <c r="O3" s="992"/>
      <c r="P3" s="992"/>
      <c r="Q3" s="992"/>
      <c r="R3" s="992"/>
      <c r="S3" s="992"/>
      <c r="T3" s="992"/>
      <c r="U3" s="992"/>
    </row>
    <row r="4" spans="1:24" ht="37.5" customHeight="1">
      <c r="A4" s="180"/>
      <c r="B4" s="169"/>
      <c r="C4" s="980" t="s">
        <v>230</v>
      </c>
      <c r="D4" s="997"/>
      <c r="E4" s="997"/>
      <c r="F4" s="997"/>
      <c r="G4" s="170"/>
      <c r="H4" s="968" t="s">
        <v>257</v>
      </c>
      <c r="I4" s="983"/>
      <c r="J4" s="968" t="s">
        <v>272</v>
      </c>
      <c r="K4" s="983"/>
      <c r="L4" s="968" t="s">
        <v>273</v>
      </c>
      <c r="M4" s="983"/>
      <c r="N4" s="968" t="s">
        <v>274</v>
      </c>
      <c r="O4" s="999"/>
      <c r="P4" s="990" t="s">
        <v>258</v>
      </c>
      <c r="Q4" s="991"/>
      <c r="R4" s="991"/>
      <c r="S4" s="991"/>
      <c r="T4" s="991"/>
      <c r="U4" s="991"/>
      <c r="W4" s="299"/>
    </row>
    <row r="5" spans="1:24" ht="37.5" customHeight="1">
      <c r="A5" s="180"/>
      <c r="B5" s="175"/>
      <c r="C5" s="998"/>
      <c r="D5" s="998"/>
      <c r="E5" s="998"/>
      <c r="F5" s="998"/>
      <c r="G5" s="176"/>
      <c r="H5" s="965" t="s">
        <v>232</v>
      </c>
      <c r="I5" s="985"/>
      <c r="J5" s="965" t="s">
        <v>233</v>
      </c>
      <c r="K5" s="985"/>
      <c r="L5" s="965" t="s">
        <v>234</v>
      </c>
      <c r="M5" s="985"/>
      <c r="N5" s="965" t="s">
        <v>235</v>
      </c>
      <c r="O5" s="1000"/>
      <c r="P5" s="990" t="s">
        <v>259</v>
      </c>
      <c r="Q5" s="991"/>
      <c r="R5" s="995" t="s">
        <v>260</v>
      </c>
      <c r="S5" s="995"/>
      <c r="T5" s="996" t="s">
        <v>261</v>
      </c>
      <c r="U5" s="996"/>
    </row>
    <row r="6" spans="1:24" ht="50.1" customHeight="1">
      <c r="A6" s="180"/>
      <c r="B6" s="238"/>
      <c r="C6" s="217" t="s">
        <v>236</v>
      </c>
      <c r="D6" s="239"/>
      <c r="E6" s="188"/>
      <c r="F6" s="188" t="s">
        <v>237</v>
      </c>
      <c r="G6" s="173"/>
      <c r="H6" s="191">
        <v>795321</v>
      </c>
      <c r="I6" s="192"/>
      <c r="J6" s="193">
        <f>N6-H6</f>
        <v>15</v>
      </c>
      <c r="K6" s="193"/>
      <c r="L6" s="191"/>
      <c r="M6" s="192"/>
      <c r="N6" s="193">
        <v>795336</v>
      </c>
      <c r="O6" s="174"/>
      <c r="P6" s="284"/>
      <c r="Q6" s="285"/>
      <c r="R6" s="286"/>
      <c r="S6" s="285"/>
      <c r="T6" s="286"/>
      <c r="U6" s="283"/>
      <c r="V6" s="702"/>
      <c r="X6" s="304"/>
    </row>
    <row r="7" spans="1:24" ht="50.1" customHeight="1">
      <c r="A7" s="180"/>
      <c r="B7" s="237"/>
      <c r="C7" s="189" t="s">
        <v>238</v>
      </c>
      <c r="D7" s="240"/>
      <c r="E7" s="187"/>
      <c r="F7" s="187" t="s">
        <v>237</v>
      </c>
      <c r="G7" s="185"/>
      <c r="H7" s="194">
        <v>279434</v>
      </c>
      <c r="I7" s="195"/>
      <c r="J7" s="193">
        <f t="shared" ref="J7:J15" si="0">N7-H7</f>
        <v>7</v>
      </c>
      <c r="K7" s="196"/>
      <c r="L7" s="194"/>
      <c r="M7" s="195"/>
      <c r="N7" s="193">
        <v>279441</v>
      </c>
      <c r="O7" s="186"/>
      <c r="P7" s="290"/>
      <c r="Q7" s="291"/>
      <c r="R7" s="292"/>
      <c r="S7" s="291"/>
      <c r="T7" s="292"/>
      <c r="U7" s="293"/>
      <c r="V7" s="638"/>
    </row>
    <row r="8" spans="1:24" ht="50.1" customHeight="1">
      <c r="A8" s="180"/>
      <c r="B8" s="237"/>
      <c r="C8" s="189" t="s">
        <v>239</v>
      </c>
      <c r="D8" s="240"/>
      <c r="E8" s="187"/>
      <c r="F8" s="187" t="s">
        <v>237</v>
      </c>
      <c r="G8" s="185"/>
      <c r="H8" s="194">
        <v>3353</v>
      </c>
      <c r="I8" s="195"/>
      <c r="J8" s="193"/>
      <c r="K8" s="196"/>
      <c r="L8" s="194"/>
      <c r="M8" s="195"/>
      <c r="N8" s="193">
        <v>3353</v>
      </c>
      <c r="O8" s="186"/>
      <c r="P8" s="290"/>
      <c r="Q8" s="291"/>
      <c r="R8" s="292"/>
      <c r="S8" s="291"/>
      <c r="T8" s="292"/>
      <c r="U8" s="293"/>
    </row>
    <row r="9" spans="1:24" ht="50.1" customHeight="1">
      <c r="A9" s="180"/>
      <c r="B9" s="237"/>
      <c r="C9" s="288" t="s">
        <v>348</v>
      </c>
      <c r="D9" s="249"/>
      <c r="E9" s="250"/>
      <c r="F9" s="250" t="s">
        <v>237</v>
      </c>
      <c r="G9" s="251"/>
      <c r="H9" s="252">
        <v>125778</v>
      </c>
      <c r="I9" s="253"/>
      <c r="J9" s="193">
        <f t="shared" si="0"/>
        <v>2</v>
      </c>
      <c r="K9" s="254"/>
      <c r="L9" s="252"/>
      <c r="M9" s="253"/>
      <c r="N9" s="255">
        <v>125780</v>
      </c>
      <c r="O9" s="186"/>
      <c r="P9" s="290"/>
      <c r="Q9" s="291"/>
      <c r="R9" s="292"/>
      <c r="S9" s="291"/>
      <c r="T9" s="292"/>
      <c r="U9" s="293"/>
      <c r="V9" s="337"/>
      <c r="W9" s="336"/>
      <c r="X9" s="224"/>
    </row>
    <row r="10" spans="1:24" ht="50.1" customHeight="1">
      <c r="A10" s="180"/>
      <c r="B10" s="237"/>
      <c r="C10" s="279" t="s">
        <v>262</v>
      </c>
      <c r="D10" s="240"/>
      <c r="E10" s="187"/>
      <c r="F10" s="187" t="s">
        <v>237</v>
      </c>
      <c r="G10" s="185"/>
      <c r="H10" s="194">
        <v>13316</v>
      </c>
      <c r="I10" s="195"/>
      <c r="J10" s="193"/>
      <c r="K10" s="196"/>
      <c r="L10" s="194"/>
      <c r="M10" s="195"/>
      <c r="N10" s="193">
        <v>13316</v>
      </c>
      <c r="O10" s="186"/>
      <c r="P10" s="290"/>
      <c r="Q10" s="291"/>
      <c r="R10" s="292"/>
      <c r="S10" s="291"/>
      <c r="T10" s="292"/>
      <c r="U10" s="293"/>
    </row>
    <row r="11" spans="1:24" ht="50.1" customHeight="1">
      <c r="A11" s="180"/>
      <c r="B11" s="184"/>
      <c r="C11" s="279" t="s">
        <v>263</v>
      </c>
      <c r="D11" s="248"/>
      <c r="E11" s="187"/>
      <c r="F11" s="187" t="s">
        <v>237</v>
      </c>
      <c r="G11" s="185"/>
      <c r="H11" s="194">
        <v>50201</v>
      </c>
      <c r="I11" s="195"/>
      <c r="J11" s="193">
        <f t="shared" si="0"/>
        <v>2</v>
      </c>
      <c r="K11" s="196"/>
      <c r="L11" s="194"/>
      <c r="M11" s="195"/>
      <c r="N11" s="193">
        <v>50203</v>
      </c>
      <c r="O11" s="186"/>
      <c r="P11" s="290"/>
      <c r="Q11" s="291"/>
      <c r="R11" s="292"/>
      <c r="S11" s="291"/>
      <c r="T11" s="292"/>
      <c r="U11" s="293"/>
    </row>
    <row r="12" spans="1:24" ht="50.1" customHeight="1">
      <c r="A12" s="180"/>
      <c r="B12" s="198"/>
      <c r="C12" s="279" t="s">
        <v>264</v>
      </c>
      <c r="D12" s="245"/>
      <c r="E12" s="187"/>
      <c r="F12" s="187" t="s">
        <v>237</v>
      </c>
      <c r="G12" s="185"/>
      <c r="H12" s="194">
        <v>10670</v>
      </c>
      <c r="I12" s="195"/>
      <c r="J12" s="193"/>
      <c r="K12" s="196"/>
      <c r="L12" s="194"/>
      <c r="M12" s="195"/>
      <c r="N12" s="246">
        <v>10670</v>
      </c>
      <c r="O12" s="186"/>
      <c r="P12" s="290"/>
      <c r="Q12" s="291"/>
      <c r="R12" s="292"/>
      <c r="S12" s="291"/>
      <c r="T12" s="292"/>
      <c r="U12" s="293"/>
    </row>
    <row r="13" spans="1:24" ht="50.1" customHeight="1">
      <c r="A13" s="180"/>
      <c r="B13" s="184"/>
      <c r="C13" s="288" t="s">
        <v>265</v>
      </c>
      <c r="D13" s="256"/>
      <c r="E13" s="250"/>
      <c r="F13" s="250" t="s">
        <v>237</v>
      </c>
      <c r="G13" s="251"/>
      <c r="H13" s="252">
        <v>45469</v>
      </c>
      <c r="I13" s="253"/>
      <c r="J13" s="193">
        <f t="shared" si="0"/>
        <v>1</v>
      </c>
      <c r="K13" s="254"/>
      <c r="L13" s="252"/>
      <c r="M13" s="253"/>
      <c r="N13" s="257">
        <v>45470</v>
      </c>
      <c r="O13" s="186"/>
      <c r="P13" s="290"/>
      <c r="Q13" s="291"/>
      <c r="R13" s="292"/>
      <c r="S13" s="291"/>
      <c r="T13" s="292"/>
      <c r="U13" s="293"/>
      <c r="V13" s="337"/>
      <c r="W13" s="336"/>
      <c r="X13" s="224"/>
    </row>
    <row r="14" spans="1:24" ht="50.1" customHeight="1">
      <c r="A14" s="180"/>
      <c r="B14" s="237"/>
      <c r="C14" s="289" t="s">
        <v>266</v>
      </c>
      <c r="D14" s="240"/>
      <c r="E14" s="189"/>
      <c r="F14" s="189" t="s">
        <v>237</v>
      </c>
      <c r="G14" s="185"/>
      <c r="H14" s="194">
        <v>873</v>
      </c>
      <c r="I14" s="195"/>
      <c r="J14" s="193"/>
      <c r="K14" s="196"/>
      <c r="L14" s="194"/>
      <c r="M14" s="195"/>
      <c r="N14" s="257">
        <v>873</v>
      </c>
      <c r="O14" s="186"/>
      <c r="P14" s="290"/>
      <c r="Q14" s="291"/>
      <c r="R14" s="292"/>
      <c r="S14" s="291"/>
      <c r="T14" s="292"/>
      <c r="U14" s="293"/>
    </row>
    <row r="15" spans="1:24" ht="50.1" customHeight="1">
      <c r="A15" s="180"/>
      <c r="B15" s="198"/>
      <c r="C15" s="258" t="s">
        <v>267</v>
      </c>
      <c r="D15" s="240"/>
      <c r="E15" s="416"/>
      <c r="F15" s="416" t="s">
        <v>237</v>
      </c>
      <c r="G15" s="262"/>
      <c r="H15" s="263">
        <v>148694</v>
      </c>
      <c r="I15" s="264"/>
      <c r="J15" s="193">
        <f t="shared" si="0"/>
        <v>1</v>
      </c>
      <c r="K15" s="265"/>
      <c r="L15" s="263"/>
      <c r="M15" s="266"/>
      <c r="N15" s="418">
        <v>148695</v>
      </c>
      <c r="O15" s="267"/>
      <c r="P15" s="419"/>
      <c r="Q15" s="420"/>
      <c r="R15" s="421"/>
      <c r="S15" s="420"/>
      <c r="T15" s="421"/>
      <c r="U15" s="293"/>
    </row>
    <row r="16" spans="1:24" ht="50.1" customHeight="1">
      <c r="A16" s="180"/>
      <c r="B16" s="184"/>
      <c r="C16" s="424" t="s">
        <v>409</v>
      </c>
      <c r="D16" s="248"/>
      <c r="E16" s="417"/>
      <c r="F16" s="417" t="s">
        <v>410</v>
      </c>
      <c r="G16" s="185"/>
      <c r="H16" s="252">
        <v>932</v>
      </c>
      <c r="I16" s="253"/>
      <c r="J16" s="193"/>
      <c r="K16" s="254"/>
      <c r="L16" s="252"/>
      <c r="M16" s="195"/>
      <c r="N16" s="423">
        <v>932</v>
      </c>
      <c r="O16" s="186"/>
      <c r="P16" s="290"/>
      <c r="Q16" s="291"/>
      <c r="R16" s="292"/>
      <c r="S16" s="291"/>
      <c r="T16" s="292"/>
      <c r="U16" s="422"/>
    </row>
    <row r="17" spans="1:21" ht="50.1" customHeight="1">
      <c r="A17" s="180"/>
      <c r="B17" s="225"/>
      <c r="C17" s="274"/>
      <c r="D17" s="275"/>
      <c r="E17" s="230"/>
      <c r="F17" s="230"/>
      <c r="G17" s="226"/>
      <c r="H17" s="261"/>
      <c r="I17" s="276"/>
      <c r="J17" s="229"/>
      <c r="K17" s="229"/>
      <c r="L17" s="261"/>
      <c r="M17" s="228"/>
      <c r="N17" s="277"/>
      <c r="O17" s="231"/>
      <c r="P17" s="294"/>
      <c r="Q17" s="295"/>
      <c r="R17" s="296"/>
      <c r="S17" s="295"/>
      <c r="T17" s="296"/>
      <c r="U17" s="297"/>
    </row>
    <row r="18" spans="1:21" ht="50.1" customHeight="1">
      <c r="A18" s="180"/>
      <c r="B18" s="238"/>
      <c r="C18" s="993" t="s">
        <v>240</v>
      </c>
      <c r="D18" s="239"/>
      <c r="E18" s="190"/>
      <c r="F18" s="190" t="s">
        <v>237</v>
      </c>
      <c r="G18" s="268"/>
      <c r="H18" s="269">
        <f>SUM(H6:H17)</f>
        <v>1474041</v>
      </c>
      <c r="I18" s="270"/>
      <c r="J18" s="269">
        <f t="shared" ref="J18:T18" si="1">SUM(J6:J17)</f>
        <v>28</v>
      </c>
      <c r="K18" s="271">
        <f t="shared" si="1"/>
        <v>0</v>
      </c>
      <c r="L18" s="269">
        <f t="shared" si="1"/>
        <v>0</v>
      </c>
      <c r="M18" s="270">
        <f t="shared" si="1"/>
        <v>0</v>
      </c>
      <c r="N18" s="272">
        <f t="shared" si="1"/>
        <v>1474069</v>
      </c>
      <c r="O18" s="273">
        <f t="shared" si="1"/>
        <v>0</v>
      </c>
      <c r="P18" s="284">
        <f t="shared" si="1"/>
        <v>0</v>
      </c>
      <c r="Q18" s="285">
        <f t="shared" si="1"/>
        <v>0</v>
      </c>
      <c r="R18" s="286">
        <f t="shared" si="1"/>
        <v>0</v>
      </c>
      <c r="S18" s="285">
        <f t="shared" si="1"/>
        <v>0</v>
      </c>
      <c r="T18" s="287">
        <f t="shared" si="1"/>
        <v>0</v>
      </c>
      <c r="U18" s="283"/>
    </row>
    <row r="19" spans="1:21" ht="50.1" customHeight="1" thickBot="1">
      <c r="A19" s="180"/>
      <c r="B19" s="220"/>
      <c r="C19" s="994"/>
      <c r="D19" s="241"/>
      <c r="E19" s="236"/>
      <c r="F19" s="236" t="s">
        <v>241</v>
      </c>
      <c r="G19" s="234"/>
      <c r="H19" s="247"/>
      <c r="I19" s="243"/>
      <c r="J19" s="247"/>
      <c r="K19" s="244"/>
      <c r="L19" s="242"/>
      <c r="M19" s="243"/>
      <c r="N19" s="260"/>
      <c r="O19" s="235"/>
      <c r="P19" s="176"/>
      <c r="Q19" s="281"/>
      <c r="R19" s="282"/>
      <c r="S19" s="281"/>
      <c r="T19" s="282"/>
      <c r="U19" s="281"/>
    </row>
    <row r="20" spans="1:21" ht="26.1" customHeight="1">
      <c r="A20" s="180"/>
      <c r="B20" s="172"/>
      <c r="C20" s="280" t="s">
        <v>454</v>
      </c>
      <c r="D20" s="171"/>
      <c r="E20" s="171"/>
      <c r="F20" s="171"/>
      <c r="G20" s="172"/>
      <c r="H20" s="259"/>
      <c r="I20" s="197"/>
      <c r="J20" s="259"/>
      <c r="K20" s="197"/>
      <c r="L20" s="197"/>
      <c r="M20" s="197"/>
      <c r="N20" s="259"/>
      <c r="O20" s="172"/>
      <c r="P20" s="172"/>
      <c r="Q20" s="172"/>
      <c r="R20" s="278"/>
      <c r="S20" s="278"/>
      <c r="T20" s="224"/>
      <c r="U20" s="224"/>
    </row>
    <row r="21" spans="1:21" ht="26.1" customHeight="1">
      <c r="A21" s="180"/>
      <c r="B21" s="172"/>
      <c r="C21" s="280"/>
      <c r="D21" s="171"/>
      <c r="E21" s="171"/>
      <c r="F21" s="171"/>
      <c r="G21" s="172"/>
      <c r="H21" s="181"/>
      <c r="I21" s="172"/>
      <c r="J21" s="181"/>
      <c r="K21" s="172"/>
      <c r="L21" s="181"/>
      <c r="M21" s="172"/>
      <c r="N21" s="181"/>
      <c r="O21" s="172"/>
      <c r="P21" s="172"/>
      <c r="Q21" s="172"/>
      <c r="R21" s="233"/>
      <c r="S21" s="233"/>
      <c r="T21" s="224"/>
      <c r="U21" s="224"/>
    </row>
    <row r="26" spans="1:21" ht="14.25">
      <c r="C26" s="280"/>
    </row>
    <row r="27" spans="1:21" ht="14.25">
      <c r="C27" s="280"/>
    </row>
  </sheetData>
  <mergeCells count="15">
    <mergeCell ref="P4:U4"/>
    <mergeCell ref="N3:U3"/>
    <mergeCell ref="C18:C19"/>
    <mergeCell ref="P5:Q5"/>
    <mergeCell ref="R5:S5"/>
    <mergeCell ref="T5:U5"/>
    <mergeCell ref="C4:F5"/>
    <mergeCell ref="H4:I4"/>
    <mergeCell ref="J4:K4"/>
    <mergeCell ref="L4:M4"/>
    <mergeCell ref="N4:O4"/>
    <mergeCell ref="H5:I5"/>
    <mergeCell ref="J5:K5"/>
    <mergeCell ref="L5:M5"/>
    <mergeCell ref="N5:O5"/>
  </mergeCells>
  <phoneticPr fontId="5"/>
  <pageMargins left="0.51181102362204722" right="0.70866141732283472" top="0.74803149606299213" bottom="0.74803149606299213" header="0.31496062992125984" footer="0.31496062992125984"/>
  <pageSetup paperSize="9" scale="76"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表紙</vt:lpstr>
      <vt:lpstr>予算執行状況</vt:lpstr>
      <vt:lpstr>特別会計</vt:lpstr>
      <vt:lpstr>病院会計</vt:lpstr>
      <vt:lpstr>病院会計資料</vt:lpstr>
      <vt:lpstr>住民負担の状況</vt:lpstr>
      <vt:lpstr>公有財産</vt:lpstr>
      <vt:lpstr>有価・出資・債権</vt:lpstr>
      <vt:lpstr>基金</vt:lpstr>
      <vt:lpstr>物品 </vt:lpstr>
      <vt:lpstr>基金!Print_Area</vt:lpstr>
      <vt:lpstr>公有財産!Print_Area</vt:lpstr>
      <vt:lpstr>住民負担の状況!Print_Area</vt:lpstr>
      <vt:lpstr>特別会計!Print_Area</vt:lpstr>
      <vt:lpstr>表紙!Print_Area</vt:lpstr>
      <vt:lpstr>病院会計!Print_Area</vt:lpstr>
      <vt:lpstr>病院会計資料!Print_Area</vt:lpstr>
      <vt:lpstr>'物品 '!Print_Area</vt:lpstr>
      <vt:lpstr>有価・出資・債権!Print_Area</vt:lpstr>
      <vt:lpstr>予算執行状況!Print_Area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東芝ユーザ</dc:creator>
  <cp:lastModifiedBy>Arase Hirotaka</cp:lastModifiedBy>
  <cp:lastPrinted>2022-06-01T00:35:52Z</cp:lastPrinted>
  <dcterms:created xsi:type="dcterms:W3CDTF">2000-02-04T01:18:46Z</dcterms:created>
  <dcterms:modified xsi:type="dcterms:W3CDTF">2022-06-07T02:56:57Z</dcterms:modified>
</cp:coreProperties>
</file>