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財政状況の公表\財政状況の公表\R03\上期\"/>
    </mc:Choice>
  </mc:AlternateContent>
  <xr:revisionPtr revIDLastSave="0" documentId="13_ncr:1_{D93A0ADC-C9D9-4BE1-9D33-751B4E865DBE}" xr6:coauthVersionLast="47" xr6:coauthVersionMax="47" xr10:uidLastSave="{00000000-0000-0000-0000-000000000000}"/>
  <bookViews>
    <workbookView xWindow="-120" yWindow="-120" windowWidth="29040" windowHeight="15840" tabRatio="923" activeTab="5" xr2:uid="{00000000-000D-0000-FFFF-FFFF00000000}"/>
  </bookViews>
  <sheets>
    <sheet name="表紙" sheetId="25" r:id="rId1"/>
    <sheet name="予算執行状況" sheetId="5" r:id="rId2"/>
    <sheet name="特別会計" sheetId="7" r:id="rId3"/>
    <sheet name="病院会計" sheetId="8" r:id="rId4"/>
    <sheet name="病院会計資料" sheetId="9" r:id="rId5"/>
    <sheet name="住民負担の状況" sheetId="10" r:id="rId6"/>
    <sheet name="公有財産 " sheetId="28" r:id="rId7"/>
    <sheet name="有価・出資・債権" sheetId="20" r:id="rId8"/>
    <sheet name="基金" sheetId="14" r:id="rId9"/>
    <sheet name="物品 " sheetId="29" r:id="rId10"/>
  </sheets>
  <definedNames>
    <definedName name="_xlnm.Print_Area" localSheetId="8">基金!$A$1:$U$21</definedName>
    <definedName name="_xlnm.Print_Area" localSheetId="6">'公有財産 '!$A$1:$Q$240</definedName>
    <definedName name="_xlnm.Print_Area" localSheetId="5">住民負担の状況!$A$1:$I$54</definedName>
    <definedName name="_xlnm.Print_Area" localSheetId="2">特別会計!$A$1:$H$126</definedName>
    <definedName name="_xlnm.Print_Area" localSheetId="0">表紙!$A$1:$K$52</definedName>
    <definedName name="_xlnm.Print_Area" localSheetId="3">病院会計!$A$1:$H$58</definedName>
    <definedName name="_xlnm.Print_Area" localSheetId="4">病院会計資料!$A$1:$H$34</definedName>
    <definedName name="_xlnm.Print_Area" localSheetId="9">'物品 '!$A$1:$P$28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27" i="28" l="1"/>
  <c r="F195" i="28"/>
  <c r="F227" i="28"/>
  <c r="L21" i="28"/>
  <c r="N21" i="28" s="1"/>
  <c r="K21" i="28"/>
  <c r="I21" i="28"/>
  <c r="H21" i="28"/>
  <c r="F21" i="28"/>
  <c r="P227" i="28"/>
  <c r="N75" i="28"/>
  <c r="O75" i="28"/>
  <c r="Q75" i="28"/>
  <c r="M227" i="28"/>
  <c r="H32" i="10"/>
  <c r="F32" i="10"/>
  <c r="F9" i="9" l="1"/>
  <c r="G91" i="7"/>
  <c r="H32" i="9"/>
  <c r="H31" i="9"/>
  <c r="H33" i="9" s="1"/>
  <c r="G32" i="9"/>
  <c r="G31" i="9"/>
  <c r="H27" i="9"/>
  <c r="G27" i="9"/>
  <c r="G18" i="9"/>
  <c r="G33" i="9" l="1"/>
  <c r="M27" i="29" l="1"/>
  <c r="K27" i="29"/>
  <c r="I27" i="29"/>
  <c r="L232" i="28" l="1"/>
  <c r="I232" i="28"/>
  <c r="F232" i="28"/>
  <c r="L231" i="28"/>
  <c r="I231" i="28"/>
  <c r="F231" i="28"/>
  <c r="L230" i="28"/>
  <c r="I230" i="28"/>
  <c r="L227" i="28"/>
  <c r="I227" i="28"/>
  <c r="G239" i="28"/>
  <c r="H223" i="28"/>
  <c r="H222" i="28"/>
  <c r="H221" i="28"/>
  <c r="O220" i="28"/>
  <c r="Q220" i="28" s="1"/>
  <c r="N220" i="28"/>
  <c r="H220" i="28"/>
  <c r="O219" i="28"/>
  <c r="Q219" i="28" s="1"/>
  <c r="N219" i="28"/>
  <c r="H219" i="28"/>
  <c r="H218" i="28"/>
  <c r="O217" i="28"/>
  <c r="Q217" i="28" s="1"/>
  <c r="K217" i="28"/>
  <c r="H217" i="28"/>
  <c r="O216" i="28"/>
  <c r="Q216" i="28" s="1"/>
  <c r="K216" i="28"/>
  <c r="H215" i="28"/>
  <c r="O214" i="28"/>
  <c r="Q214" i="28" s="1"/>
  <c r="N214" i="28"/>
  <c r="H214" i="28"/>
  <c r="O213" i="28"/>
  <c r="Q213" i="28" s="1"/>
  <c r="K213" i="28"/>
  <c r="H213" i="28"/>
  <c r="H212" i="28"/>
  <c r="H211" i="28"/>
  <c r="O210" i="28"/>
  <c r="K210" i="28"/>
  <c r="H210" i="28"/>
  <c r="O200" i="28"/>
  <c r="K200" i="28"/>
  <c r="H200" i="28"/>
  <c r="O199" i="28"/>
  <c r="Q199" i="28" s="1"/>
  <c r="N199" i="28"/>
  <c r="O198" i="28"/>
  <c r="N198" i="28"/>
  <c r="Q197" i="28"/>
  <c r="O197" i="28"/>
  <c r="N197" i="28"/>
  <c r="H197" i="28"/>
  <c r="O196" i="28"/>
  <c r="N196" i="28"/>
  <c r="K196" i="28"/>
  <c r="F196" i="28"/>
  <c r="L195" i="28"/>
  <c r="L228" i="28" s="1"/>
  <c r="I195" i="28"/>
  <c r="I228" i="28" s="1"/>
  <c r="H194" i="28"/>
  <c r="H193" i="28"/>
  <c r="F192" i="28"/>
  <c r="F228" i="28" s="1"/>
  <c r="H191" i="28"/>
  <c r="H190" i="28"/>
  <c r="H189" i="28"/>
  <c r="H188" i="28"/>
  <c r="H187" i="28"/>
  <c r="H186" i="28"/>
  <c r="H185" i="28"/>
  <c r="H184" i="28"/>
  <c r="H183" i="28"/>
  <c r="O182" i="28"/>
  <c r="Q182" i="28" s="1"/>
  <c r="N182" i="28"/>
  <c r="O171" i="28"/>
  <c r="Q171" i="28" s="1"/>
  <c r="N171" i="28"/>
  <c r="H171" i="28"/>
  <c r="O170" i="28"/>
  <c r="Q170" i="28" s="1"/>
  <c r="N170" i="28"/>
  <c r="O169" i="28"/>
  <c r="Q169" i="28" s="1"/>
  <c r="K169" i="28"/>
  <c r="H169" i="28"/>
  <c r="O168" i="28"/>
  <c r="Q168" i="28" s="1"/>
  <c r="N168" i="28"/>
  <c r="H168" i="28"/>
  <c r="O167" i="28"/>
  <c r="Q167" i="28" s="1"/>
  <c r="N167" i="28"/>
  <c r="O166" i="28"/>
  <c r="Q166" i="28" s="1"/>
  <c r="N166" i="28"/>
  <c r="O165" i="28"/>
  <c r="Q165" i="28" s="1"/>
  <c r="N165" i="28"/>
  <c r="O164" i="28"/>
  <c r="Q164" i="28" s="1"/>
  <c r="N164" i="28"/>
  <c r="O163" i="28"/>
  <c r="Q163" i="28" s="1"/>
  <c r="N163" i="28"/>
  <c r="O162" i="28"/>
  <c r="Q162" i="28" s="1"/>
  <c r="N162" i="28"/>
  <c r="O161" i="28"/>
  <c r="Q161" i="28" s="1"/>
  <c r="K161" i="28"/>
  <c r="H161" i="28"/>
  <c r="O160" i="28"/>
  <c r="Q160" i="28" s="1"/>
  <c r="N160" i="28"/>
  <c r="O159" i="28"/>
  <c r="Q159" i="28" s="1"/>
  <c r="N159" i="28"/>
  <c r="H159" i="28"/>
  <c r="O158" i="28"/>
  <c r="Q158" i="28" s="1"/>
  <c r="N158" i="28"/>
  <c r="O157" i="28"/>
  <c r="Q157" i="28" s="1"/>
  <c r="N157" i="28"/>
  <c r="K157" i="28"/>
  <c r="O156" i="28"/>
  <c r="Q156" i="28" s="1"/>
  <c r="N156" i="28"/>
  <c r="H156" i="28"/>
  <c r="O155" i="28"/>
  <c r="Q155" i="28" s="1"/>
  <c r="N155" i="28"/>
  <c r="O154" i="28"/>
  <c r="Q154" i="28" s="1"/>
  <c r="N154" i="28"/>
  <c r="H154" i="28"/>
  <c r="O153" i="28"/>
  <c r="Q153" i="28" s="1"/>
  <c r="N153" i="28"/>
  <c r="H153" i="28"/>
  <c r="O142" i="28"/>
  <c r="Q142" i="28" s="1"/>
  <c r="N142" i="28"/>
  <c r="H142" i="28"/>
  <c r="O141" i="28"/>
  <c r="Q141" i="28" s="1"/>
  <c r="K141" i="28"/>
  <c r="H141" i="28"/>
  <c r="O140" i="28"/>
  <c r="Q140" i="28" s="1"/>
  <c r="K140" i="28"/>
  <c r="H140" i="28"/>
  <c r="O139" i="28"/>
  <c r="Q139" i="28" s="1"/>
  <c r="K139" i="28"/>
  <c r="H139" i="28"/>
  <c r="O138" i="28"/>
  <c r="Q138" i="28" s="1"/>
  <c r="N138" i="28"/>
  <c r="H138" i="28"/>
  <c r="O137" i="28"/>
  <c r="Q137" i="28" s="1"/>
  <c r="N137" i="28"/>
  <c r="O136" i="28"/>
  <c r="Q136" i="28" s="1"/>
  <c r="N136" i="28"/>
  <c r="O135" i="28"/>
  <c r="Q135" i="28" s="1"/>
  <c r="K135" i="28"/>
  <c r="O134" i="28"/>
  <c r="Q134" i="28" s="1"/>
  <c r="N134" i="28"/>
  <c r="O133" i="28"/>
  <c r="Q133" i="28" s="1"/>
  <c r="K133" i="28"/>
  <c r="O132" i="28"/>
  <c r="Q132" i="28" s="1"/>
  <c r="N132" i="28"/>
  <c r="H132" i="28"/>
  <c r="H131" i="28"/>
  <c r="H130" i="28"/>
  <c r="O129" i="28"/>
  <c r="Q129" i="28" s="1"/>
  <c r="K129" i="28"/>
  <c r="O128" i="28"/>
  <c r="Q128" i="28" s="1"/>
  <c r="N128" i="28"/>
  <c r="H127" i="28"/>
  <c r="H126" i="28"/>
  <c r="H125" i="28"/>
  <c r="H124" i="28"/>
  <c r="O112" i="28"/>
  <c r="Q112" i="28" s="1"/>
  <c r="N112" i="28"/>
  <c r="K112" i="28"/>
  <c r="O111" i="28"/>
  <c r="Q111" i="28" s="1"/>
  <c r="K111" i="28"/>
  <c r="H110" i="28"/>
  <c r="H109" i="28"/>
  <c r="H108" i="28"/>
  <c r="H107" i="28"/>
  <c r="H106" i="28"/>
  <c r="H105" i="28"/>
  <c r="O104" i="28"/>
  <c r="Q104" i="28" s="1"/>
  <c r="K104" i="28"/>
  <c r="H103" i="28"/>
  <c r="O102" i="28"/>
  <c r="Q102" i="28" s="1"/>
  <c r="N102" i="28"/>
  <c r="H101" i="28"/>
  <c r="H100" i="28"/>
  <c r="H99" i="28"/>
  <c r="H98" i="28"/>
  <c r="H97" i="28"/>
  <c r="H96" i="28"/>
  <c r="H95" i="28"/>
  <c r="H84" i="28"/>
  <c r="H83" i="28"/>
  <c r="H82" i="28"/>
  <c r="H81" i="28"/>
  <c r="O80" i="28"/>
  <c r="Q80" i="28" s="1"/>
  <c r="K80" i="28"/>
  <c r="H80" i="28"/>
  <c r="O79" i="28"/>
  <c r="Q79" i="28" s="1"/>
  <c r="K79" i="28"/>
  <c r="H79" i="28"/>
  <c r="O78" i="28"/>
  <c r="Q78" i="28" s="1"/>
  <c r="K78" i="28"/>
  <c r="H77" i="28"/>
  <c r="O76" i="28"/>
  <c r="Q76" i="28" s="1"/>
  <c r="K76" i="28"/>
  <c r="H76" i="28"/>
  <c r="O74" i="28"/>
  <c r="Q74" i="28" s="1"/>
  <c r="N74" i="28"/>
  <c r="H74" i="28"/>
  <c r="O73" i="28"/>
  <c r="Q73" i="28" s="1"/>
  <c r="N73" i="28"/>
  <c r="O72" i="28"/>
  <c r="Q72" i="28" s="1"/>
  <c r="N72" i="28"/>
  <c r="H72" i="28"/>
  <c r="H71" i="28"/>
  <c r="O70" i="28"/>
  <c r="Q70" i="28" s="1"/>
  <c r="N70" i="28"/>
  <c r="H70" i="28"/>
  <c r="O69" i="28"/>
  <c r="Q69" i="28" s="1"/>
  <c r="N69" i="28"/>
  <c r="O68" i="28"/>
  <c r="Q68" i="28" s="1"/>
  <c r="N68" i="28"/>
  <c r="K68" i="28"/>
  <c r="O67" i="28"/>
  <c r="Q67" i="28" s="1"/>
  <c r="N67" i="28"/>
  <c r="H67" i="28"/>
  <c r="O66" i="28"/>
  <c r="Q66" i="28" s="1"/>
  <c r="K66" i="28"/>
  <c r="H66" i="28"/>
  <c r="O55" i="28"/>
  <c r="Q55" i="28" s="1"/>
  <c r="K55" i="28"/>
  <c r="H55" i="28"/>
  <c r="O54" i="28"/>
  <c r="Q54" i="28" s="1"/>
  <c r="K54" i="28"/>
  <c r="H54" i="28"/>
  <c r="O53" i="28"/>
  <c r="Q53" i="28" s="1"/>
  <c r="K53" i="28"/>
  <c r="H53" i="28"/>
  <c r="O52" i="28"/>
  <c r="Q52" i="28" s="1"/>
  <c r="N52" i="28"/>
  <c r="H52" i="28"/>
  <c r="O51" i="28"/>
  <c r="Q51" i="28" s="1"/>
  <c r="N51" i="28"/>
  <c r="O50" i="28"/>
  <c r="Q50" i="28" s="1"/>
  <c r="N50" i="28"/>
  <c r="H50" i="28"/>
  <c r="O49" i="28"/>
  <c r="Q49" i="28" s="1"/>
  <c r="N49" i="28"/>
  <c r="O48" i="28"/>
  <c r="Q48" i="28" s="1"/>
  <c r="N48" i="28"/>
  <c r="H48" i="28"/>
  <c r="O47" i="28"/>
  <c r="Q47" i="28" s="1"/>
  <c r="N47" i="28"/>
  <c r="O46" i="28"/>
  <c r="Q46" i="28" s="1"/>
  <c r="N46" i="28"/>
  <c r="O45" i="28"/>
  <c r="Q45" i="28" s="1"/>
  <c r="N45" i="28"/>
  <c r="H45" i="28"/>
  <c r="O44" i="28"/>
  <c r="Q44" i="28" s="1"/>
  <c r="N44" i="28"/>
  <c r="O43" i="28"/>
  <c r="Q43" i="28" s="1"/>
  <c r="N43" i="28"/>
  <c r="O42" i="28"/>
  <c r="Q42" i="28" s="1"/>
  <c r="N42" i="28"/>
  <c r="H42" i="28"/>
  <c r="H41" i="28"/>
  <c r="O40" i="28"/>
  <c r="Q40" i="28" s="1"/>
  <c r="N40" i="28"/>
  <c r="H39" i="28"/>
  <c r="H38" i="28"/>
  <c r="O37" i="28"/>
  <c r="Q37" i="28" s="1"/>
  <c r="N37" i="28"/>
  <c r="O26" i="28"/>
  <c r="Q26" i="28" s="1"/>
  <c r="N26" i="28"/>
  <c r="H26" i="28"/>
  <c r="O25" i="28"/>
  <c r="Q25" i="28" s="1"/>
  <c r="N25" i="28"/>
  <c r="H25" i="28"/>
  <c r="O24" i="28"/>
  <c r="Q24" i="28" s="1"/>
  <c r="N24" i="28"/>
  <c r="O23" i="28"/>
  <c r="Q23" i="28" s="1"/>
  <c r="N23" i="28"/>
  <c r="O22" i="28"/>
  <c r="N22" i="28"/>
  <c r="H22" i="28"/>
  <c r="O20" i="28"/>
  <c r="Q20" i="28" s="1"/>
  <c r="N20" i="28"/>
  <c r="O19" i="28"/>
  <c r="Q19" i="28" s="1"/>
  <c r="N19" i="28"/>
  <c r="H19" i="28"/>
  <c r="O18" i="28"/>
  <c r="Q18" i="28" s="1"/>
  <c r="N18" i="28"/>
  <c r="O17" i="28"/>
  <c r="Q17" i="28" s="1"/>
  <c r="N17" i="28"/>
  <c r="O16" i="28"/>
  <c r="Q16" i="28" s="1"/>
  <c r="N16" i="28"/>
  <c r="H16" i="28"/>
  <c r="H15" i="28"/>
  <c r="H14" i="28"/>
  <c r="O13" i="28"/>
  <c r="Q13" i="28" s="1"/>
  <c r="N13" i="28"/>
  <c r="O12" i="28"/>
  <c r="Q12" i="28" s="1"/>
  <c r="N12" i="28"/>
  <c r="O11" i="28"/>
  <c r="Q11" i="28" s="1"/>
  <c r="N11" i="28"/>
  <c r="O10" i="28"/>
  <c r="Q10" i="28" s="1"/>
  <c r="K10" i="28"/>
  <c r="O9" i="28"/>
  <c r="Q9" i="28" s="1"/>
  <c r="N9" i="28"/>
  <c r="O8" i="28"/>
  <c r="Q8" i="28" s="1"/>
  <c r="N8" i="28"/>
  <c r="H8" i="28"/>
  <c r="L229" i="28" l="1"/>
  <c r="L238" i="28" s="1"/>
  <c r="N227" i="28"/>
  <c r="F229" i="28"/>
  <c r="O227" i="28"/>
  <c r="N195" i="28"/>
  <c r="P239" i="28"/>
  <c r="O195" i="28"/>
  <c r="O229" i="28" s="1"/>
  <c r="O231" i="28"/>
  <c r="K227" i="28"/>
  <c r="O232" i="28"/>
  <c r="K195" i="28"/>
  <c r="H192" i="28"/>
  <c r="H195" i="28" s="1"/>
  <c r="M239" i="28"/>
  <c r="F234" i="28"/>
  <c r="F239" i="28"/>
  <c r="F233" i="28"/>
  <c r="I234" i="28"/>
  <c r="O21" i="28"/>
  <c r="Q22" i="28"/>
  <c r="Q195" i="28" s="1"/>
  <c r="H196" i="28"/>
  <c r="Q200" i="28"/>
  <c r="H224" i="28"/>
  <c r="F230" i="28"/>
  <c r="L234" i="28"/>
  <c r="L239" i="28"/>
  <c r="I229" i="28"/>
  <c r="I238" i="28" s="1"/>
  <c r="I239" i="28"/>
  <c r="Q210" i="28"/>
  <c r="I233" i="28"/>
  <c r="I236" i="28"/>
  <c r="O230" i="28"/>
  <c r="Q196" i="28"/>
  <c r="Q198" i="28"/>
  <c r="L233" i="28"/>
  <c r="L237" i="28" l="1"/>
  <c r="L236" i="28"/>
  <c r="L235" i="28"/>
  <c r="O228" i="28"/>
  <c r="O235" i="28" s="1"/>
  <c r="O239" i="28"/>
  <c r="K239" i="28"/>
  <c r="Q21" i="28"/>
  <c r="N239" i="28"/>
  <c r="I237" i="28"/>
  <c r="F236" i="28"/>
  <c r="F235" i="28"/>
  <c r="F237" i="28"/>
  <c r="F238" i="28"/>
  <c r="O233" i="28"/>
  <c r="I235" i="28"/>
  <c r="Q227" i="28"/>
  <c r="H227" i="28"/>
  <c r="H239" i="28" s="1"/>
  <c r="O238" i="28" l="1"/>
  <c r="O236" i="28"/>
  <c r="O237" i="28"/>
  <c r="O234" i="28"/>
  <c r="Q239" i="28"/>
  <c r="F51" i="8"/>
  <c r="E51" i="8"/>
  <c r="E38" i="10" l="1"/>
  <c r="H37" i="10"/>
  <c r="F36" i="10"/>
  <c r="F37" i="10"/>
  <c r="F74" i="7" l="1"/>
  <c r="E74" i="7"/>
  <c r="G74" i="7" l="1"/>
  <c r="F33" i="10" l="1"/>
  <c r="H33" i="10" l="1"/>
  <c r="H31" i="10"/>
  <c r="H30" i="10"/>
  <c r="H29" i="10"/>
  <c r="F35" i="10"/>
  <c r="F34" i="10"/>
  <c r="F31" i="10"/>
  <c r="F30" i="10"/>
  <c r="F29" i="10"/>
  <c r="H8" i="9" l="1"/>
  <c r="G15" i="8"/>
  <c r="J7" i="14" l="1"/>
  <c r="J9" i="14"/>
  <c r="J11" i="14"/>
  <c r="J13" i="14"/>
  <c r="J15" i="14"/>
  <c r="J6" i="14"/>
  <c r="G114" i="7" l="1"/>
  <c r="G47" i="8" l="1"/>
  <c r="G110" i="7"/>
  <c r="G11" i="5"/>
  <c r="H35" i="10" l="1"/>
  <c r="K41" i="20" l="1"/>
  <c r="I41" i="20"/>
  <c r="G41" i="20"/>
  <c r="M40" i="20"/>
  <c r="M41" i="20" s="1"/>
  <c r="K33" i="20"/>
  <c r="I33" i="20"/>
  <c r="G33" i="20"/>
  <c r="M32" i="20"/>
  <c r="M31" i="20"/>
  <c r="M30" i="20"/>
  <c r="M29" i="20"/>
  <c r="M28" i="20"/>
  <c r="M27" i="20"/>
  <c r="M26" i="20"/>
  <c r="M25" i="20"/>
  <c r="M24" i="20"/>
  <c r="M23" i="20"/>
  <c r="M22" i="20"/>
  <c r="M21" i="20"/>
  <c r="M20" i="20"/>
  <c r="M19" i="20"/>
  <c r="M18" i="20"/>
  <c r="M17" i="20"/>
  <c r="I10" i="20"/>
  <c r="G10" i="20"/>
  <c r="K9" i="20"/>
  <c r="K8" i="20"/>
  <c r="K7" i="20"/>
  <c r="K6" i="20"/>
  <c r="K10" i="20" l="1"/>
  <c r="M33" i="20"/>
  <c r="G70" i="7" l="1"/>
  <c r="G43" i="5" l="1"/>
  <c r="F37" i="8"/>
  <c r="E37" i="8"/>
  <c r="G17" i="8" l="1"/>
  <c r="F48" i="10" l="1"/>
  <c r="G22" i="7"/>
  <c r="J18" i="14"/>
  <c r="E49" i="10"/>
  <c r="H48" i="10"/>
  <c r="H47" i="10"/>
  <c r="F47" i="10"/>
  <c r="H45" i="10"/>
  <c r="F45" i="10"/>
  <c r="I38" i="10"/>
  <c r="G38" i="10"/>
  <c r="H36" i="10"/>
  <c r="H34"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3" i="9"/>
  <c r="E33" i="9"/>
  <c r="F27" i="9"/>
  <c r="E27" i="9"/>
  <c r="G17" i="9"/>
  <c r="G16" i="9"/>
  <c r="G15" i="9"/>
  <c r="G9" i="9"/>
  <c r="E9" i="9"/>
  <c r="H7" i="9"/>
  <c r="F58" i="8"/>
  <c r="E58" i="8"/>
  <c r="G57" i="8"/>
  <c r="G56" i="8"/>
  <c r="G48" i="8"/>
  <c r="G46" i="8"/>
  <c r="G39" i="8"/>
  <c r="G38" i="8"/>
  <c r="G35" i="8"/>
  <c r="G34" i="8"/>
  <c r="G33" i="8"/>
  <c r="F32" i="8"/>
  <c r="E32" i="8"/>
  <c r="G30" i="8"/>
  <c r="G29" i="8"/>
  <c r="G28" i="8"/>
  <c r="G27" i="8"/>
  <c r="G26" i="8"/>
  <c r="G25" i="8"/>
  <c r="F18" i="8"/>
  <c r="E18" i="8"/>
  <c r="G16" i="8"/>
  <c r="G14" i="8"/>
  <c r="G13" i="8"/>
  <c r="G12" i="8"/>
  <c r="G11" i="8"/>
  <c r="F10" i="8"/>
  <c r="E10" i="8"/>
  <c r="G8" i="8"/>
  <c r="G7" i="8"/>
  <c r="G6" i="8"/>
  <c r="F123" i="7"/>
  <c r="E123" i="7"/>
  <c r="H121" i="7" s="1"/>
  <c r="G122" i="7"/>
  <c r="G121" i="7"/>
  <c r="F116" i="7"/>
  <c r="E116" i="7"/>
  <c r="G115" i="7"/>
  <c r="G113" i="7"/>
  <c r="G112" i="7"/>
  <c r="G111" i="7"/>
  <c r="G109" i="7"/>
  <c r="F103" i="7"/>
  <c r="E103" i="7"/>
  <c r="G102" i="7"/>
  <c r="G101" i="7"/>
  <c r="F96" i="7"/>
  <c r="E96" i="7"/>
  <c r="H91" i="7" s="1"/>
  <c r="G95" i="7"/>
  <c r="G94" i="7"/>
  <c r="G93" i="7"/>
  <c r="G92" i="7"/>
  <c r="G90" i="7"/>
  <c r="G89" i="7"/>
  <c r="F83" i="7"/>
  <c r="E83" i="7"/>
  <c r="H82" i="7" s="1"/>
  <c r="G82" i="7"/>
  <c r="G81" i="7"/>
  <c r="G80" i="7"/>
  <c r="G79" i="7"/>
  <c r="G73" i="7"/>
  <c r="G72" i="7"/>
  <c r="G71" i="7"/>
  <c r="G69" i="7"/>
  <c r="G68" i="7"/>
  <c r="F62" i="7"/>
  <c r="E62" i="7"/>
  <c r="H56" i="7" s="1"/>
  <c r="G61" i="7"/>
  <c r="G60" i="7"/>
  <c r="G59" i="7"/>
  <c r="G58" i="7"/>
  <c r="G57" i="7"/>
  <c r="G56" i="7"/>
  <c r="F51" i="7"/>
  <c r="E51" i="7"/>
  <c r="G50" i="7"/>
  <c r="G49" i="7"/>
  <c r="G48" i="7"/>
  <c r="G47" i="7"/>
  <c r="G46" i="7"/>
  <c r="G45" i="7"/>
  <c r="G44" i="7"/>
  <c r="G43" i="7"/>
  <c r="F28" i="7"/>
  <c r="E28" i="7"/>
  <c r="G27" i="7"/>
  <c r="G26" i="7"/>
  <c r="G25" i="7"/>
  <c r="G24" i="7"/>
  <c r="G23" i="7"/>
  <c r="G21" i="7"/>
  <c r="G20" i="7"/>
  <c r="G19" i="7"/>
  <c r="G18" i="7"/>
  <c r="F13" i="7"/>
  <c r="E13" i="7"/>
  <c r="H5" i="7" s="1"/>
  <c r="G12" i="7"/>
  <c r="G11" i="7"/>
  <c r="G10" i="7"/>
  <c r="G9" i="7"/>
  <c r="G8" i="7"/>
  <c r="G7" i="7"/>
  <c r="G6" i="7"/>
  <c r="G5" i="7"/>
  <c r="F45" i="5"/>
  <c r="E45" i="5"/>
  <c r="G44" i="5"/>
  <c r="G42" i="5"/>
  <c r="G41" i="5"/>
  <c r="G40" i="5"/>
  <c r="G39" i="5"/>
  <c r="G38" i="5"/>
  <c r="G37" i="5"/>
  <c r="G36" i="5"/>
  <c r="G35" i="5"/>
  <c r="G34" i="5"/>
  <c r="G33" i="5"/>
  <c r="F28" i="5"/>
  <c r="E28" i="5"/>
  <c r="H20" i="5" s="1"/>
  <c r="G27" i="5"/>
  <c r="G26" i="5"/>
  <c r="G25" i="5"/>
  <c r="G24" i="5"/>
  <c r="G23" i="5"/>
  <c r="G22" i="5"/>
  <c r="G21" i="5"/>
  <c r="G20" i="5"/>
  <c r="G19" i="5"/>
  <c r="G18" i="5"/>
  <c r="G17" i="5"/>
  <c r="G16" i="5"/>
  <c r="G15" i="5"/>
  <c r="G14" i="5"/>
  <c r="G13" i="5"/>
  <c r="G12" i="5"/>
  <c r="G10" i="5"/>
  <c r="G9" i="5"/>
  <c r="G8" i="5"/>
  <c r="G7" i="5"/>
  <c r="G6" i="5"/>
  <c r="V6" i="14"/>
  <c r="H18" i="14"/>
  <c r="K18" i="14"/>
  <c r="L18" i="14"/>
  <c r="M18" i="14"/>
  <c r="O18" i="14"/>
  <c r="P18" i="14"/>
  <c r="Q18" i="14"/>
  <c r="R18" i="14"/>
  <c r="S18" i="14"/>
  <c r="T18" i="14"/>
  <c r="F38" i="10" l="1"/>
  <c r="H45" i="7"/>
  <c r="H43" i="7"/>
  <c r="H38" i="10"/>
  <c r="F20" i="8"/>
  <c r="H112" i="7"/>
  <c r="H115" i="7"/>
  <c r="H13" i="5"/>
  <c r="H114" i="7"/>
  <c r="H42" i="5"/>
  <c r="H35" i="5"/>
  <c r="H90" i="7"/>
  <c r="H93" i="7"/>
  <c r="H44" i="7"/>
  <c r="E20" i="8"/>
  <c r="H24" i="7"/>
  <c r="H18" i="7"/>
  <c r="H89" i="7"/>
  <c r="H61" i="7"/>
  <c r="H23" i="7"/>
  <c r="H24" i="5"/>
  <c r="H6" i="5"/>
  <c r="H11" i="5"/>
  <c r="H27" i="7"/>
  <c r="H19" i="5"/>
  <c r="H16" i="5"/>
  <c r="H110" i="7"/>
  <c r="H49" i="7"/>
  <c r="H20" i="7"/>
  <c r="H46" i="10"/>
  <c r="H49" i="10" s="1"/>
  <c r="H68" i="7"/>
  <c r="H70" i="7"/>
  <c r="H122" i="7"/>
  <c r="H123" i="7" s="1"/>
  <c r="H22" i="7"/>
  <c r="H80" i="7"/>
  <c r="G62" i="7"/>
  <c r="H95" i="7"/>
  <c r="H59" i="7"/>
  <c r="H111" i="7"/>
  <c r="H11" i="7"/>
  <c r="H43" i="5"/>
  <c r="H40" i="5"/>
  <c r="H39" i="5"/>
  <c r="G28" i="5"/>
  <c r="H14" i="5"/>
  <c r="G51" i="8"/>
  <c r="G32" i="8"/>
  <c r="F40" i="8"/>
  <c r="G10" i="8"/>
  <c r="H9" i="9"/>
  <c r="G37" i="8"/>
  <c r="G18" i="8"/>
  <c r="H50" i="7"/>
  <c r="H81" i="7"/>
  <c r="H36" i="5"/>
  <c r="G51" i="7"/>
  <c r="G83" i="7"/>
  <c r="H44" i="5"/>
  <c r="H79" i="7"/>
  <c r="H37" i="5"/>
  <c r="G58" i="8"/>
  <c r="F46" i="10"/>
  <c r="F49" i="10" s="1"/>
  <c r="F13" i="10"/>
  <c r="H47" i="7"/>
  <c r="H48" i="7"/>
  <c r="H46" i="7"/>
  <c r="G123" i="7"/>
  <c r="G116" i="7"/>
  <c r="H113" i="7"/>
  <c r="H109" i="7"/>
  <c r="G96" i="7"/>
  <c r="H94" i="7"/>
  <c r="H92" i="7"/>
  <c r="H19" i="7"/>
  <c r="H25" i="7"/>
  <c r="H26" i="7"/>
  <c r="H21" i="7"/>
  <c r="G28" i="7"/>
  <c r="H7" i="7"/>
  <c r="H9" i="7"/>
  <c r="H8" i="7"/>
  <c r="H10" i="7"/>
  <c r="G13" i="7"/>
  <c r="H6" i="7"/>
  <c r="H12" i="7"/>
  <c r="H34" i="5"/>
  <c r="H41" i="5"/>
  <c r="H38" i="5"/>
  <c r="H33" i="5"/>
  <c r="H27" i="5"/>
  <c r="H23" i="5"/>
  <c r="H15" i="5"/>
  <c r="G45" i="5"/>
  <c r="H9" i="5"/>
  <c r="H7" i="5"/>
  <c r="H22" i="5"/>
  <c r="H17" i="5"/>
  <c r="H21" i="5"/>
  <c r="H25" i="5"/>
  <c r="H18" i="5"/>
  <c r="H10" i="5"/>
  <c r="H8" i="5"/>
  <c r="H26" i="5"/>
  <c r="H12" i="5"/>
  <c r="N18" i="14"/>
  <c r="G103" i="7"/>
  <c r="E40" i="8"/>
  <c r="H13" i="10"/>
  <c r="H72" i="7"/>
  <c r="H71" i="7"/>
  <c r="H101" i="7"/>
  <c r="H60" i="7"/>
  <c r="H102" i="7"/>
  <c r="H69" i="7"/>
  <c r="H57" i="7"/>
  <c r="H58" i="7"/>
  <c r="H73" i="7"/>
  <c r="H74" i="7" l="1"/>
  <c r="H83" i="7"/>
  <c r="G40" i="8"/>
  <c r="G20" i="8"/>
  <c r="H116" i="7"/>
  <c r="H51" i="7"/>
  <c r="H96" i="7"/>
  <c r="H28" i="7"/>
  <c r="H13" i="7"/>
  <c r="H45" i="5"/>
  <c r="H28" i="5"/>
  <c r="H103" i="7"/>
  <c r="H6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TomikiTakao</author>
  </authors>
  <commentList>
    <comment ref="H45" authorId="0" shapeId="0" xr:uid="{00000000-0006-0000-0200-000004000000}">
      <text>
        <r>
          <rPr>
            <b/>
            <sz val="9"/>
            <color indexed="81"/>
            <rFont val="MS P ゴシック"/>
            <family val="3"/>
            <charset val="128"/>
          </rPr>
          <t>TomikiTakao:</t>
        </r>
        <r>
          <rPr>
            <sz val="9"/>
            <color indexed="81"/>
            <rFont val="MS P ゴシック"/>
            <family val="3"/>
            <charset val="128"/>
          </rPr>
          <t xml:space="preserve">
端数－1</t>
        </r>
      </text>
    </comment>
    <comment ref="H112" authorId="0" shapeId="0" xr:uid="{00000000-0006-0000-0200-00000B000000}">
      <text>
        <r>
          <rPr>
            <b/>
            <sz val="9"/>
            <color indexed="81"/>
            <rFont val="MS P ゴシック"/>
            <family val="3"/>
            <charset val="128"/>
          </rPr>
          <t>TomikiTakao:</t>
        </r>
        <r>
          <rPr>
            <sz val="9"/>
            <color indexed="81"/>
            <rFont val="MS P ゴシック"/>
            <family val="3"/>
            <charset val="128"/>
          </rPr>
          <t xml:space="preserve">
端数－1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TokitaAtusi</author>
  </authors>
  <commentList>
    <comment ref="C194" authorId="0" shapeId="0" xr:uid="{2AAAD855-7C6D-4A77-8B93-5BDABAB0B2BA}">
      <text>
        <r>
          <rPr>
            <b/>
            <sz val="9"/>
            <color indexed="81"/>
            <rFont val="ＭＳ Ｐゴシック"/>
            <family val="3"/>
            <charset val="128"/>
          </rPr>
          <t>TokitaAtusi:</t>
        </r>
        <r>
          <rPr>
            <sz val="9"/>
            <color indexed="81"/>
            <rFont val="ＭＳ Ｐゴシック"/>
            <family val="3"/>
            <charset val="128"/>
          </rPr>
          <t xml:space="preserve">
雑種地、緑地、忠魂碑、通路、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System User</author>
  </authors>
  <commentList>
    <comment ref="D40" authorId="0" shapeId="0" xr:uid="{00000000-0006-0000-0700-000003000000}">
      <text>
        <r>
          <rPr>
            <sz val="9"/>
            <color indexed="81"/>
            <rFont val="ＭＳ Ｐゴシック"/>
            <family val="3"/>
            <charset val="128"/>
          </rPr>
          <t xml:space="preserve">企画情報Ｇに聞く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4" authorId="0" shapeId="0" xr:uid="{00000000-0006-0000-0800-000001000000}">
      <text>
        <r>
          <rPr>
            <sz val="10"/>
            <color indexed="81"/>
            <rFont val="MS P ゴシック"/>
            <family val="3"/>
            <charset val="128"/>
          </rPr>
          <t>上期：取り崩しがなければ前年末と決算年度末の差引</t>
        </r>
      </text>
    </comment>
    <comment ref="L4" authorId="0" shapeId="0" xr:uid="{00000000-0006-0000-0800-000002000000}">
      <text>
        <r>
          <rPr>
            <sz val="10"/>
            <color indexed="81"/>
            <rFont val="MS P ゴシック"/>
            <family val="3"/>
            <charset val="128"/>
          </rPr>
          <t>上期：歳入簿の基金繰入金で取り崩しないか確認する</t>
        </r>
      </text>
    </comment>
    <comment ref="N4" authorId="0" shapeId="0" xr:uid="{00000000-0006-0000-0800-000003000000}">
      <text>
        <r>
          <rPr>
            <sz val="10"/>
            <color indexed="81"/>
            <rFont val="MS P ゴシック"/>
            <family val="3"/>
            <charset val="128"/>
          </rPr>
          <t>上期：出納検査資料　基金積立現況届　9/30現在預金総額</t>
        </r>
      </text>
    </comment>
    <comment ref="AB6" authorId="0" shapeId="0" xr:uid="{6F4CB534-07AD-445C-AC8D-5C8927388950}">
      <text>
        <r>
          <rPr>
            <b/>
            <sz val="9"/>
            <color indexed="81"/>
            <rFont val="MS P ゴシック"/>
            <family val="3"/>
            <charset val="128"/>
          </rPr>
          <t>R3.4月5月  
R3.6月以降 22</t>
        </r>
      </text>
    </comment>
  </commentList>
</comments>
</file>

<file path=xl/sharedStrings.xml><?xml version="1.0" encoding="utf-8"?>
<sst xmlns="http://schemas.openxmlformats.org/spreadsheetml/2006/main" count="853" uniqueCount="491">
  <si>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</si>
  <si>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</si>
  <si>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</si>
  <si>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</si>
  <si>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</si>
  <si>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</si>
  <si>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</si>
  <si>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</si>
  <si>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</si>
  <si>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</si>
  <si>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</si>
  <si>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</si>
  <si>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</si>
  <si>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</si>
  <si>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</si>
  <si>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</si>
  <si>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</si>
  <si>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</si>
  <si>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</si>
  <si>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</si>
  <si>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</si>
  <si>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</si>
  <si>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</si>
  <si>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</si>
  <si>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</si>
  <si>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</si>
  <si>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</si>
  <si>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</si>
  <si>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</si>
  <si>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</si>
  <si>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</si>
  <si>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</si>
  <si>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</si>
  <si>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</si>
  <si>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</si>
  <si>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</si>
  <si>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</si>
  <si>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</si>
  <si>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</si>
  <si>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</si>
  <si>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</si>
  <si>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</si>
  <si>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</si>
  <si>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</si>
  <si>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</si>
  <si>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</si>
  <si>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</si>
  <si>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</si>
  <si>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</si>
  <si>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</si>
  <si>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</si>
  <si>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</si>
  <si>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</si>
  <si>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</si>
  <si>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</si>
  <si>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</si>
  <si>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</si>
  <si>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</si>
  <si>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</si>
  <si>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</si>
  <si>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</si>
  <si>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</si>
  <si>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</si>
  <si>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</si>
  <si>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</si>
  <si>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</si>
  <si>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</si>
  <si>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</si>
  <si>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</si>
  <si>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</si>
  <si>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</si>
  <si>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</si>
  <si>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</si>
  <si>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</si>
  <si>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</si>
  <si>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</si>
  <si>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</si>
  <si>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</si>
  <si>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</si>
  <si>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</si>
  <si>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</si>
  <si>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</si>
  <si>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</si>
  <si>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</si>
  <si>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</si>
  <si>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</si>
  <si>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</si>
  <si>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</si>
  <si>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</si>
  <si>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</si>
  <si>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</si>
  <si>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</si>
  <si>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</si>
  <si>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</si>
  <si>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</si>
  <si>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</si>
  <si>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</si>
  <si>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</si>
  <si>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</si>
  <si>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</si>
  <si>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</si>
  <si>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</si>
  <si>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</si>
  <si>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</si>
  <si>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</si>
  <si>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</si>
  <si>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</si>
  <si>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</si>
  <si>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</si>
  <si>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</si>
  <si>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</si>
  <si>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</si>
  <si>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</si>
  <si>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</si>
  <si>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</si>
  <si>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</si>
  <si>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</si>
  <si>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</si>
  <si>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</si>
  <si>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</si>
  <si>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</si>
  <si>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</si>
  <si>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</si>
  <si>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</si>
  <si>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</si>
  <si>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</si>
  <si>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</si>
  <si>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</si>
  <si>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</si>
  <si>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</si>
  <si>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</si>
  <si>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</si>
  <si>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</si>
  <si>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</si>
  <si>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</si>
  <si>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</si>
  <si>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</si>
  <si>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</si>
  <si>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</si>
  <si>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</si>
  <si>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</si>
  <si>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</si>
  <si>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</si>
  <si>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</si>
  <si>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</si>
  <si>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</si>
  <si>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</si>
  <si>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</si>
  <si>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</si>
  <si>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</si>
  <si>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</si>
  <si>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</si>
  <si>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</si>
  <si>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</si>
  <si>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</si>
  <si>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</si>
  <si>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</si>
  <si>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</si>
  <si>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</si>
  <si>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</si>
  <si>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</si>
  <si>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</si>
  <si>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</si>
  <si>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</si>
  <si>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</si>
  <si>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</si>
  <si>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</si>
  <si>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</si>
  <si>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</si>
  <si>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</si>
  <si>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</si>
  <si>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</si>
  <si>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</si>
  <si>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</si>
  <si>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</si>
  <si>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</si>
  <si>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</si>
  <si>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</si>
  <si>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</si>
  <si>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</si>
  <si>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</si>
  <si>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</si>
  <si>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</si>
  <si>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</si>
  <si>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</si>
  <si>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</si>
  <si>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</si>
  <si>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</si>
  <si>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</si>
  <si>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</si>
  <si>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</si>
  <si>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</si>
  <si>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</si>
  <si>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</si>
  <si>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</si>
  <si>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</si>
  <si>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</si>
  <si>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</si>
  <si>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</si>
  <si>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</si>
  <si>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</si>
  <si>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</si>
  <si>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</si>
  <si>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</si>
  <si>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</si>
  <si>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</si>
  <si>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</si>
  <si>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</si>
  <si>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</si>
  <si>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</si>
  <si>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</si>
  <si>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</si>
  <si>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</si>
  <si>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</si>
  <si>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</si>
  <si>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</si>
  <si>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</si>
  <si>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</si>
  <si>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</si>
  <si>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</si>
  <si>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</si>
  <si>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</si>
  <si>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</si>
  <si>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</si>
  <si>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</si>
  <si>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</si>
  <si>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</si>
  <si>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</si>
  <si>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</si>
  <si>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6"/>
  </si>
  <si>
    <t>（単位：千円）</t>
  </si>
  <si>
    <t>区                    分</t>
  </si>
  <si>
    <t>前年末現在高</t>
  </si>
  <si>
    <t>Ａ</t>
  </si>
  <si>
    <t>Ｂ</t>
  </si>
  <si>
    <t>Ｃ</t>
  </si>
  <si>
    <t>Ａ＋Ｂ－Ｃ</t>
  </si>
  <si>
    <t>財政調整基金</t>
    <rPh sb="0" eb="2">
      <t>ザイセイ</t>
    </rPh>
    <rPh sb="2" eb="4">
      <t>チョウセイ</t>
    </rPh>
    <rPh sb="4" eb="6">
      <t>キキン</t>
    </rPh>
    <phoneticPr fontId="26"/>
  </si>
  <si>
    <t>現金</t>
    <rPh sb="0" eb="2">
      <t>ゲンキン</t>
    </rPh>
    <phoneticPr fontId="26"/>
  </si>
  <si>
    <t>減債基金</t>
    <rPh sb="0" eb="1">
      <t>ゲン</t>
    </rPh>
    <rPh sb="1" eb="2">
      <t>サイ</t>
    </rPh>
    <rPh sb="2" eb="4">
      <t>キキン</t>
    </rPh>
    <phoneticPr fontId="26"/>
  </si>
  <si>
    <t>教育振興基金</t>
    <rPh sb="0" eb="2">
      <t>キョウイク</t>
    </rPh>
    <rPh sb="2" eb="4">
      <t>シンコウ</t>
    </rPh>
    <rPh sb="4" eb="6">
      <t>キキン</t>
    </rPh>
    <phoneticPr fontId="26"/>
  </si>
  <si>
    <t>計</t>
    <rPh sb="0" eb="1">
      <t>ケイ</t>
    </rPh>
    <phoneticPr fontId="26"/>
  </si>
  <si>
    <t>債権</t>
    <rPh sb="0" eb="2">
      <t>サイケン</t>
    </rPh>
    <phoneticPr fontId="26"/>
  </si>
  <si>
    <t xml:space="preserve">  債          権</t>
    <rPh sb="2" eb="14">
      <t>サイケン</t>
    </rPh>
    <phoneticPr fontId="26"/>
  </si>
  <si>
    <t xml:space="preserve">  有  価  証  券</t>
    <rPh sb="2" eb="6">
      <t>ユウカ</t>
    </rPh>
    <rPh sb="8" eb="12">
      <t>ショウケン</t>
    </rPh>
    <phoneticPr fontId="26"/>
  </si>
  <si>
    <t>（単位：千円）</t>
    <rPh sb="1" eb="3">
      <t>タンイ</t>
    </rPh>
    <rPh sb="4" eb="6">
      <t>センエン</t>
    </rPh>
    <phoneticPr fontId="26"/>
  </si>
  <si>
    <t>区                    分</t>
    <rPh sb="0" eb="22">
      <t>クブン</t>
    </rPh>
    <phoneticPr fontId="26"/>
  </si>
  <si>
    <t>北海道曹達株式会社</t>
    <rPh sb="0" eb="3">
      <t>ホッカイドウ</t>
    </rPh>
    <rPh sb="3" eb="4">
      <t>グンソウ</t>
    </rPh>
    <rPh sb="4" eb="5">
      <t>タツ</t>
    </rPh>
    <rPh sb="5" eb="7">
      <t>カブシキ</t>
    </rPh>
    <rPh sb="7" eb="9">
      <t>カイシャ</t>
    </rPh>
    <phoneticPr fontId="26"/>
  </si>
  <si>
    <t>　出資による権利</t>
    <rPh sb="1" eb="3">
      <t>シュッシ</t>
    </rPh>
    <rPh sb="6" eb="8">
      <t>ケンリ</t>
    </rPh>
    <phoneticPr fontId="26"/>
  </si>
  <si>
    <t>前年末現在高</t>
    <rPh sb="0" eb="3">
      <t>ゼンネンマツ</t>
    </rPh>
    <rPh sb="3" eb="5">
      <t>ゲンザイ</t>
    </rPh>
    <rPh sb="5" eb="6">
      <t>ダカ</t>
    </rPh>
    <phoneticPr fontId="26"/>
  </si>
  <si>
    <t>マイクロバス</t>
  </si>
  <si>
    <t>スクールバス</t>
  </si>
  <si>
    <t>タイヤドーザ</t>
  </si>
  <si>
    <t>グレーダ</t>
  </si>
  <si>
    <t>トラクター</t>
  </si>
  <si>
    <t>決算書資料より</t>
    <rPh sb="0" eb="3">
      <t>ケッサンショ</t>
    </rPh>
    <rPh sb="3" eb="5">
      <t>シリョウ</t>
    </rPh>
    <phoneticPr fontId="5"/>
  </si>
  <si>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</si>
  <si>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</si>
  <si>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6"/>
  </si>
  <si>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</si>
  <si>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</si>
  <si>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</si>
  <si>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</si>
  <si>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</si>
  <si>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6"/>
  </si>
  <si>
    <t>南幌温泉ハート
＆ハート基金</t>
    <rPh sb="0" eb="2">
      <t>ナンポロ</t>
    </rPh>
    <rPh sb="2" eb="4">
      <t>オンセン</t>
    </rPh>
    <rPh sb="12" eb="14">
      <t>キキン</t>
    </rPh>
    <phoneticPr fontId="26"/>
  </si>
  <si>
    <t>中山間ふるさと
水と土保全基金</t>
    <rPh sb="0" eb="1">
      <t>チュウ</t>
    </rPh>
    <rPh sb="1" eb="3">
      <t>サンカン</t>
    </rPh>
    <rPh sb="8" eb="9">
      <t>ミズ</t>
    </rPh>
    <rPh sb="10" eb="11">
      <t>ツチ</t>
    </rPh>
    <rPh sb="11" eb="13">
      <t>ホゼン</t>
    </rPh>
    <rPh sb="13" eb="15">
      <t>キキン</t>
    </rPh>
    <phoneticPr fontId="26"/>
  </si>
  <si>
    <t>介護給付費
準備基金</t>
    <rPh sb="0" eb="2">
      <t>カイゴ</t>
    </rPh>
    <rPh sb="2" eb="5">
      <t>キュウフヒ</t>
    </rPh>
    <rPh sb="6" eb="8">
      <t>ジュンビ</t>
    </rPh>
    <rPh sb="8" eb="10">
      <t>キキン</t>
    </rPh>
    <phoneticPr fontId="26"/>
  </si>
  <si>
    <t>農業支援
対策基金</t>
    <rPh sb="0" eb="2">
      <t>ノウギョウ</t>
    </rPh>
    <rPh sb="2" eb="4">
      <t>シエン</t>
    </rPh>
    <rPh sb="5" eb="7">
      <t>タイサク</t>
    </rPh>
    <rPh sb="7" eb="9">
      <t>キキン</t>
    </rPh>
    <phoneticPr fontId="26"/>
  </si>
  <si>
    <t>ふるさと応援基金</t>
    <rPh sb="4" eb="6">
      <t>オウエン</t>
    </rPh>
    <rPh sb="6" eb="8">
      <t>キキン</t>
    </rPh>
    <phoneticPr fontId="5"/>
  </si>
  <si>
    <t>↑決算統計と一致</t>
    <rPh sb="1" eb="3">
      <t>ケッサン</t>
    </rPh>
    <rPh sb="3" eb="5">
      <t>トウケイ</t>
    </rPh>
    <rPh sb="6" eb="8">
      <t>イッチ</t>
    </rPh>
    <phoneticPr fontId="5"/>
  </si>
  <si>
    <t>↑出納検査基金積立状況届けと一致</t>
    <rPh sb="1" eb="3">
      <t>スイトウ</t>
    </rPh>
    <rPh sb="3" eb="5">
      <t>ケンサ</t>
    </rPh>
    <rPh sb="5" eb="7">
      <t>キキン</t>
    </rPh>
    <rPh sb="7" eb="9">
      <t>ツミタテ</t>
    </rPh>
    <rPh sb="9" eb="11">
      <t>ジョウキョウ</t>
    </rPh>
    <rPh sb="11" eb="12">
      <t>トド</t>
    </rPh>
    <rPh sb="14" eb="16">
      <t>イッチ</t>
    </rPh>
    <phoneticPr fontId="5"/>
  </si>
  <si>
    <t>○「決算末現在高」は、平成２７年９月３０日現在高である。</t>
    <rPh sb="2" eb="4">
      <t>ケッサン</t>
    </rPh>
    <rPh sb="4" eb="5">
      <t>スエ</t>
    </rPh>
    <rPh sb="5" eb="8">
      <t>ゲンザイダカ</t>
    </rPh>
    <rPh sb="11" eb="13">
      <t>ヘイセイ</t>
    </rPh>
    <rPh sb="15" eb="16">
      <t>ネン</t>
    </rPh>
    <rPh sb="17" eb="18">
      <t>ガツ</t>
    </rPh>
    <rPh sb="20" eb="21">
      <t>ニチ</t>
    </rPh>
    <rPh sb="21" eb="24">
      <t>ゲンザイダカ</t>
    </rPh>
    <phoneticPr fontId="5"/>
  </si>
  <si>
    <t>○「整理後の額」は、平成２８年５月３１日現在高である。</t>
    <rPh sb="2" eb="4">
      <t>セイリ</t>
    </rPh>
    <rPh sb="4" eb="5">
      <t>ゴ</t>
    </rPh>
    <rPh sb="6" eb="7">
      <t>ガク</t>
    </rPh>
    <rPh sb="10" eb="12">
      <t>ヘイセイ</t>
    </rPh>
    <rPh sb="14" eb="15">
      <t>ネン</t>
    </rPh>
    <rPh sb="16" eb="17">
      <t>ガツ</t>
    </rPh>
    <rPh sb="19" eb="20">
      <t>ニチ</t>
    </rPh>
    <rPh sb="20" eb="23">
      <t>ゲンザイダカ</t>
    </rPh>
    <phoneticPr fontId="5"/>
  </si>
  <si>
    <t>生涯学習センター</t>
    <rPh sb="0" eb="2">
      <t>ショウガイ</t>
    </rPh>
    <rPh sb="2" eb="4">
      <t>ガクシュウ</t>
    </rPh>
    <phoneticPr fontId="5"/>
  </si>
  <si>
    <t>中増減は出納室に確認</t>
    <rPh sb="0" eb="1">
      <t>チュウ</t>
    </rPh>
    <rPh sb="1" eb="3">
      <t>ゾウゲン</t>
    </rPh>
    <rPh sb="4" eb="7">
      <t>スイトウシツ</t>
    </rPh>
    <rPh sb="8" eb="10">
      <t>カクニン</t>
    </rPh>
    <phoneticPr fontId="5"/>
  </si>
  <si>
    <t>償還額は、企画情報Ｇの予算要求書で確認する。</t>
    <rPh sb="0" eb="2">
      <t>ショウカン</t>
    </rPh>
    <rPh sb="2" eb="3">
      <t>ガク</t>
    </rPh>
    <rPh sb="5" eb="7">
      <t>キカク</t>
    </rPh>
    <rPh sb="7" eb="9">
      <t>ジョウホウ</t>
    </rPh>
    <rPh sb="11" eb="13">
      <t>ヨサン</t>
    </rPh>
    <rPh sb="13" eb="16">
      <t>ヨウキュウショ</t>
    </rPh>
    <rPh sb="17" eb="19">
      <t>カクニン</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</si>
  <si>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</si>
  <si>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</si>
  <si>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</si>
  <si>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年度中
積立額</t>
    <rPh sb="0" eb="3">
      <t>ネンドチュウ</t>
    </rPh>
    <rPh sb="4" eb="5">
      <t>セキ</t>
    </rPh>
    <rPh sb="5" eb="6">
      <t>タテ</t>
    </rPh>
    <phoneticPr fontId="25"/>
  </si>
  <si>
    <t>年度中
取崩額</t>
    <rPh sb="0" eb="3">
      <t>ネンドチュウ</t>
    </rPh>
    <rPh sb="4" eb="5">
      <t>トリ</t>
    </rPh>
    <rPh sb="5" eb="6">
      <t>ホウ</t>
    </rPh>
    <rPh sb="6" eb="7">
      <t>ガク</t>
    </rPh>
    <phoneticPr fontId="25"/>
  </si>
  <si>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</si>
  <si>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</si>
  <si>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</si>
  <si>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</si>
  <si>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</si>
  <si>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</si>
  <si>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</si>
  <si>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ok</t>
    <phoneticPr fontId="5"/>
  </si>
  <si>
    <t>町民プール</t>
    <rPh sb="0" eb="2">
      <t>チョウミン</t>
    </rPh>
    <phoneticPr fontId="5"/>
  </si>
  <si>
    <t>資産減耗費</t>
    <rPh sb="0" eb="2">
      <t>シサン</t>
    </rPh>
    <rPh sb="2" eb="4">
      <t>ゲンモウ</t>
    </rPh>
    <rPh sb="4" eb="5">
      <t>ヒ</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</si>
  <si>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</si>
  <si>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</si>
  <si>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</si>
  <si>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</si>
  <si>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</si>
  <si>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</si>
  <si>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</si>
  <si>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</si>
  <si>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</si>
  <si>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</si>
  <si>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</si>
  <si>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</si>
  <si>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</si>
  <si>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</si>
  <si>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</si>
  <si>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</si>
  <si>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</si>
  <si>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</si>
  <si>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</si>
  <si>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</si>
  <si>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</si>
  <si>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</si>
  <si>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</si>
  <si>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</si>
  <si>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</si>
  <si>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</si>
  <si>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</si>
  <si>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</si>
  <si>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</si>
  <si>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</si>
  <si>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</si>
  <si>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</si>
  <si>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</si>
  <si>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</si>
  <si>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</si>
  <si>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</si>
  <si>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</si>
  <si>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</si>
  <si>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</si>
  <si>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</si>
  <si>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</si>
  <si>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</si>
  <si>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</si>
  <si>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</si>
  <si>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</si>
  <si>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</si>
  <si>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</si>
  <si>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</si>
  <si>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</si>
  <si>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</si>
  <si>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</si>
  <si>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</si>
  <si>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</si>
  <si>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中学校校長・教頭住宅</t>
    <rPh sb="0" eb="3">
      <t>チュウガッコウ</t>
    </rPh>
    <rPh sb="3" eb="5">
      <t>コウチョウ</t>
    </rPh>
    <rPh sb="6" eb="8">
      <t>キョウトウ</t>
    </rPh>
    <rPh sb="8" eb="10">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</si>
  <si>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</si>
  <si>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</si>
  <si>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</si>
  <si>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</si>
  <si>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</si>
  <si>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</si>
  <si>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</si>
  <si>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12棟</t>
    <rPh sb="2" eb="3">
      <t>トウ</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</si>
  <si>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</si>
  <si>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</si>
  <si>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</si>
  <si>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</si>
  <si>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国保特別
会計基金</t>
    <rPh sb="0" eb="1">
      <t>クニ</t>
    </rPh>
    <rPh sb="1" eb="2">
      <t>ホ</t>
    </rPh>
    <rPh sb="2" eb="4">
      <t>トクベツ</t>
    </rPh>
    <rPh sb="5" eb="7">
      <t>カイケイ</t>
    </rPh>
    <rPh sb="7" eb="9">
      <t>キキン</t>
    </rPh>
    <phoneticPr fontId="26"/>
  </si>
  <si>
    <t>前年末現在高</t>
    <rPh sb="0" eb="1">
      <t>ゼン</t>
    </rPh>
    <rPh sb="1" eb="2">
      <t>トシ</t>
    </rPh>
    <rPh sb="2" eb="3">
      <t>スエ</t>
    </rPh>
    <rPh sb="3" eb="6">
      <t>ゲンザイダカ</t>
    </rPh>
    <phoneticPr fontId="26"/>
  </si>
  <si>
    <t>Ａ</t>
    <phoneticPr fontId="26"/>
  </si>
  <si>
    <t>Ｂ</t>
    <phoneticPr fontId="26"/>
  </si>
  <si>
    <t>Ａ＋Ｂ</t>
    <phoneticPr fontId="26"/>
  </si>
  <si>
    <t xml:space="preserve">株式会社南幌振興公社 </t>
    <rPh sb="0" eb="4">
      <t>カブシキガイシャ</t>
    </rPh>
    <rPh sb="4" eb="6">
      <t>ナンポロ</t>
    </rPh>
    <rPh sb="6" eb="8">
      <t>シンコウ</t>
    </rPh>
    <rPh sb="8" eb="10">
      <t>コウシャ</t>
    </rPh>
    <phoneticPr fontId="26"/>
  </si>
  <si>
    <t>株式会社南幌リゾート公社</t>
    <rPh sb="0" eb="4">
      <t>カブシキガイシャ</t>
    </rPh>
    <rPh sb="4" eb="6">
      <t>ナンポロ</t>
    </rPh>
    <rPh sb="10" eb="12">
      <t>コウシャ</t>
    </rPh>
    <phoneticPr fontId="26"/>
  </si>
  <si>
    <t>株式会社南幌町農産物加工センター</t>
    <rPh sb="0" eb="4">
      <t>カブシキガイシャ</t>
    </rPh>
    <rPh sb="4" eb="7">
      <t>ナンポロチョウ</t>
    </rPh>
    <rPh sb="7" eb="10">
      <t>ノウサンブツ</t>
    </rPh>
    <rPh sb="10" eb="12">
      <t>カコウ</t>
    </rPh>
    <phoneticPr fontId="26"/>
  </si>
  <si>
    <t>Ａ＋Ｂ－Ｃ</t>
    <phoneticPr fontId="26"/>
  </si>
  <si>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</si>
  <si>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</si>
  <si>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</si>
  <si>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</si>
  <si>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</si>
  <si>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</si>
  <si>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</si>
  <si>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</si>
  <si>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</si>
  <si>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</si>
  <si>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</si>
  <si>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</si>
  <si>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</si>
  <si>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</si>
  <si>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</si>
  <si>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</si>
  <si>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</si>
  <si>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</si>
  <si>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</si>
  <si>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</si>
  <si>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</si>
  <si>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</si>
  <si>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</si>
  <si>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</si>
  <si>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</si>
  <si>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</si>
  <si>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6"/>
  </si>
  <si>
    <t>年度中配分金
及び追加出資
金Ｂ</t>
    <rPh sb="0" eb="3">
      <t>ネンドチュウ</t>
    </rPh>
    <rPh sb="3" eb="5">
      <t>ハイブン</t>
    </rPh>
    <rPh sb="5" eb="6">
      <t>キン</t>
    </rPh>
    <rPh sb="7" eb="8">
      <t>オヨ</t>
    </rPh>
    <rPh sb="9" eb="11">
      <t>ツイカ</t>
    </rPh>
    <rPh sb="11" eb="13">
      <t>シュッシ</t>
    </rPh>
    <rPh sb="14" eb="15">
      <t>キン</t>
    </rPh>
    <phoneticPr fontId="26"/>
  </si>
  <si>
    <t>年度中支消</t>
    <rPh sb="0" eb="3">
      <t>ネンドチュウ</t>
    </rPh>
    <rPh sb="3" eb="4">
      <t>シ</t>
    </rPh>
    <rPh sb="4" eb="5">
      <t>キエル</t>
    </rPh>
    <phoneticPr fontId="26"/>
  </si>
  <si>
    <t>及び返納額Ｃ</t>
    <rPh sb="0" eb="1">
      <t>オヨ</t>
    </rPh>
    <rPh sb="2" eb="5">
      <t>ヘンノウガク</t>
    </rPh>
    <phoneticPr fontId="26"/>
  </si>
  <si>
    <t>決算年度末現在高</t>
    <rPh sb="0" eb="2">
      <t>ケッサン</t>
    </rPh>
    <rPh sb="2" eb="4">
      <t>ネンド</t>
    </rPh>
    <rPh sb="4" eb="5">
      <t>マツ</t>
    </rPh>
    <rPh sb="5" eb="7">
      <t>ゲンザイ</t>
    </rPh>
    <rPh sb="7" eb="8">
      <t>ダカ</t>
    </rPh>
    <phoneticPr fontId="26"/>
  </si>
  <si>
    <t>決算年度末現在高</t>
    <rPh sb="2" eb="4">
      <t>ネンド</t>
    </rPh>
    <phoneticPr fontId="5"/>
  </si>
  <si>
    <t>当面は、上期が1,333、下期が2,666となるはず</t>
    <rPh sb="0" eb="2">
      <t>トウメン</t>
    </rPh>
    <rPh sb="4" eb="6">
      <t>カミキ</t>
    </rPh>
    <rPh sb="13" eb="15">
      <t>シモキ</t>
    </rPh>
    <phoneticPr fontId="5"/>
  </si>
  <si>
    <t>前年末現在高は決算書資料より</t>
    <rPh sb="0" eb="3">
      <t>ゼンネンマツ</t>
    </rPh>
    <rPh sb="3" eb="5">
      <t>ゲンザイ</t>
    </rPh>
    <rPh sb="5" eb="6">
      <t>ダカ</t>
    </rPh>
    <rPh sb="7" eb="10">
      <t>ケッサンショ</t>
    </rPh>
    <rPh sb="10" eb="12">
      <t>シリョウ</t>
    </rPh>
    <phoneticPr fontId="5"/>
  </si>
  <si>
    <t>※前年度末現在高は決算書資料より</t>
    <rPh sb="1" eb="4">
      <t>ゼンネンド</t>
    </rPh>
    <rPh sb="4" eb="5">
      <t>マツ</t>
    </rPh>
    <rPh sb="5" eb="7">
      <t>ゲンザイ</t>
    </rPh>
    <rPh sb="7" eb="8">
      <t>ダカ</t>
    </rPh>
    <rPh sb="9" eb="11">
      <t>ケッサン</t>
    </rPh>
    <rPh sb="11" eb="12">
      <t>ショ</t>
    </rPh>
    <rPh sb="12" eb="14">
      <t>シリョウ</t>
    </rPh>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</si>
  <si>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</si>
  <si>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環境性能割交付金</t>
    <rPh sb="0" eb="2">
      <t>カンキョウ</t>
    </rPh>
    <rPh sb="2" eb="4">
      <t>セイノウ</t>
    </rPh>
    <rPh sb="4" eb="5">
      <t>ワリ</t>
    </rPh>
    <rPh sb="5" eb="8">
      <t>コウフキン</t>
    </rPh>
    <phoneticPr fontId="3"/>
  </si>
  <si>
    <t>公　共　用　財　産</t>
    <rPh sb="0" eb="1">
      <t>コウ</t>
    </rPh>
    <rPh sb="2" eb="3">
      <t>キョウ</t>
    </rPh>
    <rPh sb="4" eb="5">
      <t>ヨウ</t>
    </rPh>
    <rPh sb="6" eb="7">
      <t>ザイ</t>
    </rPh>
    <rPh sb="8" eb="9">
      <t>サン</t>
    </rPh>
    <phoneticPr fontId="5"/>
  </si>
  <si>
    <t>ステージ</t>
  </si>
  <si>
    <t>長幌上水道企業団
第２浄水場用地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</si>
  <si>
    <t>旧夕張太保育所</t>
    <rPh sb="0" eb="1">
      <t>キュウ</t>
    </rPh>
    <rPh sb="1" eb="3">
      <t>ユウバリ</t>
    </rPh>
    <rPh sb="3" eb="4">
      <t>フト</t>
    </rPh>
    <rPh sb="4" eb="6">
      <t>ホイク</t>
    </rPh>
    <rPh sb="6" eb="7">
      <t>ショ</t>
    </rPh>
    <phoneticPr fontId="5"/>
  </si>
  <si>
    <t>防災・減災・国土強靭化
緊急対策事業債</t>
    <rPh sb="0" eb="2">
      <t>ボウサイ</t>
    </rPh>
    <rPh sb="3" eb="5">
      <t>ゲンサイ</t>
    </rPh>
    <rPh sb="6" eb="8">
      <t>コクド</t>
    </rPh>
    <rPh sb="8" eb="10">
      <t>キョウジン</t>
    </rPh>
    <rPh sb="10" eb="11">
      <t>カ</t>
    </rPh>
    <rPh sb="12" eb="14">
      <t>キンキュウ</t>
    </rPh>
    <rPh sb="14" eb="16">
      <t>タイサク</t>
    </rPh>
    <rPh sb="16" eb="19">
      <t>ジギョウサイ</t>
    </rPh>
    <phoneticPr fontId="3"/>
  </si>
  <si>
    <t>旧町営夕張太プール</t>
    <rPh sb="0" eb="1">
      <t>キュウ</t>
    </rPh>
    <rPh sb="1" eb="3">
      <t>チョウエイ</t>
    </rPh>
    <rPh sb="3" eb="5">
      <t>ユウバリ</t>
    </rPh>
    <rPh sb="5" eb="6">
      <t>フト</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</si>
  <si>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</si>
  <si>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</si>
  <si>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</si>
  <si>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川向福祉の家</t>
    <rPh sb="0" eb="2">
      <t>カワムカイ</t>
    </rPh>
    <rPh sb="2" eb="4">
      <t>フクシ</t>
    </rPh>
    <rPh sb="5" eb="6">
      <t>イエ</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</si>
  <si>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</si>
  <si>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夕張太バス待合所</t>
    <rPh sb="0" eb="2">
      <t>ユウバリ</t>
    </rPh>
    <rPh sb="2" eb="3">
      <t>フト</t>
    </rPh>
    <rPh sb="5" eb="7">
      <t>マチアイ</t>
    </rPh>
    <rPh sb="7" eb="8">
      <t>ジョ</t>
    </rPh>
    <phoneticPr fontId="5"/>
  </si>
  <si>
    <t>普　通　財　産</t>
    <rPh sb="0" eb="1">
      <t>フ</t>
    </rPh>
    <rPh sb="2" eb="3">
      <t>ツウ</t>
    </rPh>
    <rPh sb="4" eb="5">
      <t>ザイ</t>
    </rPh>
    <rPh sb="6" eb="7">
      <t>サン</t>
    </rPh>
    <phoneticPr fontId="5"/>
  </si>
  <si>
    <t>小学校校長・教頭住宅</t>
    <rPh sb="0" eb="3">
      <t>ショウガッコウ</t>
    </rPh>
    <rPh sb="3" eb="5">
      <t>コウチョウ</t>
    </rPh>
    <rPh sb="6" eb="8">
      <t>キョウトウ</t>
    </rPh>
    <rPh sb="8" eb="10">
      <t>ジュウタク</t>
    </rPh>
    <phoneticPr fontId="5"/>
  </si>
  <si>
    <t>法人事業税交付金</t>
    <rPh sb="0" eb="2">
      <t>ホウジン</t>
    </rPh>
    <rPh sb="2" eb="4">
      <t>ジギョウ</t>
    </rPh>
    <rPh sb="4" eb="5">
      <t>ゼイ</t>
    </rPh>
    <phoneticPr fontId="3"/>
  </si>
  <si>
    <t>町債</t>
    <rPh sb="0" eb="2">
      <t>チョウサイ</t>
    </rPh>
    <phoneticPr fontId="3"/>
  </si>
  <si>
    <t>森林環境譲与税
基金</t>
    <rPh sb="0" eb="2">
      <t>シンリン</t>
    </rPh>
    <rPh sb="2" eb="4">
      <t>カンキョウ</t>
    </rPh>
    <rPh sb="4" eb="6">
      <t>ジョウヨ</t>
    </rPh>
    <rPh sb="6" eb="7">
      <t>ゼイ</t>
    </rPh>
    <rPh sb="8" eb="10">
      <t>キキン</t>
    </rPh>
    <phoneticPr fontId="5"/>
  </si>
  <si>
    <t>現金</t>
    <rPh sb="0" eb="2">
      <t>ゲンキン</t>
    </rPh>
    <phoneticPr fontId="5"/>
  </si>
  <si>
    <t>ok</t>
    <phoneticPr fontId="5"/>
  </si>
  <si>
    <t>８月と２月に償還されているはず。</t>
    <rPh sb="1" eb="2">
      <t>ガツ</t>
    </rPh>
    <rPh sb="4" eb="5">
      <t>ガツ</t>
    </rPh>
    <rPh sb="6" eb="8">
      <t>ショウカン</t>
    </rPh>
    <phoneticPr fontId="5"/>
  </si>
  <si>
    <t>旧元町特定目的住宅</t>
    <rPh sb="0" eb="1">
      <t>キュウ</t>
    </rPh>
    <rPh sb="1" eb="3">
      <t>モトマチ</t>
    </rPh>
    <rPh sb="3" eb="5">
      <t>トクテイ</t>
    </rPh>
    <rPh sb="5" eb="7">
      <t>モクテキ</t>
    </rPh>
    <rPh sb="7" eb="9">
      <t>ジュウタク</t>
    </rPh>
    <phoneticPr fontId="5"/>
  </si>
  <si>
    <t>旧夕張太特定目的住宅</t>
    <rPh sb="0" eb="1">
      <t>キュウ</t>
    </rPh>
    <rPh sb="1" eb="3">
      <t>ユウバリ</t>
    </rPh>
    <rPh sb="3" eb="4">
      <t>ブト</t>
    </rPh>
    <rPh sb="4" eb="6">
      <t>トクテイ</t>
    </rPh>
    <rPh sb="6" eb="8">
      <t>モクテキ</t>
    </rPh>
    <rPh sb="8" eb="10">
      <t>ジュウタク</t>
    </rPh>
    <phoneticPr fontId="5"/>
  </si>
  <si>
    <t>補助金</t>
    <rPh sb="0" eb="3">
      <t>ホジョキン</t>
    </rPh>
    <phoneticPr fontId="3"/>
  </si>
  <si>
    <t>一般廃棄物処理事業債</t>
    <rPh sb="0" eb="2">
      <t>イッパン</t>
    </rPh>
    <rPh sb="2" eb="5">
      <t>ハイキブツ</t>
    </rPh>
    <rPh sb="5" eb="7">
      <t>ショリ</t>
    </rPh>
    <rPh sb="7" eb="9">
      <t>ジギョウ</t>
    </rPh>
    <rPh sb="9" eb="10">
      <t>サイ</t>
    </rPh>
    <phoneticPr fontId="3"/>
  </si>
  <si>
    <t>一般補助施設整備等事業債</t>
    <rPh sb="0" eb="2">
      <t>イッパン</t>
    </rPh>
    <rPh sb="2" eb="4">
      <t>ホジョ</t>
    </rPh>
    <rPh sb="4" eb="6">
      <t>シセツ</t>
    </rPh>
    <rPh sb="6" eb="8">
      <t>セイビ</t>
    </rPh>
    <rPh sb="8" eb="9">
      <t>トウ</t>
    </rPh>
    <rPh sb="9" eb="11">
      <t>ジギョウ</t>
    </rPh>
    <rPh sb="11" eb="12">
      <t>サイ</t>
    </rPh>
    <phoneticPr fontId="3"/>
  </si>
  <si>
    <t>施設整備事業債（一般財源化）</t>
    <rPh sb="0" eb="2">
      <t>シセツ</t>
    </rPh>
    <rPh sb="2" eb="4">
      <t>セイビ</t>
    </rPh>
    <rPh sb="4" eb="6">
      <t>ジギョウ</t>
    </rPh>
    <rPh sb="6" eb="7">
      <t>サイ</t>
    </rPh>
    <rPh sb="8" eb="10">
      <t>イッパン</t>
    </rPh>
    <rPh sb="10" eb="13">
      <t>ザイゲンカ</t>
    </rPh>
    <phoneticPr fontId="3"/>
  </si>
  <si>
    <t>緊急防災・減災事業債</t>
    <rPh sb="0" eb="2">
      <t>キンキュウ</t>
    </rPh>
    <rPh sb="2" eb="4">
      <t>ボウサイ</t>
    </rPh>
    <rPh sb="5" eb="7">
      <t>ゲンサイ</t>
    </rPh>
    <rPh sb="7" eb="10">
      <t>ジギョウサイ</t>
    </rPh>
    <phoneticPr fontId="3"/>
  </si>
  <si>
    <t>一般会計出資債</t>
    <rPh sb="0" eb="2">
      <t>イッパン</t>
    </rPh>
    <rPh sb="2" eb="4">
      <t>カイケイ</t>
    </rPh>
    <rPh sb="4" eb="6">
      <t>シュッシ</t>
    </rPh>
    <rPh sb="6" eb="7">
      <t>サイ</t>
    </rPh>
    <phoneticPr fontId="3"/>
  </si>
  <si>
    <t>特別利益</t>
    <rPh sb="0" eb="2">
      <t>トクベツ</t>
    </rPh>
    <rPh sb="2" eb="4">
      <t>リエキ</t>
    </rPh>
    <phoneticPr fontId="5"/>
  </si>
  <si>
    <t>防災倉庫</t>
    <rPh sb="0" eb="2">
      <t>ボウサイ</t>
    </rPh>
    <rPh sb="2" eb="4">
      <t>ソウコ</t>
    </rPh>
    <phoneticPr fontId="5"/>
  </si>
  <si>
    <t>ヒートポンプ設備棟</t>
    <rPh sb="6" eb="8">
      <t>セツビ</t>
    </rPh>
    <rPh sb="8" eb="9">
      <t>トウ</t>
    </rPh>
    <phoneticPr fontId="5"/>
  </si>
  <si>
    <t>総合保安センター</t>
    <phoneticPr fontId="5"/>
  </si>
  <si>
    <t>除雪センター</t>
    <phoneticPr fontId="5"/>
  </si>
  <si>
    <t>晩翠墓地</t>
    <phoneticPr fontId="5"/>
  </si>
  <si>
    <t>公　共　用　財　産</t>
    <phoneticPr fontId="5"/>
  </si>
  <si>
    <t>休憩所</t>
    <phoneticPr fontId="5"/>
  </si>
  <si>
    <t>柳陽公園</t>
    <phoneticPr fontId="5"/>
  </si>
  <si>
    <t>トイレ</t>
    <phoneticPr fontId="5"/>
  </si>
  <si>
    <t>スポーツセンター</t>
    <phoneticPr fontId="5"/>
  </si>
  <si>
    <t>ライスターミナル</t>
    <phoneticPr fontId="5"/>
  </si>
  <si>
    <t>普　通　財　産</t>
    <phoneticPr fontId="5"/>
  </si>
  <si>
    <t>オンデマンド交通用車庫</t>
    <rPh sb="6" eb="8">
      <t>コウツウ</t>
    </rPh>
    <rPh sb="8" eb="9">
      <t>ヨウ</t>
    </rPh>
    <rPh sb="9" eb="11">
      <t>シャコ</t>
    </rPh>
    <phoneticPr fontId="5"/>
  </si>
  <si>
    <t xml:space="preserve">  物　　　　品</t>
  </si>
  <si>
    <t>（単位：台）</t>
  </si>
  <si>
    <t>区　　　　　　　　　　分</t>
  </si>
  <si>
    <t>増 減 高</t>
  </si>
  <si>
    <t>決算末現在高</t>
  </si>
  <si>
    <t>備　　考</t>
  </si>
  <si>
    <t>乗用車</t>
  </si>
  <si>
    <t>普通乗用車</t>
  </si>
  <si>
    <t>小型乗用車</t>
  </si>
  <si>
    <t>軽自動車</t>
  </si>
  <si>
    <t>貨物車</t>
  </si>
  <si>
    <t>小型貨物（ライトバン等）</t>
  </si>
  <si>
    <t>普通貨物（ダンプトラック等）</t>
  </si>
  <si>
    <t>乗合自動車</t>
  </si>
  <si>
    <t>温泉バス</t>
  </si>
  <si>
    <t>特殊自動車</t>
  </si>
  <si>
    <t>小型特殊</t>
  </si>
  <si>
    <t>普通特殊</t>
  </si>
  <si>
    <t>福祉自動車</t>
  </si>
  <si>
    <t>除雪トラック</t>
  </si>
  <si>
    <t>普通特殊車</t>
  </si>
  <si>
    <t>大型特殊</t>
  </si>
  <si>
    <t>ロータリ除雪車</t>
  </si>
  <si>
    <t>令和３年度～上期～</t>
    <rPh sb="0" eb="1">
      <t>レイ</t>
    </rPh>
    <rPh sb="1" eb="2">
      <t>ワ</t>
    </rPh>
    <rPh sb="3" eb="5">
      <t>ネンド</t>
    </rPh>
    <rPh sb="6" eb="7">
      <t>ウエ</t>
    </rPh>
    <phoneticPr fontId="5"/>
  </si>
  <si>
    <t>公表資料については、令和３年９月３０日現在での執行状況となり最終決算とは異なることをご了承下さい。</t>
    <rPh sb="10" eb="11">
      <t>レイ</t>
    </rPh>
    <rPh sb="11" eb="12">
      <t>ワ</t>
    </rPh>
    <phoneticPr fontId="5"/>
  </si>
  <si>
    <t>令和３年１２月</t>
    <rPh sb="0" eb="1">
      <t>レイ</t>
    </rPh>
    <rPh sb="1" eb="2">
      <t>ワ</t>
    </rPh>
    <rPh sb="3" eb="4">
      <t>ネン</t>
    </rPh>
    <rPh sb="6" eb="7">
      <t>ガツ</t>
    </rPh>
    <phoneticPr fontId="5"/>
  </si>
  <si>
    <r>
      <t>令和３年度　予算執行状況</t>
    </r>
    <r>
      <rPr>
        <b/>
        <sz val="12"/>
        <rFont val="ＭＳ 明朝"/>
        <family val="1"/>
        <charset val="128"/>
      </rPr>
      <t>（令和３年９月３０日現在）</t>
    </r>
    <rPh sb="0" eb="1">
      <t>レイ</t>
    </rPh>
    <rPh sb="1" eb="2">
      <t>ワ</t>
    </rPh>
    <rPh sb="3" eb="5">
      <t>ネンド</t>
    </rPh>
    <rPh sb="6" eb="8">
      <t>ヨサン</t>
    </rPh>
    <rPh sb="8" eb="10">
      <t>シッコウ</t>
    </rPh>
    <rPh sb="10" eb="12">
      <t>ジョウキョウ</t>
    </rPh>
    <rPh sb="13" eb="14">
      <t>レイ</t>
    </rPh>
    <rPh sb="14" eb="15">
      <t>ワ</t>
    </rPh>
    <rPh sb="16" eb="17">
      <t>ネン</t>
    </rPh>
    <rPh sb="18" eb="19">
      <t>ガツ</t>
    </rPh>
    <rPh sb="21" eb="22">
      <t>ニチ</t>
    </rPh>
    <rPh sb="22" eb="24">
      <t>ゲンザイ</t>
    </rPh>
    <phoneticPr fontId="5"/>
  </si>
  <si>
    <t>令和２年度からの繰越明許繰越額357,107千円を含む</t>
    <rPh sb="0" eb="1">
      <t>レイ</t>
    </rPh>
    <rPh sb="1" eb="2">
      <t>ワ</t>
    </rPh>
    <rPh sb="3" eb="4">
      <t>ネン</t>
    </rPh>
    <rPh sb="4" eb="5">
      <t>ド</t>
    </rPh>
    <rPh sb="8" eb="10">
      <t>クリコシ</t>
    </rPh>
    <rPh sb="10" eb="12">
      <t>メイキョ</t>
    </rPh>
    <rPh sb="12" eb="14">
      <t>クリコシ</t>
    </rPh>
    <rPh sb="14" eb="15">
      <t>ガク</t>
    </rPh>
    <rPh sb="22" eb="24">
      <t>センエン</t>
    </rPh>
    <rPh sb="25" eb="26">
      <t>フク</t>
    </rPh>
    <phoneticPr fontId="3"/>
  </si>
  <si>
    <t>◆国民健康保険特別会計（令和３年９月３０日現在）</t>
    <rPh sb="1" eb="3">
      <t>コクミン</t>
    </rPh>
    <rPh sb="3" eb="5">
      <t>ケンコウ</t>
    </rPh>
    <rPh sb="5" eb="7">
      <t>ホケン</t>
    </rPh>
    <rPh sb="7" eb="9">
      <t>トクベツ</t>
    </rPh>
    <rPh sb="9" eb="11">
      <t>カイケイ</t>
    </rPh>
    <rPh sb="12" eb="13">
      <t>レイ</t>
    </rPh>
    <rPh sb="13" eb="14">
      <t>ワ</t>
    </rPh>
    <phoneticPr fontId="5"/>
  </si>
  <si>
    <t>◆介護保険特別会計（令和３年９月３０日現在）</t>
    <rPh sb="1" eb="3">
      <t>カイゴ</t>
    </rPh>
    <rPh sb="3" eb="5">
      <t>ホケン</t>
    </rPh>
    <rPh sb="5" eb="7">
      <t>トクベツ</t>
    </rPh>
    <rPh sb="7" eb="9">
      <t>カイケイ</t>
    </rPh>
    <rPh sb="10" eb="11">
      <t>レイ</t>
    </rPh>
    <rPh sb="11" eb="12">
      <t>ワ</t>
    </rPh>
    <phoneticPr fontId="5"/>
  </si>
  <si>
    <t>◆後期高齢者医療特別会計（令和３年９月３０日現在）</t>
    <rPh sb="1" eb="3">
      <t>コウキ</t>
    </rPh>
    <rPh sb="3" eb="6">
      <t>コウレイシャ</t>
    </rPh>
    <rPh sb="6" eb="8">
      <t>イリョウ</t>
    </rPh>
    <rPh sb="8" eb="10">
      <t>トクベツ</t>
    </rPh>
    <rPh sb="10" eb="12">
      <t>カイケイ</t>
    </rPh>
    <rPh sb="13" eb="14">
      <t>レイ</t>
    </rPh>
    <rPh sb="14" eb="15">
      <t>ワ</t>
    </rPh>
    <phoneticPr fontId="5"/>
  </si>
  <si>
    <t>◆下水道事業特別会計（令和３年９月３０日現在）</t>
    <rPh sb="1" eb="4">
      <t>ゲスイドウ</t>
    </rPh>
    <rPh sb="4" eb="6">
      <t>ジギョウ</t>
    </rPh>
    <rPh sb="6" eb="8">
      <t>トクベツ</t>
    </rPh>
    <rPh sb="8" eb="10">
      <t>カイケイ</t>
    </rPh>
    <rPh sb="11" eb="12">
      <t>レイ</t>
    </rPh>
    <rPh sb="12" eb="13">
      <t>ワ</t>
    </rPh>
    <phoneticPr fontId="5"/>
  </si>
  <si>
    <t>◆農業集落排水事業特別会計（令和３年９月３０日現在）</t>
    <rPh sb="1" eb="3">
      <t>ノウギョウ</t>
    </rPh>
    <rPh sb="3" eb="5">
      <t>シュウラク</t>
    </rPh>
    <rPh sb="5" eb="7">
      <t>ハイスイ</t>
    </rPh>
    <rPh sb="7" eb="9">
      <t>ジギョウ</t>
    </rPh>
    <rPh sb="9" eb="11">
      <t>トクベツ</t>
    </rPh>
    <rPh sb="11" eb="13">
      <t>カイケイ</t>
    </rPh>
    <rPh sb="14" eb="15">
      <t>レイ</t>
    </rPh>
    <rPh sb="15" eb="16">
      <t>ワ</t>
    </rPh>
    <phoneticPr fontId="5"/>
  </si>
  <si>
    <t>◆南幌町病院事業会計（令和３年９月３０日現在）</t>
    <rPh sb="1" eb="3">
      <t>ナンポロ</t>
    </rPh>
    <rPh sb="3" eb="4">
      <t>チョウ</t>
    </rPh>
    <rPh sb="4" eb="6">
      <t>ビョウイン</t>
    </rPh>
    <rPh sb="6" eb="8">
      <t>ジギョウ</t>
    </rPh>
    <rPh sb="8" eb="10">
      <t>カイケイ</t>
    </rPh>
    <rPh sb="11" eb="12">
      <t>レイ</t>
    </rPh>
    <rPh sb="12" eb="13">
      <t>ワ</t>
    </rPh>
    <phoneticPr fontId="5"/>
  </si>
  <si>
    <t>◆南幌町病院事業会計資料（令和３年９月３０日現在）</t>
    <rPh sb="1" eb="4">
      <t>ナンポロチョウ</t>
    </rPh>
    <rPh sb="4" eb="6">
      <t>ビョウイン</t>
    </rPh>
    <rPh sb="6" eb="8">
      <t>ジギョウ</t>
    </rPh>
    <rPh sb="8" eb="10">
      <t>カイケイ</t>
    </rPh>
    <rPh sb="10" eb="12">
      <t>シリョウ</t>
    </rPh>
    <rPh sb="13" eb="14">
      <t>レイ</t>
    </rPh>
    <rPh sb="14" eb="15">
      <t>ワ</t>
    </rPh>
    <phoneticPr fontId="5"/>
  </si>
  <si>
    <t>　令和３年度患者数及び料金収入</t>
    <rPh sb="1" eb="2">
      <t>レイ</t>
    </rPh>
    <rPh sb="2" eb="3">
      <t>ワ</t>
    </rPh>
    <rPh sb="4" eb="6">
      <t>ネンド</t>
    </rPh>
    <rPh sb="6" eb="9">
      <t>カンジャスウ</t>
    </rPh>
    <rPh sb="9" eb="10">
      <t>オヨ</t>
    </rPh>
    <rPh sb="11" eb="13">
      <t>リョウキン</t>
    </rPh>
    <rPh sb="13" eb="14">
      <t>オサム</t>
    </rPh>
    <rPh sb="14" eb="15">
      <t>ニュウ</t>
    </rPh>
    <phoneticPr fontId="5"/>
  </si>
  <si>
    <t>　令和３年度病床利用率</t>
    <rPh sb="1" eb="2">
      <t>レイ</t>
    </rPh>
    <rPh sb="2" eb="3">
      <t>ワ</t>
    </rPh>
    <rPh sb="4" eb="6">
      <t>ネンド</t>
    </rPh>
    <rPh sb="6" eb="8">
      <t>ビョウショウ</t>
    </rPh>
    <rPh sb="8" eb="11">
      <t>リヨウリツ</t>
    </rPh>
    <phoneticPr fontId="5"/>
  </si>
  <si>
    <t>　令和３年度利用状況</t>
    <rPh sb="1" eb="2">
      <t>レイ</t>
    </rPh>
    <rPh sb="2" eb="3">
      <t>ワ</t>
    </rPh>
    <rPh sb="4" eb="6">
      <t>ネンド</t>
    </rPh>
    <rPh sb="6" eb="8">
      <t>リヨウ</t>
    </rPh>
    <rPh sb="8" eb="10">
      <t>ジョウキョウ</t>
    </rPh>
    <phoneticPr fontId="5"/>
  </si>
  <si>
    <t>住民負担の状況（令和３年９月３０日現在）</t>
    <rPh sb="0" eb="2">
      <t>ジュウミン</t>
    </rPh>
    <rPh sb="2" eb="4">
      <t>フタン</t>
    </rPh>
    <rPh sb="5" eb="7">
      <t>ジョウキョウ</t>
    </rPh>
    <rPh sb="8" eb="9">
      <t>レイ</t>
    </rPh>
    <rPh sb="9" eb="10">
      <t>ワ</t>
    </rPh>
    <phoneticPr fontId="5"/>
  </si>
  <si>
    <t>○「前年末現在高」は、令和２年度決算数値である。</t>
    <rPh sb="2" eb="4">
      <t>ゼンネン</t>
    </rPh>
    <rPh sb="4" eb="5">
      <t>スエ</t>
    </rPh>
    <rPh sb="5" eb="8">
      <t>ゲンザイダカ</t>
    </rPh>
    <rPh sb="11" eb="13">
      <t>レイワ</t>
    </rPh>
    <rPh sb="14" eb="16">
      <t>ネンド</t>
    </rPh>
    <rPh sb="15" eb="16">
      <t>ド</t>
    </rPh>
    <rPh sb="16" eb="18">
      <t>ケッサン</t>
    </rPh>
    <rPh sb="18" eb="20">
      <t>スウチ</t>
    </rPh>
    <phoneticPr fontId="5"/>
  </si>
  <si>
    <t>実際の積立額（円）</t>
    <rPh sb="0" eb="2">
      <t>ジッサイ</t>
    </rPh>
    <rPh sb="3" eb="5">
      <t>ツミタテ</t>
    </rPh>
    <rPh sb="5" eb="6">
      <t>ガク</t>
    </rPh>
    <rPh sb="7" eb="8">
      <t>エン</t>
    </rPh>
    <phoneticPr fontId="5"/>
  </si>
  <si>
    <t>国庫支出金</t>
    <rPh sb="0" eb="2">
      <t>コッコ</t>
    </rPh>
    <rPh sb="2" eb="4">
      <t>シシュツ</t>
    </rPh>
    <rPh sb="4" eb="5">
      <t>キン</t>
    </rPh>
    <phoneticPr fontId="5"/>
  </si>
  <si>
    <t>減収補てん債</t>
    <rPh sb="0" eb="2">
      <t>ゲンシュウ</t>
    </rPh>
    <rPh sb="2" eb="3">
      <t>ホ</t>
    </rPh>
    <rPh sb="5" eb="6">
      <t>サイ</t>
    </rPh>
    <phoneticPr fontId="5"/>
  </si>
  <si>
    <t>辺地対策事業債</t>
    <rPh sb="0" eb="2">
      <t>ヘンチ</t>
    </rPh>
    <rPh sb="2" eb="4">
      <t>タイサク</t>
    </rPh>
    <rPh sb="4" eb="6">
      <t>ジギョウ</t>
    </rPh>
    <rPh sb="6" eb="7">
      <t>サイ</t>
    </rPh>
    <phoneticPr fontId="3"/>
  </si>
  <si>
    <t>※　令和２年度からの繰越明許繰越額96,800千円を含んでいます。</t>
    <rPh sb="2" eb="3">
      <t>レイ</t>
    </rPh>
    <rPh sb="3" eb="4">
      <t>ワ</t>
    </rPh>
    <rPh sb="5" eb="6">
      <t>ネン</t>
    </rPh>
    <rPh sb="6" eb="7">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</si>
</sst>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50">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4"/>
      <name val="ＭＳ ゴシック"/>
      <family val="3"/>
      <charset val="128"/>
    </font>
    <font>
      <sz val="10"/>
      <name val="ＭＳ ゴシック"/>
      <family val="3"/>
      <charset val="128"/>
    </font>
    <font>
      <b/>
      <sz val="9"/>
      <color indexed="81"/>
      <name val="ＭＳ Ｐ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i/>
      <sz val="60"/>
      <name val="ＭＳ 明朝"/>
      <family val="1"/>
      <charset val="128"/>
    </font>
    <font>
      <i/>
      <sz val="28"/>
      <name val="ＭＳ 明朝"/>
      <family val="1"/>
      <charset val="128"/>
    </font>
    <font>
      <b/>
      <sz val="11"/>
      <name val="ＭＳ 明朝"/>
      <family val="1"/>
      <charset val="128"/>
    </font>
    <font>
      <sz val="9"/>
      <color indexed="81"/>
      <name val="ＭＳ Ｐゴシック"/>
      <family val="3"/>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4"/>
      <name val="ＭＳ Ｐゴシック"/>
      <family val="3"/>
      <charset val="128"/>
    </font>
    <font>
      <sz val="16"/>
      <name val="ＭＳ Ｐゴシック"/>
      <family val="3"/>
      <charset val="128"/>
    </font>
    <font>
      <sz val="11"/>
      <name val="HGS行書体"/>
      <family val="4"/>
      <charset val="128"/>
    </font>
    <font>
      <sz val="10"/>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trike/>
      <sz val="11"/>
      <color theme="1"/>
      <name val="ＭＳ ゴシック"/>
      <family val="3"/>
      <charset val="128"/>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10"/>
      <color indexed="81"/>
      <name val="MS P ゴシック"/>
      <family val="3"/>
      <charset val="128"/>
    </font>
    <font>
      <b/>
      <sz val="9"/>
      <color indexed="81"/>
      <name val="MS P ゴシック"/>
      <family val="3"/>
      <charset val="128"/>
    </font>
    <font>
      <sz val="9"/>
      <color indexed="81"/>
      <name val="MS P ゴシック"/>
      <family val="3"/>
      <charset val="128"/>
    </font>
    <font>
      <sz val="22"/>
      <name val="ＭＳ 明朝"/>
      <family val="1"/>
      <charset val="128"/>
    </font>
    <font>
      <sz val="48"/>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
      <patternFill patternType="solid">
        <fgColor rgb="FFFFFF00"/>
        <bgColor indexed="64"/>
      </patternFill>
    </fill>
  </fills>
  <borders count="345">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hair">
        <color indexed="64"/>
      </left>
      <right style="hair">
        <color indexed="64"/>
      </right>
      <top style="thin">
        <color indexed="64"/>
      </top>
      <bottom style="medium">
        <color indexed="64"/>
      </bottom>
      <diagonal/>
    </border>
    <border>
      <left/>
      <right style="thin">
        <color indexed="64"/>
      </right>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indexed="64"/>
      </bottom>
      <diagonal/>
    </border>
    <border>
      <left style="hair">
        <color indexed="8"/>
      </left>
      <right style="medium">
        <color indexed="64"/>
      </right>
      <top/>
      <bottom style="double">
        <color indexed="8"/>
      </bottom>
      <diagonal/>
    </border>
    <border>
      <left/>
      <right style="hair">
        <color indexed="64"/>
      </right>
      <top style="thin">
        <color indexed="64"/>
      </top>
      <bottom style="thin">
        <color indexed="64"/>
      </bottom>
      <diagonal/>
    </border>
    <border>
      <left style="hair">
        <color indexed="8"/>
      </left>
      <right/>
      <top/>
      <bottom/>
      <diagonal/>
    </border>
    <border>
      <left/>
      <right style="medium">
        <color indexed="8"/>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right/>
      <top style="thin">
        <color indexed="8"/>
      </top>
      <bottom style="thin">
        <color indexed="64"/>
      </bottom>
      <diagonal/>
    </border>
    <border>
      <left/>
      <right style="hair">
        <color indexed="8"/>
      </right>
      <top/>
      <bottom/>
      <diagonal/>
    </border>
    <border>
      <left style="medium">
        <color indexed="8"/>
      </left>
      <right/>
      <top style="thin">
        <color indexed="8"/>
      </top>
      <bottom style="double">
        <color indexed="64"/>
      </bottom>
      <diagonal/>
    </border>
    <border>
      <left/>
      <right style="thin">
        <color indexed="8"/>
      </right>
      <top style="thin">
        <color indexed="8"/>
      </top>
      <bottom style="double">
        <color indexed="64"/>
      </bottom>
      <diagonal/>
    </border>
    <border>
      <left/>
      <right style="medium">
        <color indexed="8"/>
      </right>
      <top style="thin">
        <color indexed="8"/>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hair">
        <color indexed="8"/>
      </left>
      <right/>
      <top/>
      <bottom style="thin">
        <color indexed="8"/>
      </bottom>
      <diagonal/>
    </border>
    <border>
      <left style="hair">
        <color indexed="8"/>
      </left>
      <right style="medium">
        <color indexed="8"/>
      </right>
      <top/>
      <bottom style="thin">
        <color indexed="8"/>
      </bottom>
      <diagonal/>
    </border>
    <border>
      <left style="hair">
        <color indexed="8"/>
      </left>
      <right/>
      <top style="thin">
        <color indexed="64"/>
      </top>
      <bottom style="thin">
        <color indexed="8"/>
      </bottom>
      <diagonal/>
    </border>
    <border>
      <left style="medium">
        <color indexed="8"/>
      </left>
      <right/>
      <top style="thin">
        <color indexed="8"/>
      </top>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hair">
        <color indexed="8"/>
      </left>
      <right style="hair">
        <color indexed="8"/>
      </right>
      <top style="thin">
        <color indexed="8"/>
      </top>
      <bottom/>
      <diagonal/>
    </border>
    <border>
      <left/>
      <right style="medium">
        <color indexed="8"/>
      </right>
      <top style="thin">
        <color indexed="8"/>
      </top>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
      <left/>
      <right style="thin">
        <color indexed="8"/>
      </right>
      <top style="double">
        <color indexed="8"/>
      </top>
      <bottom style="medium">
        <color indexed="8"/>
      </bottom>
      <diagonal/>
    </border>
    <border>
      <left style="hair">
        <color indexed="8"/>
      </left>
      <right/>
      <top style="thin">
        <color indexed="8"/>
      </top>
      <bottom/>
      <diagonal/>
    </border>
    <border>
      <left/>
      <right style="hair">
        <color indexed="8"/>
      </right>
      <top style="thin">
        <color indexed="8"/>
      </top>
      <bottom/>
      <diagonal/>
    </border>
    <border>
      <left/>
      <right style="thin">
        <color indexed="8"/>
      </right>
      <top style="thin">
        <color indexed="8"/>
      </top>
      <bottom/>
      <diagonal/>
    </border>
    <border>
      <left/>
      <right/>
      <top style="thin">
        <color indexed="8"/>
      </top>
      <bottom style="thin">
        <color indexed="64"/>
      </bottom>
      <diagonal/>
    </border>
  </borders>
  <cellStyleXfs count="16">
    <xf numFmtId="0" fontId="0" fillId="0" borderId="0"/>
    <xf numFmtId="38" fontId="1" fillId="0" borderId="0" applyFont="0" applyFill="0" applyBorder="0" applyAlignment="0" applyProtection="0"/>
    <xf numFmtId="38" fontId="13"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1008">
    <xf numFmtId="0" fontId="0" fillId="0" borderId="0" xfId="0"/>
    <xf numFmtId="3" fontId="6" fillId="0" borderId="0" xfId="12" applyNumberFormat="1" applyFont="1" applyBorder="1" applyAlignment="1">
      <alignment horizontal="center" vertical="center"/>
    </xf>
    <xf numFmtId="3" fontId="2" fillId="0" borderId="0" xfId="12" applyNumberFormat="1" applyFont="1" applyAlignment="1">
      <alignment vertical="center"/>
    </xf>
    <xf numFmtId="3" fontId="8" fillId="0" borderId="0" xfId="12" applyNumberFormat="1" applyFont="1" applyAlignment="1">
      <alignment vertical="center"/>
    </xf>
    <xf numFmtId="3" fontId="2" fillId="0" borderId="0" xfId="12" applyNumberFormat="1" applyFont="1" applyBorder="1" applyAlignment="1">
      <alignment vertical="center"/>
    </xf>
    <xf numFmtId="3" fontId="8" fillId="0" borderId="0" xfId="12" applyNumberFormat="1" applyFont="1" applyBorder="1" applyAlignment="1">
      <alignment vertical="center"/>
    </xf>
    <xf numFmtId="3" fontId="8"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8"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8" fillId="0" borderId="0" xfId="12" applyNumberFormat="1" applyFont="1" applyBorder="1" applyAlignment="1">
      <alignment horizontal="right" vertical="center"/>
    </xf>
    <xf numFmtId="0" fontId="2" fillId="0" borderId="0" xfId="12" applyFont="1" applyBorder="1" applyAlignment="1">
      <alignment vertical="center"/>
    </xf>
    <xf numFmtId="3" fontId="8" fillId="0" borderId="0" xfId="12" applyNumberFormat="1" applyFont="1" applyAlignment="1"/>
    <xf numFmtId="3" fontId="2" fillId="0" borderId="0" xfId="12" applyNumberFormat="1" applyFont="1" applyAlignment="1"/>
    <xf numFmtId="3" fontId="2" fillId="0" borderId="1" xfId="12" applyNumberFormat="1" applyFont="1" applyBorder="1" applyAlignment="1">
      <alignment horizontal="center" vertical="center"/>
    </xf>
    <xf numFmtId="3" fontId="2" fillId="0" borderId="1" xfId="12" applyNumberFormat="1" applyFont="1" applyBorder="1" applyAlignment="1">
      <alignment horizontal="left" vertical="center"/>
    </xf>
    <xf numFmtId="3" fontId="2" fillId="0" borderId="1" xfId="12" applyNumberFormat="1" applyFont="1" applyBorder="1" applyAlignment="1">
      <alignment vertical="center"/>
    </xf>
    <xf numFmtId="3" fontId="2" fillId="0" borderId="0" xfId="12" applyNumberFormat="1" applyFont="1" applyBorder="1" applyAlignment="1">
      <alignment horizontal="right" vertical="center"/>
    </xf>
    <xf numFmtId="3" fontId="2" fillId="0" borderId="0" xfId="12" applyNumberFormat="1" applyFont="1" applyBorder="1" applyAlignment="1">
      <alignment horizontal="center" vertical="center"/>
    </xf>
    <xf numFmtId="176" fontId="8" fillId="0" borderId="0" xfId="12" applyNumberFormat="1" applyFont="1" applyBorder="1" applyAlignment="1">
      <alignment vertical="center"/>
    </xf>
    <xf numFmtId="3" fontId="13" fillId="0" borderId="0" xfId="12" applyNumberFormat="1" applyFont="1" applyAlignment="1">
      <alignment vertical="center"/>
    </xf>
    <xf numFmtId="3" fontId="13" fillId="0" borderId="2" xfId="12" applyNumberFormat="1" applyFont="1" applyBorder="1" applyAlignment="1">
      <alignment horizontal="right" vertical="center"/>
    </xf>
    <xf numFmtId="3" fontId="14" fillId="0" borderId="2" xfId="12" applyNumberFormat="1" applyFont="1" applyBorder="1" applyAlignment="1">
      <alignment horizontal="center" vertical="center"/>
    </xf>
    <xf numFmtId="3" fontId="15" fillId="2" borderId="3" xfId="12" applyNumberFormat="1" applyFont="1" applyFill="1" applyBorder="1" applyAlignment="1">
      <alignment horizontal="center" vertical="center"/>
    </xf>
    <xf numFmtId="3" fontId="15" fillId="2" borderId="0" xfId="12" applyNumberFormat="1" applyFont="1" applyFill="1" applyBorder="1" applyAlignment="1">
      <alignment horizontal="center" vertical="center"/>
    </xf>
    <xf numFmtId="182" fontId="13" fillId="0" borderId="4" xfId="12" applyNumberFormat="1" applyFont="1" applyFill="1" applyBorder="1" applyAlignment="1">
      <alignment vertical="center"/>
    </xf>
    <xf numFmtId="182" fontId="13" fillId="0" borderId="5" xfId="12" applyNumberFormat="1" applyFont="1" applyFill="1" applyBorder="1" applyAlignment="1">
      <alignment vertical="center"/>
    </xf>
    <xf numFmtId="184" fontId="13" fillId="2" borderId="5" xfId="13" applyNumberFormat="1" applyFont="1" applyFill="1" applyBorder="1" applyAlignment="1">
      <alignment vertical="center"/>
    </xf>
    <xf numFmtId="3" fontId="15" fillId="2" borderId="6" xfId="12" applyNumberFormat="1" applyFont="1" applyFill="1" applyBorder="1" applyAlignment="1">
      <alignment horizontal="center" vertical="center"/>
    </xf>
    <xf numFmtId="3" fontId="15" fillId="2" borderId="7" xfId="12" applyNumberFormat="1" applyFont="1" applyFill="1" applyBorder="1" applyAlignment="1">
      <alignment horizontal="distributed" vertical="center"/>
    </xf>
    <xf numFmtId="3" fontId="15" fillId="2" borderId="8" xfId="12" applyNumberFormat="1" applyFont="1" applyFill="1" applyBorder="1" applyAlignment="1">
      <alignment horizontal="center" vertical="center"/>
    </xf>
    <xf numFmtId="3" fontId="15" fillId="2" borderId="9" xfId="12" applyNumberFormat="1" applyFont="1" applyFill="1" applyBorder="1" applyAlignment="1">
      <alignment horizontal="center" vertical="center"/>
    </xf>
    <xf numFmtId="3" fontId="15" fillId="2" borderId="10" xfId="12" applyNumberFormat="1" applyFont="1" applyFill="1" applyBorder="1" applyAlignment="1">
      <alignment horizontal="center" vertical="center"/>
    </xf>
    <xf numFmtId="184" fontId="13" fillId="2" borderId="11" xfId="13" applyNumberFormat="1" applyFont="1" applyFill="1" applyBorder="1" applyAlignment="1">
      <alignment vertical="center"/>
    </xf>
    <xf numFmtId="182" fontId="13" fillId="2" borderId="12" xfId="12" applyNumberFormat="1" applyFont="1" applyFill="1" applyBorder="1" applyAlignment="1">
      <alignment vertical="center"/>
    </xf>
    <xf numFmtId="182" fontId="13" fillId="2" borderId="13" xfId="12" applyNumberFormat="1" applyFont="1" applyFill="1" applyBorder="1" applyAlignment="1">
      <alignment vertical="center"/>
    </xf>
    <xf numFmtId="184" fontId="13" fillId="2" borderId="14" xfId="13" applyNumberFormat="1" applyFont="1" applyFill="1" applyBorder="1" applyAlignment="1">
      <alignment vertical="center"/>
    </xf>
    <xf numFmtId="3" fontId="13" fillId="0" borderId="15" xfId="12" applyNumberFormat="1" applyFont="1" applyBorder="1" applyAlignment="1">
      <alignment vertical="center"/>
    </xf>
    <xf numFmtId="3" fontId="13" fillId="0" borderId="0" xfId="12" applyNumberFormat="1" applyFont="1" applyBorder="1" applyAlignment="1">
      <alignment vertical="center"/>
    </xf>
    <xf numFmtId="3" fontId="15" fillId="2" borderId="16" xfId="12" applyNumberFormat="1" applyFont="1" applyFill="1" applyBorder="1" applyAlignment="1">
      <alignment horizontal="center" vertical="center"/>
    </xf>
    <xf numFmtId="3" fontId="15" fillId="2" borderId="0" xfId="12" applyNumberFormat="1" applyFont="1" applyFill="1" applyBorder="1" applyAlignment="1">
      <alignment vertical="center"/>
    </xf>
    <xf numFmtId="182" fontId="13" fillId="0" borderId="17" xfId="12" applyNumberFormat="1" applyFont="1" applyFill="1" applyBorder="1" applyAlignment="1">
      <alignment vertical="center"/>
    </xf>
    <xf numFmtId="182" fontId="13" fillId="0" borderId="18" xfId="12" applyNumberFormat="1" applyFont="1" applyFill="1" applyBorder="1" applyAlignment="1">
      <alignment vertical="center"/>
    </xf>
    <xf numFmtId="3" fontId="15" fillId="2" borderId="19" xfId="12" applyNumberFormat="1" applyFont="1" applyFill="1" applyBorder="1" applyAlignment="1">
      <alignment horizontal="center" vertical="center"/>
    </xf>
    <xf numFmtId="3" fontId="15" fillId="2" borderId="8" xfId="12" applyNumberFormat="1" applyFont="1" applyFill="1" applyBorder="1" applyAlignment="1">
      <alignment vertical="center"/>
    </xf>
    <xf numFmtId="182" fontId="13" fillId="0" borderId="20" xfId="12" applyNumberFormat="1" applyFont="1" applyFill="1" applyBorder="1" applyAlignment="1">
      <alignment vertical="center"/>
    </xf>
    <xf numFmtId="3" fontId="15" fillId="2" borderId="21" xfId="12" applyNumberFormat="1" applyFont="1" applyFill="1" applyBorder="1" applyAlignment="1">
      <alignment horizontal="center" vertical="center"/>
    </xf>
    <xf numFmtId="3" fontId="15" fillId="2" borderId="22" xfId="12" applyNumberFormat="1" applyFont="1" applyFill="1" applyBorder="1" applyAlignment="1">
      <alignment vertical="center"/>
    </xf>
    <xf numFmtId="182" fontId="13" fillId="0" borderId="23" xfId="12" applyNumberFormat="1" applyFont="1" applyFill="1" applyBorder="1" applyAlignment="1">
      <alignment vertical="center"/>
    </xf>
    <xf numFmtId="182" fontId="13" fillId="0" borderId="24" xfId="12" applyNumberFormat="1" applyFont="1" applyFill="1" applyBorder="1" applyAlignment="1">
      <alignment vertical="center"/>
    </xf>
    <xf numFmtId="182" fontId="13" fillId="2" borderId="25" xfId="12" applyNumberFormat="1" applyFont="1" applyFill="1" applyBorder="1" applyAlignment="1">
      <alignment vertical="center"/>
    </xf>
    <xf numFmtId="182" fontId="13" fillId="2" borderId="26" xfId="12" applyNumberFormat="1" applyFont="1" applyFill="1" applyBorder="1" applyAlignment="1">
      <alignment vertical="center"/>
    </xf>
    <xf numFmtId="3" fontId="7" fillId="0" borderId="0" xfId="12" applyNumberFormat="1" applyFont="1" applyAlignment="1">
      <alignment vertical="center"/>
    </xf>
    <xf numFmtId="3" fontId="11" fillId="0" borderId="0" xfId="12" applyNumberFormat="1" applyFont="1" applyAlignment="1">
      <alignment horizontal="left" vertical="center"/>
    </xf>
    <xf numFmtId="184" fontId="13" fillId="2" borderId="24" xfId="13" applyNumberFormat="1" applyFont="1" applyFill="1" applyBorder="1" applyAlignment="1">
      <alignment vertical="center"/>
    </xf>
    <xf numFmtId="3" fontId="15" fillId="2" borderId="27" xfId="12" applyNumberFormat="1" applyFont="1" applyFill="1" applyBorder="1" applyAlignment="1">
      <alignment horizontal="center" vertical="center"/>
    </xf>
    <xf numFmtId="3" fontId="15" fillId="2" borderId="28" xfId="12" applyNumberFormat="1" applyFont="1" applyFill="1" applyBorder="1" applyAlignment="1">
      <alignment vertical="center"/>
    </xf>
    <xf numFmtId="182" fontId="13" fillId="0" borderId="29" xfId="12" applyNumberFormat="1" applyFont="1" applyFill="1" applyBorder="1" applyAlignment="1">
      <alignment vertical="center"/>
    </xf>
    <xf numFmtId="182" fontId="13" fillId="0" borderId="11" xfId="12" applyNumberFormat="1" applyFont="1" applyFill="1" applyBorder="1" applyAlignment="1">
      <alignment vertical="center"/>
    </xf>
    <xf numFmtId="182" fontId="13" fillId="2" borderId="14" xfId="12" applyNumberFormat="1" applyFont="1" applyFill="1" applyBorder="1" applyAlignment="1">
      <alignment vertical="center"/>
    </xf>
    <xf numFmtId="3" fontId="15" fillId="0" borderId="0" xfId="12" applyNumberFormat="1" applyFont="1" applyFill="1" applyBorder="1" applyAlignment="1">
      <alignment horizontal="center" vertical="center"/>
    </xf>
    <xf numFmtId="182" fontId="13" fillId="0" borderId="0" xfId="12" applyNumberFormat="1" applyFont="1" applyFill="1" applyBorder="1" applyAlignment="1">
      <alignment vertical="center"/>
    </xf>
    <xf numFmtId="184" fontId="13" fillId="0" borderId="0" xfId="13" applyNumberFormat="1" applyFont="1" applyFill="1" applyBorder="1" applyAlignment="1">
      <alignment vertical="center"/>
    </xf>
    <xf numFmtId="181" fontId="13" fillId="0" borderId="0" xfId="11" applyNumberFormat="1" applyFont="1" applyFill="1" applyBorder="1" applyAlignment="1">
      <alignment vertical="center"/>
    </xf>
    <xf numFmtId="3" fontId="8" fillId="0" borderId="0" xfId="12" applyNumberFormat="1" applyFont="1" applyFill="1" applyBorder="1" applyAlignment="1">
      <alignment vertical="center"/>
    </xf>
    <xf numFmtId="184" fontId="13" fillId="2" borderId="13" xfId="13" applyNumberFormat="1" applyFont="1" applyFill="1" applyBorder="1" applyAlignment="1">
      <alignment vertical="center"/>
    </xf>
    <xf numFmtId="182" fontId="13" fillId="2" borderId="30" xfId="12" applyNumberFormat="1" applyFont="1" applyFill="1" applyBorder="1" applyAlignment="1">
      <alignment vertical="center"/>
    </xf>
    <xf numFmtId="182" fontId="13" fillId="2" borderId="31" xfId="12" applyNumberFormat="1" applyFont="1" applyFill="1" applyBorder="1" applyAlignment="1">
      <alignment vertical="center"/>
    </xf>
    <xf numFmtId="184" fontId="13" fillId="2" borderId="32" xfId="13" applyNumberFormat="1" applyFont="1" applyFill="1" applyBorder="1" applyAlignment="1">
      <alignment vertical="center"/>
    </xf>
    <xf numFmtId="182" fontId="13" fillId="0" borderId="33" xfId="12" applyNumberFormat="1" applyFont="1" applyFill="1" applyBorder="1" applyAlignment="1">
      <alignment vertical="center"/>
    </xf>
    <xf numFmtId="3" fontId="15" fillId="2" borderId="34" xfId="12" applyNumberFormat="1" applyFont="1" applyFill="1" applyBorder="1" applyAlignment="1">
      <alignment vertical="center"/>
    </xf>
    <xf numFmtId="3" fontId="15" fillId="2" borderId="35" xfId="12" applyNumberFormat="1" applyFont="1" applyFill="1" applyBorder="1" applyAlignment="1">
      <alignment vertical="center"/>
    </xf>
    <xf numFmtId="184" fontId="13" fillId="2" borderId="36" xfId="13" applyNumberFormat="1" applyFont="1" applyFill="1" applyBorder="1" applyAlignment="1">
      <alignment vertical="center"/>
    </xf>
    <xf numFmtId="3" fontId="15" fillId="2" borderId="37" xfId="12" applyNumberFormat="1" applyFont="1" applyFill="1" applyBorder="1" applyAlignment="1">
      <alignment vertical="center"/>
    </xf>
    <xf numFmtId="3" fontId="15" fillId="2" borderId="38" xfId="12" applyNumberFormat="1" applyFont="1" applyFill="1" applyBorder="1" applyAlignment="1">
      <alignment horizontal="center" vertical="center"/>
    </xf>
    <xf numFmtId="182" fontId="13" fillId="0" borderId="39" xfId="12" applyNumberFormat="1" applyFont="1" applyFill="1" applyBorder="1" applyAlignment="1">
      <alignment vertical="center"/>
    </xf>
    <xf numFmtId="182" fontId="13" fillId="0" borderId="40" xfId="12" applyNumberFormat="1" applyFont="1" applyFill="1" applyBorder="1" applyAlignment="1">
      <alignment vertical="center"/>
    </xf>
    <xf numFmtId="184" fontId="13" fillId="2" borderId="40" xfId="13" applyNumberFormat="1" applyFont="1" applyFill="1" applyBorder="1" applyAlignment="1">
      <alignment vertical="center"/>
    </xf>
    <xf numFmtId="182" fontId="13" fillId="2" borderId="41" xfId="12" applyNumberFormat="1" applyFont="1" applyFill="1" applyBorder="1" applyAlignment="1">
      <alignment vertical="center"/>
    </xf>
    <xf numFmtId="3" fontId="15" fillId="2" borderId="42" xfId="12" applyNumberFormat="1" applyFont="1" applyFill="1" applyBorder="1" applyAlignment="1">
      <alignment horizontal="center" vertical="center"/>
    </xf>
    <xf numFmtId="182" fontId="13" fillId="0" borderId="43" xfId="12" applyNumberFormat="1" applyFont="1" applyFill="1" applyBorder="1" applyAlignment="1">
      <alignment vertical="center"/>
    </xf>
    <xf numFmtId="182" fontId="13" fillId="0" borderId="44" xfId="12" applyNumberFormat="1" applyFont="1" applyFill="1" applyBorder="1" applyAlignment="1">
      <alignment vertical="center"/>
    </xf>
    <xf numFmtId="184" fontId="13" fillId="2" borderId="44" xfId="13" applyNumberFormat="1" applyFont="1" applyFill="1" applyBorder="1" applyAlignment="1">
      <alignment vertical="center"/>
    </xf>
    <xf numFmtId="3" fontId="15" fillId="2" borderId="45" xfId="12" applyNumberFormat="1" applyFont="1" applyFill="1" applyBorder="1" applyAlignment="1">
      <alignment vertical="center"/>
    </xf>
    <xf numFmtId="182" fontId="13" fillId="0" borderId="46" xfId="12" applyNumberFormat="1" applyFont="1" applyFill="1" applyBorder="1" applyAlignment="1">
      <alignment vertical="center"/>
    </xf>
    <xf numFmtId="182" fontId="13" fillId="0" borderId="47" xfId="12" applyNumberFormat="1" applyFont="1" applyFill="1" applyBorder="1" applyAlignment="1">
      <alignment vertical="center"/>
    </xf>
    <xf numFmtId="184" fontId="13" fillId="2" borderId="48" xfId="13" applyNumberFormat="1" applyFont="1" applyFill="1" applyBorder="1" applyAlignment="1">
      <alignment vertical="center"/>
    </xf>
    <xf numFmtId="3" fontId="15" fillId="2" borderId="49" xfId="12" applyNumberFormat="1" applyFont="1" applyFill="1" applyBorder="1" applyAlignment="1">
      <alignment vertical="center"/>
    </xf>
    <xf numFmtId="182" fontId="13" fillId="0" borderId="50" xfId="12" applyNumberFormat="1" applyFont="1" applyFill="1" applyBorder="1" applyAlignment="1">
      <alignment vertical="center"/>
    </xf>
    <xf numFmtId="3" fontId="15" fillId="2" borderId="38" xfId="12" applyNumberFormat="1" applyFont="1" applyFill="1" applyBorder="1" applyAlignment="1">
      <alignment vertical="center"/>
    </xf>
    <xf numFmtId="182" fontId="13" fillId="2" borderId="51" xfId="12" applyNumberFormat="1" applyFont="1" applyFill="1" applyBorder="1" applyAlignment="1">
      <alignment vertical="center"/>
    </xf>
    <xf numFmtId="185" fontId="13" fillId="0" borderId="18" xfId="12" applyNumberFormat="1" applyFont="1" applyFill="1" applyBorder="1" applyAlignment="1">
      <alignment vertical="center"/>
    </xf>
    <xf numFmtId="185" fontId="13" fillId="0" borderId="5" xfId="12" applyNumberFormat="1" applyFont="1" applyFill="1" applyBorder="1" applyAlignment="1">
      <alignment vertical="center"/>
    </xf>
    <xf numFmtId="183" fontId="13" fillId="2" borderId="32" xfId="13" applyNumberFormat="1" applyFont="1" applyFill="1" applyBorder="1" applyAlignment="1">
      <alignment vertical="center"/>
    </xf>
    <xf numFmtId="183" fontId="13" fillId="0" borderId="5" xfId="13" applyNumberFormat="1" applyFont="1" applyFill="1" applyBorder="1" applyAlignment="1">
      <alignment vertical="center"/>
    </xf>
    <xf numFmtId="3" fontId="15" fillId="2" borderId="52" xfId="12" applyNumberFormat="1" applyFont="1" applyFill="1" applyBorder="1" applyAlignment="1">
      <alignment horizontal="distributed" vertical="center" justifyLastLine="1"/>
    </xf>
    <xf numFmtId="3" fontId="15" fillId="2" borderId="53" xfId="12" applyNumberFormat="1" applyFont="1" applyFill="1" applyBorder="1" applyAlignment="1">
      <alignment horizontal="distributed" vertical="center" justifyLastLine="1"/>
    </xf>
    <xf numFmtId="183" fontId="13" fillId="0" borderId="54" xfId="13" applyNumberFormat="1" applyFont="1" applyFill="1" applyBorder="1" applyAlignment="1">
      <alignment vertical="center"/>
    </xf>
    <xf numFmtId="3" fontId="15" fillId="2" borderId="55" xfId="12" applyNumberFormat="1" applyFont="1" applyFill="1" applyBorder="1" applyAlignment="1">
      <alignment vertical="center"/>
    </xf>
    <xf numFmtId="3" fontId="15" fillId="2" borderId="56" xfId="12" applyNumberFormat="1" applyFont="1" applyFill="1" applyBorder="1" applyAlignment="1">
      <alignment vertical="center"/>
    </xf>
    <xf numFmtId="185" fontId="13" fillId="2" borderId="32" xfId="12" applyNumberFormat="1" applyFont="1" applyFill="1" applyBorder="1" applyAlignment="1">
      <alignment vertical="center"/>
    </xf>
    <xf numFmtId="183" fontId="13" fillId="2" borderId="57" xfId="11" applyNumberFormat="1" applyFont="1" applyFill="1" applyBorder="1" applyAlignment="1">
      <alignment vertical="center"/>
    </xf>
    <xf numFmtId="3" fontId="15" fillId="2" borderId="1" xfId="12" applyNumberFormat="1" applyFont="1" applyFill="1" applyBorder="1" applyAlignment="1">
      <alignment horizontal="center" vertical="center"/>
    </xf>
    <xf numFmtId="3" fontId="15" fillId="2" borderId="58" xfId="12" applyNumberFormat="1" applyFont="1" applyFill="1" applyBorder="1" applyAlignment="1">
      <alignment horizontal="center" vertical="center"/>
    </xf>
    <xf numFmtId="3" fontId="15" fillId="2" borderId="59" xfId="12" applyNumberFormat="1" applyFont="1" applyFill="1" applyBorder="1" applyAlignment="1">
      <alignment vertical="center"/>
    </xf>
    <xf numFmtId="182" fontId="13" fillId="2" borderId="32" xfId="12" applyNumberFormat="1" applyFont="1" applyFill="1" applyBorder="1" applyAlignment="1">
      <alignment vertical="center"/>
    </xf>
    <xf numFmtId="182" fontId="13" fillId="0" borderId="62" xfId="12" applyNumberFormat="1" applyFont="1" applyFill="1" applyBorder="1" applyAlignment="1">
      <alignment vertical="center"/>
    </xf>
    <xf numFmtId="182" fontId="13" fillId="2" borderId="63" xfId="12" applyNumberFormat="1" applyFont="1" applyFill="1" applyBorder="1" applyAlignment="1">
      <alignment vertical="center"/>
    </xf>
    <xf numFmtId="0" fontId="18" fillId="0" borderId="0" xfId="0" applyFont="1"/>
    <xf numFmtId="3" fontId="15" fillId="2" borderId="65" xfId="12" applyNumberFormat="1" applyFont="1" applyFill="1" applyBorder="1" applyAlignment="1">
      <alignment horizontal="center" vertical="center" justifyLastLine="1"/>
    </xf>
    <xf numFmtId="3" fontId="15" fillId="2" borderId="47" xfId="12" applyNumberFormat="1" applyFont="1" applyFill="1" applyBorder="1" applyAlignment="1">
      <alignment horizontal="center" vertical="center" justifyLastLine="1"/>
    </xf>
    <xf numFmtId="3" fontId="15" fillId="2" borderId="66" xfId="12" applyNumberFormat="1" applyFont="1" applyFill="1" applyBorder="1" applyAlignment="1">
      <alignment horizontal="center" vertical="center" justifyLastLine="1"/>
    </xf>
    <xf numFmtId="0" fontId="0" fillId="0" borderId="0" xfId="0" applyAlignment="1">
      <alignment horizontal="right"/>
    </xf>
    <xf numFmtId="0" fontId="0" fillId="0" borderId="67" xfId="0" applyBorder="1" applyAlignment="1">
      <alignment horizontal="center" vertical="center"/>
    </xf>
    <xf numFmtId="0" fontId="0" fillId="0" borderId="68" xfId="0" applyBorder="1" applyAlignment="1">
      <alignment horizontal="center" vertical="center"/>
    </xf>
    <xf numFmtId="0" fontId="19" fillId="0" borderId="0" xfId="0" applyFont="1"/>
    <xf numFmtId="3" fontId="15" fillId="2" borderId="69" xfId="12" applyNumberFormat="1" applyFont="1" applyFill="1" applyBorder="1" applyAlignment="1">
      <alignment vertical="center"/>
    </xf>
    <xf numFmtId="3" fontId="15" fillId="2" borderId="70" xfId="12" applyNumberFormat="1" applyFont="1" applyFill="1" applyBorder="1" applyAlignment="1">
      <alignment vertical="center"/>
    </xf>
    <xf numFmtId="3" fontId="15" fillId="2" borderId="71" xfId="12" applyNumberFormat="1" applyFont="1" applyFill="1" applyBorder="1" applyAlignment="1">
      <alignment vertical="center"/>
    </xf>
    <xf numFmtId="182" fontId="13" fillId="2" borderId="72" xfId="12" applyNumberFormat="1" applyFont="1" applyFill="1" applyBorder="1" applyAlignment="1">
      <alignment vertical="center"/>
    </xf>
    <xf numFmtId="184" fontId="13" fillId="2" borderId="54" xfId="13" applyNumberFormat="1" applyFont="1" applyFill="1" applyBorder="1" applyAlignment="1">
      <alignment vertical="center"/>
    </xf>
    <xf numFmtId="184" fontId="13" fillId="2" borderId="73" xfId="13" applyNumberFormat="1" applyFont="1" applyFill="1" applyBorder="1" applyAlignment="1">
      <alignment vertical="center"/>
    </xf>
    <xf numFmtId="184" fontId="13" fillId="2" borderId="74" xfId="13" applyNumberFormat="1" applyFont="1" applyFill="1" applyBorder="1" applyAlignment="1">
      <alignment vertical="center"/>
    </xf>
    <xf numFmtId="181" fontId="13" fillId="2" borderId="75" xfId="11" applyNumberFormat="1" applyFont="1" applyFill="1" applyBorder="1" applyAlignment="1">
      <alignment vertical="center"/>
    </xf>
    <xf numFmtId="184" fontId="13" fillId="2" borderId="76" xfId="13" applyNumberFormat="1" applyFont="1" applyFill="1" applyBorder="1" applyAlignment="1">
      <alignment vertical="center"/>
    </xf>
    <xf numFmtId="184" fontId="13" fillId="2" borderId="77" xfId="13" applyNumberFormat="1" applyFont="1" applyFill="1" applyBorder="1" applyAlignment="1">
      <alignment vertical="center"/>
    </xf>
    <xf numFmtId="3" fontId="15" fillId="2" borderId="78" xfId="12" applyNumberFormat="1" applyFont="1" applyFill="1" applyBorder="1" applyAlignment="1">
      <alignment horizontal="center" vertical="distributed" textRotation="255" justifyLastLine="1"/>
    </xf>
    <xf numFmtId="3" fontId="15" fillId="2" borderId="79" xfId="12" applyNumberFormat="1" applyFont="1" applyFill="1" applyBorder="1" applyAlignment="1">
      <alignment horizontal="center" vertical="center"/>
    </xf>
    <xf numFmtId="181" fontId="13" fillId="2" borderId="80" xfId="11" applyNumberFormat="1" applyFont="1" applyFill="1" applyBorder="1" applyAlignment="1">
      <alignment vertical="center"/>
    </xf>
    <xf numFmtId="181" fontId="13" fillId="2" borderId="57" xfId="11" applyNumberFormat="1" applyFont="1" applyFill="1" applyBorder="1" applyAlignment="1">
      <alignment vertical="center"/>
    </xf>
    <xf numFmtId="3" fontId="15" fillId="2" borderId="65" xfId="12" applyNumberFormat="1" applyFont="1" applyFill="1" applyBorder="1" applyAlignment="1">
      <alignment horizontal="center" vertical="center"/>
    </xf>
    <xf numFmtId="3" fontId="17" fillId="2" borderId="81" xfId="12" applyNumberFormat="1" applyFont="1" applyFill="1" applyBorder="1" applyAlignment="1">
      <alignment horizontal="center" vertical="center" justifyLastLine="1"/>
    </xf>
    <xf numFmtId="3" fontId="15" fillId="2" borderId="82" xfId="12" applyNumberFormat="1" applyFont="1" applyFill="1" applyBorder="1" applyAlignment="1">
      <alignment horizontal="center" vertical="center" justifyLastLine="1"/>
    </xf>
    <xf numFmtId="3" fontId="15" fillId="2" borderId="83" xfId="12" applyNumberFormat="1" applyFont="1" applyFill="1" applyBorder="1" applyAlignment="1">
      <alignment horizontal="center" vertical="center"/>
    </xf>
    <xf numFmtId="0" fontId="11" fillId="0" borderId="0" xfId="0" applyFont="1" applyAlignment="1">
      <alignment vertical="center"/>
    </xf>
    <xf numFmtId="3" fontId="14" fillId="0" borderId="0" xfId="12" applyNumberFormat="1" applyFont="1" applyBorder="1" applyAlignment="1">
      <alignment horizontal="center" vertical="center"/>
    </xf>
    <xf numFmtId="184" fontId="13" fillId="2" borderId="84" xfId="13" applyNumberFormat="1" applyFont="1" applyFill="1" applyBorder="1" applyAlignment="1">
      <alignment vertical="center"/>
    </xf>
    <xf numFmtId="184" fontId="13" fillId="2" borderId="85" xfId="13" applyNumberFormat="1" applyFont="1" applyFill="1" applyBorder="1" applyAlignment="1">
      <alignment vertical="center"/>
    </xf>
    <xf numFmtId="184" fontId="13" fillId="2" borderId="26" xfId="13" applyNumberFormat="1" applyFont="1" applyFill="1" applyBorder="1" applyAlignment="1">
      <alignment vertical="center"/>
    </xf>
    <xf numFmtId="181" fontId="13" fillId="2" borderId="86" xfId="11" applyNumberFormat="1" applyFont="1" applyFill="1" applyBorder="1" applyAlignment="1">
      <alignment vertical="center"/>
    </xf>
    <xf numFmtId="184" fontId="13" fillId="2" borderId="87" xfId="13" applyNumberFormat="1" applyFont="1" applyFill="1" applyBorder="1" applyAlignment="1">
      <alignment vertical="center"/>
    </xf>
    <xf numFmtId="184" fontId="13" fillId="2" borderId="31" xfId="13" applyNumberFormat="1" applyFont="1" applyFill="1" applyBorder="1" applyAlignment="1">
      <alignment vertical="center"/>
    </xf>
    <xf numFmtId="181" fontId="13" fillId="2" borderId="88" xfId="11" applyNumberFormat="1" applyFont="1" applyFill="1" applyBorder="1" applyAlignment="1">
      <alignment vertical="center"/>
    </xf>
    <xf numFmtId="3" fontId="11" fillId="0" borderId="0" xfId="12" applyNumberFormat="1" applyFont="1" applyAlignment="1">
      <alignment vertical="center"/>
    </xf>
    <xf numFmtId="185" fontId="13" fillId="0" borderId="0" xfId="12" applyNumberFormat="1" applyFont="1" applyFill="1" applyBorder="1" applyAlignment="1">
      <alignment vertical="center"/>
    </xf>
    <xf numFmtId="0" fontId="16" fillId="0" borderId="0" xfId="5">
      <alignment vertical="center"/>
    </xf>
    <xf numFmtId="0" fontId="16" fillId="0" borderId="89" xfId="5" applyBorder="1">
      <alignment vertical="center"/>
    </xf>
    <xf numFmtId="0" fontId="16" fillId="0" borderId="90" xfId="5" applyBorder="1">
      <alignment vertical="center"/>
    </xf>
    <xf numFmtId="0" fontId="16" fillId="0" borderId="91" xfId="5" applyBorder="1">
      <alignment vertical="center"/>
    </xf>
    <xf numFmtId="0" fontId="16" fillId="0" borderId="92" xfId="5" applyBorder="1">
      <alignment vertical="center"/>
    </xf>
    <xf numFmtId="0" fontId="22" fillId="0" borderId="0" xfId="5" applyFont="1" applyAlignment="1">
      <alignment horizontal="center" vertical="center"/>
    </xf>
    <xf numFmtId="0" fontId="16" fillId="0" borderId="0" xfId="5" applyBorder="1">
      <alignment vertical="center"/>
    </xf>
    <xf numFmtId="0" fontId="22" fillId="0" borderId="93" xfId="5" applyFont="1" applyBorder="1" applyAlignment="1">
      <alignment horizontal="center" vertical="center"/>
    </xf>
    <xf numFmtId="0" fontId="16" fillId="0" borderId="93" xfId="5" applyBorder="1">
      <alignment vertical="center"/>
    </xf>
    <xf numFmtId="0" fontId="0" fillId="0" borderId="94" xfId="0" applyBorder="1"/>
    <xf numFmtId="0" fontId="0" fillId="0" borderId="95" xfId="0" applyBorder="1"/>
    <xf numFmtId="0" fontId="0" fillId="0" borderId="96" xfId="0" applyBorder="1"/>
    <xf numFmtId="3" fontId="15" fillId="0" borderId="0" xfId="12" applyNumberFormat="1" applyFont="1" applyFill="1" applyBorder="1" applyAlignment="1">
      <alignment horizontal="distributed" vertical="center"/>
    </xf>
    <xf numFmtId="3" fontId="15" fillId="0" borderId="0" xfId="12" applyNumberFormat="1" applyFont="1" applyFill="1" applyBorder="1" applyAlignment="1">
      <alignment vertical="center"/>
    </xf>
    <xf numFmtId="183" fontId="13" fillId="0" borderId="0" xfId="13" applyNumberFormat="1" applyFont="1" applyFill="1" applyBorder="1" applyAlignment="1">
      <alignment vertical="center"/>
    </xf>
    <xf numFmtId="183" fontId="13" fillId="0" borderId="0" xfId="11" applyNumberFormat="1" applyFont="1" applyFill="1" applyBorder="1" applyAlignment="1">
      <alignment vertical="center"/>
    </xf>
    <xf numFmtId="3" fontId="17" fillId="3" borderId="97" xfId="12" applyNumberFormat="1" applyFont="1" applyFill="1" applyBorder="1" applyAlignment="1">
      <alignment horizontal="distributed" vertical="center" justifyLastLine="1"/>
    </xf>
    <xf numFmtId="183" fontId="13" fillId="4" borderId="54" xfId="13" applyNumberFormat="1" applyFont="1" applyFill="1" applyBorder="1" applyAlignment="1">
      <alignment vertical="center"/>
    </xf>
    <xf numFmtId="184" fontId="13" fillId="4" borderId="54" xfId="13" applyNumberFormat="1" applyFont="1" applyFill="1" applyBorder="1" applyAlignment="1">
      <alignment vertical="center"/>
    </xf>
    <xf numFmtId="184" fontId="13" fillId="4" borderId="98" xfId="13" applyNumberFormat="1" applyFont="1" applyFill="1" applyBorder="1" applyAlignment="1">
      <alignment vertical="center"/>
    </xf>
    <xf numFmtId="182" fontId="35" fillId="0" borderId="18" xfId="12" applyNumberFormat="1" applyFont="1" applyFill="1" applyBorder="1" applyAlignment="1">
      <alignment vertical="center"/>
    </xf>
    <xf numFmtId="3" fontId="15" fillId="2" borderId="99" xfId="12" applyNumberFormat="1" applyFont="1" applyFill="1" applyBorder="1" applyAlignment="1">
      <alignment vertical="center"/>
    </xf>
    <xf numFmtId="3" fontId="13" fillId="0" borderId="2" xfId="12" applyNumberFormat="1" applyFont="1" applyFill="1" applyBorder="1" applyAlignment="1">
      <alignment horizontal="right" vertical="center"/>
    </xf>
    <xf numFmtId="3" fontId="13" fillId="0" borderId="0" xfId="12" applyNumberFormat="1" applyFont="1" applyFill="1" applyAlignment="1">
      <alignment vertical="center"/>
    </xf>
    <xf numFmtId="0" fontId="2" fillId="0" borderId="116" xfId="0" applyFont="1" applyBorder="1" applyAlignment="1">
      <alignment horizontal="distributed" vertical="center"/>
    </xf>
    <xf numFmtId="0" fontId="2" fillId="0" borderId="67" xfId="0" applyFont="1" applyBorder="1" applyAlignment="1">
      <alignment vertical="center"/>
    </xf>
    <xf numFmtId="0" fontId="2" fillId="0" borderId="42"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0" xfId="0" applyFont="1" applyBorder="1" applyAlignment="1">
      <alignment vertical="center"/>
    </xf>
    <xf numFmtId="0" fontId="2" fillId="0" borderId="117"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49" fontId="8" fillId="0" borderId="0" xfId="0" applyNumberFormat="1" applyFont="1" applyBorder="1" applyAlignment="1">
      <alignment horizontal="center" vertical="center" textRotation="90"/>
    </xf>
    <xf numFmtId="0" fontId="8" fillId="0" borderId="0" xfId="0" applyFont="1" applyBorder="1" applyAlignment="1">
      <alignment vertical="center"/>
    </xf>
    <xf numFmtId="0" fontId="27" fillId="0" borderId="0" xfId="0" applyFont="1" applyBorder="1" applyAlignment="1">
      <alignment horizontal="center" vertical="center"/>
    </xf>
    <xf numFmtId="49" fontId="24"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7"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0" xfId="0" applyFont="1" applyBorder="1" applyAlignment="1">
      <alignment vertical="center"/>
    </xf>
    <xf numFmtId="0" fontId="2" fillId="0" borderId="103" xfId="0" applyFont="1" applyBorder="1" applyAlignment="1">
      <alignment vertical="center"/>
    </xf>
    <xf numFmtId="0" fontId="2" fillId="0" borderId="121" xfId="0" applyFont="1" applyBorder="1" applyAlignment="1">
      <alignment vertical="center"/>
    </xf>
    <xf numFmtId="0" fontId="2" fillId="0" borderId="103" xfId="0" applyFont="1" applyBorder="1" applyAlignment="1">
      <alignment horizontal="distributed" vertical="center"/>
    </xf>
    <xf numFmtId="0" fontId="2" fillId="0" borderId="100" xfId="0" applyFont="1" applyBorder="1" applyAlignment="1">
      <alignment horizontal="distributed" vertical="center"/>
    </xf>
    <xf numFmtId="0" fontId="2" fillId="0" borderId="106" xfId="0" applyFont="1" applyBorder="1" applyAlignment="1">
      <alignment horizontal="distributed" vertical="center"/>
    </xf>
    <xf numFmtId="0" fontId="2" fillId="0" borderId="111" xfId="0" applyFont="1" applyBorder="1" applyAlignment="1">
      <alignment horizontal="distributed" vertical="center"/>
    </xf>
    <xf numFmtId="178" fontId="2" fillId="0" borderId="101" xfId="0" applyNumberFormat="1" applyFont="1" applyBorder="1" applyAlignment="1">
      <alignment vertical="center"/>
    </xf>
    <xf numFmtId="178" fontId="2" fillId="0" borderId="122" xfId="0" applyNumberFormat="1" applyFont="1" applyBorder="1" applyAlignment="1">
      <alignment vertical="center"/>
    </xf>
    <xf numFmtId="178" fontId="2" fillId="0" borderId="100" xfId="0" applyNumberFormat="1" applyFont="1" applyBorder="1" applyAlignment="1">
      <alignment vertical="center"/>
    </xf>
    <xf numFmtId="178" fontId="2" fillId="0" borderId="104" xfId="0" applyNumberFormat="1" applyFont="1" applyBorder="1" applyAlignment="1">
      <alignment vertical="center"/>
    </xf>
    <xf numFmtId="178" fontId="2" fillId="0" borderId="110" xfId="0" applyNumberFormat="1" applyFont="1" applyBorder="1" applyAlignment="1">
      <alignment vertical="center"/>
    </xf>
    <xf numFmtId="178" fontId="2" fillId="0" borderId="103" xfId="0" applyNumberFormat="1" applyFont="1" applyBorder="1" applyAlignment="1">
      <alignment vertical="center"/>
    </xf>
    <xf numFmtId="178" fontId="2" fillId="0" borderId="0" xfId="0" applyNumberFormat="1" applyFont="1" applyBorder="1" applyAlignment="1">
      <alignment vertical="center"/>
    </xf>
    <xf numFmtId="0" fontId="2" fillId="0" borderId="123"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116" xfId="0" applyFont="1" applyBorder="1" applyAlignment="1">
      <alignment vertical="center"/>
    </xf>
    <xf numFmtId="0" fontId="2" fillId="0" borderId="126" xfId="0" applyFont="1" applyBorder="1" applyAlignment="1">
      <alignment vertical="center"/>
    </xf>
    <xf numFmtId="178" fontId="2" fillId="0" borderId="117" xfId="0" applyNumberFormat="1" applyFont="1" applyBorder="1" applyAlignment="1">
      <alignment vertical="center"/>
    </xf>
    <xf numFmtId="178" fontId="2" fillId="0" borderId="127" xfId="0" applyNumberFormat="1" applyFont="1" applyBorder="1" applyAlignment="1">
      <alignment vertical="center"/>
    </xf>
    <xf numFmtId="178" fontId="2" fillId="0" borderId="128" xfId="0" applyNumberFormat="1" applyFont="1" applyBorder="1" applyAlignment="1">
      <alignment vertical="center"/>
    </xf>
    <xf numFmtId="178" fontId="2" fillId="0" borderId="116" xfId="0" applyNumberFormat="1" applyFont="1" applyBorder="1" applyAlignment="1">
      <alignment vertical="center"/>
    </xf>
    <xf numFmtId="0" fontId="2" fillId="0" borderId="0" xfId="0" applyFont="1" applyBorder="1" applyAlignment="1">
      <alignment horizontal="center" vertical="center"/>
    </xf>
    <xf numFmtId="178" fontId="2" fillId="0" borderId="121"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6" xfId="0" applyNumberFormat="1" applyFont="1" applyBorder="1" applyAlignment="1">
      <alignment vertical="center"/>
    </xf>
    <xf numFmtId="0" fontId="2" fillId="0" borderId="131" xfId="0" applyFont="1" applyBorder="1" applyAlignment="1">
      <alignment vertical="center"/>
    </xf>
    <xf numFmtId="0" fontId="34" fillId="0" borderId="0" xfId="6">
      <alignment vertical="center"/>
    </xf>
    <xf numFmtId="0" fontId="28" fillId="0" borderId="0" xfId="0" applyFont="1"/>
    <xf numFmtId="0" fontId="2" fillId="0" borderId="112" xfId="0" applyFont="1" applyBorder="1" applyAlignment="1">
      <alignment horizontal="distributed" vertical="center"/>
    </xf>
    <xf numFmtId="40" fontId="8" fillId="0" borderId="136" xfId="1" applyNumberFormat="1" applyFont="1" applyFill="1" applyBorder="1" applyAlignment="1">
      <alignment horizontal="right" vertical="center" shrinkToFit="1"/>
    </xf>
    <xf numFmtId="0" fontId="2" fillId="0" borderId="0" xfId="0" applyFont="1" applyAlignment="1">
      <alignment vertical="center"/>
    </xf>
    <xf numFmtId="0" fontId="2" fillId="0" borderId="68" xfId="0" applyFont="1" applyBorder="1" applyAlignment="1">
      <alignment vertical="center"/>
    </xf>
    <xf numFmtId="178" fontId="2" fillId="0" borderId="147" xfId="0" applyNumberFormat="1"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38" fontId="2" fillId="0" borderId="0" xfId="3" applyFont="1" applyAlignment="1">
      <alignment vertical="center"/>
    </xf>
    <xf numFmtId="0" fontId="2" fillId="0" borderId="150" xfId="0" applyFont="1" applyBorder="1" applyAlignment="1">
      <alignment vertical="center"/>
    </xf>
    <xf numFmtId="0" fontId="2" fillId="0" borderId="105" xfId="0" applyFont="1" applyBorder="1" applyAlignment="1">
      <alignment vertical="center"/>
    </xf>
    <xf numFmtId="178" fontId="2" fillId="0" borderId="109" xfId="0" applyNumberFormat="1" applyFont="1" applyBorder="1" applyAlignment="1">
      <alignment vertical="center"/>
    </xf>
    <xf numFmtId="178" fontId="2" fillId="0" borderId="151" xfId="0" applyNumberFormat="1" applyFont="1" applyBorder="1" applyAlignment="1">
      <alignment vertical="center"/>
    </xf>
    <xf numFmtId="178" fontId="2" fillId="0" borderId="105" xfId="0" applyNumberFormat="1" applyFont="1" applyFill="1" applyBorder="1" applyAlignment="1">
      <alignment vertical="center"/>
    </xf>
    <xf numFmtId="0" fontId="2" fillId="0" borderId="105" xfId="0" applyFont="1" applyBorder="1" applyAlignment="1">
      <alignment horizontal="distributed" vertical="center"/>
    </xf>
    <xf numFmtId="0" fontId="2" fillId="0" borderId="152" xfId="0" applyFont="1" applyBorder="1" applyAlignment="1">
      <alignment vertical="center"/>
    </xf>
    <xf numFmtId="0" fontId="2" fillId="0" borderId="86" xfId="0" applyFont="1" applyBorder="1" applyAlignment="1">
      <alignment vertical="center"/>
    </xf>
    <xf numFmtId="0" fontId="3" fillId="0" borderId="0" xfId="0" applyFont="1" applyAlignment="1">
      <alignment horizontal="center" vertical="center" textRotation="180"/>
    </xf>
    <xf numFmtId="0" fontId="2" fillId="0" borderId="153" xfId="0" applyFont="1" applyBorder="1" applyAlignment="1">
      <alignment vertical="center"/>
    </xf>
    <xf numFmtId="0" fontId="2" fillId="0" borderId="154" xfId="0" applyFont="1" applyBorder="1" applyAlignment="1">
      <alignment vertical="center"/>
    </xf>
    <xf numFmtId="0" fontId="2" fillId="0" borderId="153" xfId="0" applyFont="1" applyBorder="1" applyAlignment="1">
      <alignment horizontal="distributed" vertical="center"/>
    </xf>
    <xf numFmtId="0" fontId="2" fillId="0" borderId="155" xfId="0" applyFont="1" applyBorder="1" applyAlignment="1">
      <alignment vertical="center"/>
    </xf>
    <xf numFmtId="0" fontId="2" fillId="0" borderId="156" xfId="0" applyFont="1" applyBorder="1" applyAlignment="1">
      <alignment vertical="center"/>
    </xf>
    <xf numFmtId="0" fontId="2" fillId="0" borderId="157" xfId="0" applyFont="1" applyBorder="1" applyAlignment="1">
      <alignment horizontal="distributed"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178" fontId="2" fillId="0" borderId="160" xfId="0" applyNumberFormat="1" applyFont="1" applyBorder="1" applyAlignment="1">
      <alignment vertical="center"/>
    </xf>
    <xf numFmtId="178" fontId="2" fillId="0" borderId="161" xfId="0" applyNumberFormat="1" applyFont="1" applyBorder="1" applyAlignment="1">
      <alignment vertical="center"/>
    </xf>
    <xf numFmtId="178" fontId="2" fillId="0" borderId="153" xfId="0" applyNumberFormat="1" applyFont="1" applyBorder="1" applyAlignment="1">
      <alignment vertical="center"/>
    </xf>
    <xf numFmtId="0" fontId="2" fillId="0" borderId="108" xfId="0" applyFont="1" applyBorder="1" applyAlignment="1">
      <alignment horizontal="distributed" vertical="center"/>
    </xf>
    <xf numFmtId="178" fontId="2" fillId="0" borderId="100" xfId="0" applyNumberFormat="1" applyFont="1" applyBorder="1" applyAlignment="1">
      <alignment horizontal="right" vertical="center"/>
    </xf>
    <xf numFmtId="178" fontId="2" fillId="0" borderId="160" xfId="0" applyNumberFormat="1" applyFont="1" applyBorder="1" applyAlignment="1">
      <alignment horizontal="right" vertical="center"/>
    </xf>
    <xf numFmtId="0" fontId="2" fillId="0" borderId="162" xfId="0" applyFont="1" applyBorder="1" applyAlignment="1">
      <alignment horizontal="distributed" vertical="center"/>
    </xf>
    <xf numFmtId="0" fontId="2" fillId="0" borderId="158" xfId="0" applyFont="1" applyFill="1" applyBorder="1" applyAlignment="1">
      <alignment horizontal="distributed" vertical="center"/>
    </xf>
    <xf numFmtId="0" fontId="2" fillId="0" borderId="103" xfId="0" applyFont="1" applyFill="1" applyBorder="1" applyAlignment="1">
      <alignment horizontal="distributed" vertical="center"/>
    </xf>
    <xf numFmtId="0" fontId="2" fillId="0" borderId="103" xfId="0" applyFont="1" applyFill="1" applyBorder="1" applyAlignment="1">
      <alignment vertical="center"/>
    </xf>
    <xf numFmtId="178" fontId="2" fillId="0" borderId="104" xfId="0" applyNumberFormat="1" applyFont="1" applyFill="1" applyBorder="1" applyAlignment="1">
      <alignment vertical="center"/>
    </xf>
    <xf numFmtId="178" fontId="2" fillId="0" borderId="110" xfId="0" applyNumberFormat="1" applyFont="1" applyFill="1" applyBorder="1" applyAlignment="1">
      <alignment vertical="center"/>
    </xf>
    <xf numFmtId="178" fontId="2" fillId="0" borderId="103" xfId="0" applyNumberFormat="1" applyFont="1" applyFill="1" applyBorder="1" applyAlignment="1">
      <alignment vertical="center"/>
    </xf>
    <xf numFmtId="178" fontId="2" fillId="0" borderId="100" xfId="0" applyNumberFormat="1" applyFont="1" applyFill="1" applyBorder="1" applyAlignment="1">
      <alignment vertical="center"/>
    </xf>
    <xf numFmtId="0" fontId="2" fillId="0" borderId="162" xfId="0" applyFont="1" applyFill="1" applyBorder="1" applyAlignment="1">
      <alignment horizontal="distributed" vertical="center"/>
    </xf>
    <xf numFmtId="178" fontId="2" fillId="0" borderId="100"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0" xfId="0" applyNumberFormat="1" applyFont="1" applyFill="1" applyBorder="1" applyAlignment="1">
      <alignment horizontal="right" vertical="center"/>
    </xf>
    <xf numFmtId="178" fontId="2" fillId="0" borderId="109" xfId="0" applyNumberFormat="1" applyFont="1" applyFill="1" applyBorder="1" applyAlignment="1">
      <alignment vertical="center"/>
    </xf>
    <xf numFmtId="0" fontId="2" fillId="0" borderId="106" xfId="0" applyFont="1" applyBorder="1" applyAlignment="1">
      <alignment vertical="center"/>
    </xf>
    <xf numFmtId="178" fontId="2" fillId="0" borderId="107" xfId="0" applyNumberFormat="1" applyFont="1" applyFill="1" applyBorder="1" applyAlignment="1">
      <alignment vertical="center"/>
    </xf>
    <xf numFmtId="178" fontId="2" fillId="0" borderId="163" xfId="0" applyNumberFormat="1" applyFont="1" applyFill="1" applyBorder="1" applyAlignment="1">
      <alignment vertical="center"/>
    </xf>
    <xf numFmtId="178" fontId="2" fillId="0" borderId="106" xfId="0" applyNumberFormat="1" applyFont="1" applyFill="1" applyBorder="1" applyAlignment="1">
      <alignment vertical="center"/>
    </xf>
    <xf numFmtId="178" fontId="2" fillId="0" borderId="163" xfId="0" applyNumberFormat="1" applyFont="1" applyBorder="1" applyAlignment="1">
      <alignment vertical="center"/>
    </xf>
    <xf numFmtId="0" fontId="2" fillId="0" borderId="164" xfId="0" applyFont="1" applyBorder="1" applyAlignment="1">
      <alignment vertical="center"/>
    </xf>
    <xf numFmtId="0" fontId="2" fillId="0" borderId="111" xfId="0" applyFont="1" applyBorder="1" applyAlignment="1">
      <alignment vertical="center"/>
    </xf>
    <xf numFmtId="178" fontId="2" fillId="0" borderId="165" xfId="0" applyNumberFormat="1" applyFont="1" applyBorder="1" applyAlignment="1">
      <alignment vertical="center"/>
    </xf>
    <xf numFmtId="178" fontId="2" fillId="0" borderId="166" xfId="0" applyNumberFormat="1" applyFont="1" applyBorder="1" applyAlignment="1">
      <alignment vertical="center"/>
    </xf>
    <xf numFmtId="178" fontId="2" fillId="0" borderId="111" xfId="0" applyNumberFormat="1" applyFont="1" applyBorder="1" applyAlignment="1">
      <alignment vertical="center"/>
    </xf>
    <xf numFmtId="178" fontId="2" fillId="0" borderId="111" xfId="0" applyNumberFormat="1" applyFont="1" applyFill="1" applyBorder="1" applyAlignment="1">
      <alignment horizontal="right" vertical="center"/>
    </xf>
    <xf numFmtId="0" fontId="2" fillId="0" borderId="167" xfId="0" applyFont="1" applyBorder="1" applyAlignment="1">
      <alignment vertical="center"/>
    </xf>
    <xf numFmtId="0" fontId="0" fillId="0" borderId="105" xfId="0" applyBorder="1" applyAlignment="1">
      <alignment horizontal="distributed" vertical="center"/>
    </xf>
    <xf numFmtId="0" fontId="2" fillId="0" borderId="168" xfId="0" applyFont="1" applyBorder="1" applyAlignment="1">
      <alignment horizontal="distributed" vertical="center"/>
    </xf>
    <xf numFmtId="178" fontId="2" fillId="0" borderId="151" xfId="0" applyNumberFormat="1" applyFont="1" applyFill="1" applyBorder="1" applyAlignment="1">
      <alignment vertical="center"/>
    </xf>
    <xf numFmtId="178" fontId="2" fillId="0" borderId="105"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6" xfId="0" applyFont="1" applyBorder="1" applyAlignment="1">
      <alignment horizontal="distributed" vertical="center" wrapText="1"/>
    </xf>
    <xf numFmtId="0" fontId="2" fillId="0" borderId="0" xfId="0" applyFont="1" applyBorder="1" applyAlignment="1">
      <alignment horizontal="left" vertical="center"/>
    </xf>
    <xf numFmtId="0" fontId="2" fillId="0" borderId="132" xfId="0" applyFont="1" applyBorder="1" applyAlignment="1">
      <alignment vertical="center"/>
    </xf>
    <xf numFmtId="0" fontId="2" fillId="0" borderId="130" xfId="0" applyFont="1" applyBorder="1" applyAlignment="1">
      <alignment vertical="center"/>
    </xf>
    <xf numFmtId="0" fontId="2" fillId="0" borderId="166" xfId="0" applyFont="1" applyBorder="1" applyAlignment="1">
      <alignment vertical="center"/>
    </xf>
    <xf numFmtId="38" fontId="2" fillId="0" borderId="169" xfId="3" applyFont="1" applyBorder="1" applyAlignment="1">
      <alignment vertical="center"/>
    </xf>
    <xf numFmtId="38" fontId="2" fillId="0" borderId="166" xfId="3" applyFont="1" applyBorder="1" applyAlignment="1">
      <alignment vertical="center"/>
    </xf>
    <xf numFmtId="38" fontId="2" fillId="0" borderId="165" xfId="3" applyFont="1" applyBorder="1" applyAlignment="1">
      <alignment vertical="center"/>
    </xf>
    <xf numFmtId="38" fontId="2" fillId="0" borderId="111" xfId="3" applyFont="1" applyFill="1" applyBorder="1" applyAlignment="1">
      <alignment horizontal="right" vertical="center"/>
    </xf>
    <xf numFmtId="0" fontId="2" fillId="0" borderId="106" xfId="0" applyFont="1" applyFill="1" applyBorder="1" applyAlignment="1">
      <alignment horizontal="distributed" vertical="center" wrapText="1"/>
    </xf>
    <xf numFmtId="0" fontId="2" fillId="0" borderId="103" xfId="0" applyFont="1" applyBorder="1" applyAlignment="1">
      <alignment horizontal="distributed" vertical="center" wrapText="1"/>
    </xf>
    <xf numFmtId="38" fontId="2" fillId="0" borderId="120" xfId="3" applyFont="1" applyBorder="1" applyAlignment="1">
      <alignment vertical="center"/>
    </xf>
    <xf numFmtId="38" fontId="2" fillId="0" borderId="110" xfId="3" applyFont="1" applyBorder="1" applyAlignment="1">
      <alignment vertical="center"/>
    </xf>
    <xf numFmtId="38" fontId="2" fillId="0" borderId="104" xfId="3" applyFont="1" applyBorder="1" applyAlignment="1">
      <alignment vertical="center"/>
    </xf>
    <xf numFmtId="0" fontId="2" fillId="0" borderId="110" xfId="0" applyFont="1" applyBorder="1" applyAlignment="1">
      <alignment vertical="center"/>
    </xf>
    <xf numFmtId="38" fontId="2" fillId="0" borderId="150" xfId="3" applyFont="1" applyBorder="1" applyAlignment="1">
      <alignment vertical="center"/>
    </xf>
    <xf numFmtId="38" fontId="2" fillId="0" borderId="151" xfId="3" applyFont="1" applyBorder="1" applyAlignment="1">
      <alignment vertical="center"/>
    </xf>
    <xf numFmtId="38" fontId="2" fillId="0" borderId="109" xfId="3" applyFont="1" applyBorder="1" applyAlignment="1">
      <alignment vertical="center"/>
    </xf>
    <xf numFmtId="0" fontId="2" fillId="0" borderId="151" xfId="0" applyFont="1" applyBorder="1" applyAlignment="1">
      <alignment vertical="center"/>
    </xf>
    <xf numFmtId="3" fontId="13" fillId="0" borderId="0" xfId="12" applyNumberFormat="1" applyFont="1" applyAlignment="1">
      <alignment horizontal="right" vertical="center"/>
    </xf>
    <xf numFmtId="0" fontId="29" fillId="0" borderId="0" xfId="0" applyFont="1"/>
    <xf numFmtId="0" fontId="33" fillId="0" borderId="0" xfId="0" applyFont="1" applyAlignment="1">
      <alignment vertical="center"/>
    </xf>
    <xf numFmtId="0" fontId="33" fillId="0" borderId="0" xfId="0" applyFont="1" applyAlignment="1">
      <alignment vertical="center" shrinkToFit="1"/>
    </xf>
    <xf numFmtId="182" fontId="13" fillId="0" borderId="189" xfId="12" applyNumberFormat="1" applyFont="1" applyFill="1" applyBorder="1" applyAlignment="1">
      <alignment vertical="center"/>
    </xf>
    <xf numFmtId="182" fontId="13" fillId="0" borderId="190" xfId="12" applyNumberFormat="1" applyFont="1" applyFill="1" applyBorder="1" applyAlignment="1">
      <alignment vertical="center"/>
    </xf>
    <xf numFmtId="0" fontId="0" fillId="0" borderId="0" xfId="0" applyBorder="1"/>
    <xf numFmtId="178" fontId="2" fillId="0" borderId="102" xfId="0" applyNumberFormat="1" applyFont="1" applyBorder="1" applyAlignment="1">
      <alignment vertical="center"/>
    </xf>
    <xf numFmtId="178" fontId="2" fillId="0" borderId="192" xfId="0" applyNumberFormat="1" applyFont="1" applyBorder="1" applyAlignment="1">
      <alignment vertical="center"/>
    </xf>
    <xf numFmtId="38" fontId="4" fillId="0" borderId="42" xfId="3" applyFont="1" applyFill="1" applyBorder="1" applyAlignment="1">
      <alignment horizontal="right" vertical="center"/>
    </xf>
    <xf numFmtId="38" fontId="0" fillId="0" borderId="115" xfId="3" applyFont="1" applyBorder="1" applyAlignment="1">
      <alignment vertical="center"/>
    </xf>
    <xf numFmtId="38" fontId="4" fillId="0" borderId="149" xfId="3" applyFont="1" applyFill="1" applyBorder="1" applyAlignment="1">
      <alignment horizontal="right" vertical="center"/>
    </xf>
    <xf numFmtId="38" fontId="0" fillId="0" borderId="86" xfId="3" applyFont="1" applyBorder="1" applyAlignment="1">
      <alignment vertical="center"/>
    </xf>
    <xf numFmtId="0" fontId="34" fillId="0" borderId="0" xfId="10">
      <alignment vertical="center"/>
    </xf>
    <xf numFmtId="0" fontId="33" fillId="0" borderId="0" xfId="10" applyFont="1" applyAlignment="1">
      <alignment vertical="center" shrinkToFit="1"/>
    </xf>
    <xf numFmtId="0" fontId="36" fillId="0" borderId="0" xfId="10" applyFont="1" applyAlignment="1">
      <alignment vertical="center" shrinkToFit="1"/>
    </xf>
    <xf numFmtId="0" fontId="37" fillId="0" borderId="110" xfId="10" applyFont="1" applyBorder="1" applyAlignment="1">
      <alignment vertical="center" shrinkToFit="1"/>
    </xf>
    <xf numFmtId="0" fontId="37" fillId="0" borderId="104" xfId="10" applyFont="1" applyBorder="1" applyAlignment="1">
      <alignment vertical="center" shrinkToFit="1"/>
    </xf>
    <xf numFmtId="0" fontId="37" fillId="0" borderId="121" xfId="10" applyFont="1" applyBorder="1" applyAlignment="1">
      <alignment vertical="center" shrinkToFit="1"/>
    </xf>
    <xf numFmtId="0" fontId="37" fillId="0" borderId="151" xfId="10" applyFont="1" applyBorder="1" applyAlignment="1">
      <alignment vertical="center" shrinkToFit="1"/>
    </xf>
    <xf numFmtId="0" fontId="37" fillId="0" borderId="109" xfId="10" applyFont="1" applyBorder="1" applyAlignment="1">
      <alignment vertical="center" shrinkToFit="1"/>
    </xf>
    <xf numFmtId="0" fontId="37" fillId="0" borderId="152" xfId="10" applyFont="1" applyBorder="1" applyAlignment="1">
      <alignment vertical="center" shrinkToFit="1"/>
    </xf>
    <xf numFmtId="0" fontId="37" fillId="0" borderId="144" xfId="6" applyFont="1" applyBorder="1" applyAlignment="1">
      <alignment vertical="center" shrinkToFit="1"/>
    </xf>
    <xf numFmtId="0" fontId="37" fillId="0" borderId="110" xfId="6" applyFont="1" applyBorder="1" applyAlignment="1">
      <alignment vertical="center" shrinkToFit="1"/>
    </xf>
    <xf numFmtId="0" fontId="37" fillId="0" borderId="193" xfId="6" applyFont="1" applyBorder="1" applyAlignment="1">
      <alignment vertical="center" shrinkToFit="1"/>
    </xf>
    <xf numFmtId="0" fontId="37" fillId="0" borderId="151" xfId="6" applyFont="1" applyBorder="1" applyAlignment="1">
      <alignment vertical="center" shrinkToFit="1"/>
    </xf>
    <xf numFmtId="0" fontId="37" fillId="0" borderId="103" xfId="6" applyFont="1" applyBorder="1" applyAlignment="1">
      <alignment horizontal="center" vertical="center" textRotation="255" shrinkToFit="1"/>
    </xf>
    <xf numFmtId="0" fontId="37" fillId="0" borderId="103" xfId="6" applyFont="1" applyBorder="1" applyAlignment="1">
      <alignment vertical="center" shrinkToFit="1"/>
    </xf>
    <xf numFmtId="0" fontId="37" fillId="0" borderId="185" xfId="6" applyFont="1" applyBorder="1" applyAlignment="1">
      <alignment vertical="center" textRotation="255" shrinkToFit="1"/>
    </xf>
    <xf numFmtId="0" fontId="33" fillId="0" borderId="0" xfId="6" applyFont="1" applyAlignment="1">
      <alignment horizontal="left" vertical="center" shrinkToFit="1"/>
    </xf>
    <xf numFmtId="0" fontId="33" fillId="5" borderId="0" xfId="6" applyFont="1" applyFill="1" applyAlignment="1">
      <alignment horizontal="left" vertical="center" shrinkToFit="1"/>
    </xf>
    <xf numFmtId="0" fontId="34" fillId="0" borderId="0" xfId="10" applyAlignment="1">
      <alignment horizontal="left" vertical="center"/>
    </xf>
    <xf numFmtId="0" fontId="30" fillId="0" borderId="0" xfId="0" applyFont="1" applyBorder="1" applyAlignment="1">
      <alignment vertical="distributed" wrapText="1"/>
    </xf>
    <xf numFmtId="40" fontId="8" fillId="0" borderId="138" xfId="1" applyNumberFormat="1" applyFont="1" applyFill="1" applyBorder="1" applyAlignment="1">
      <alignment horizontal="right" vertical="center"/>
    </xf>
    <xf numFmtId="40" fontId="8" fillId="0" borderId="162" xfId="1" applyNumberFormat="1" applyFont="1" applyFill="1" applyBorder="1" applyAlignment="1">
      <alignment vertical="center"/>
    </xf>
    <xf numFmtId="40" fontId="8" fillId="0" borderId="162" xfId="1" applyNumberFormat="1" applyFont="1" applyFill="1" applyBorder="1" applyAlignment="1">
      <alignment horizontal="right" vertical="center"/>
    </xf>
    <xf numFmtId="180" fontId="8" fillId="0" borderId="137" xfId="1" applyNumberFormat="1" applyFont="1" applyFill="1" applyBorder="1" applyAlignment="1">
      <alignment horizontal="right" vertical="center"/>
    </xf>
    <xf numFmtId="40" fontId="8" fillId="0" borderId="144" xfId="1" applyNumberFormat="1" applyFont="1" applyFill="1" applyBorder="1" applyAlignment="1">
      <alignment horizontal="right" vertical="center" shrinkToFit="1"/>
    </xf>
    <xf numFmtId="38" fontId="2" fillId="0" borderId="0" xfId="3" applyFont="1" applyAlignment="1">
      <alignment vertical="center" wrapText="1"/>
    </xf>
    <xf numFmtId="0" fontId="0" fillId="0" borderId="0" xfId="0" applyAlignment="1">
      <alignment vertical="center" wrapText="1"/>
    </xf>
    <xf numFmtId="0" fontId="2" fillId="0" borderId="149" xfId="0" applyFont="1" applyBorder="1" applyAlignment="1">
      <alignment horizontal="right" vertical="center"/>
    </xf>
    <xf numFmtId="0" fontId="3" fillId="0" borderId="149" xfId="0" applyFont="1" applyBorder="1" applyAlignment="1">
      <alignment horizontal="right" vertical="center"/>
    </xf>
    <xf numFmtId="185" fontId="13" fillId="0" borderId="33" xfId="12" applyNumberFormat="1" applyFont="1" applyFill="1" applyBorder="1" applyAlignment="1">
      <alignment vertical="center"/>
    </xf>
    <xf numFmtId="185" fontId="13" fillId="0" borderId="61" xfId="12" applyNumberFormat="1" applyFont="1" applyFill="1" applyBorder="1" applyAlignment="1">
      <alignment vertical="center"/>
    </xf>
    <xf numFmtId="185" fontId="13" fillId="0" borderId="60" xfId="12" applyNumberFormat="1" applyFont="1" applyFill="1" applyBorder="1" applyAlignment="1">
      <alignment vertical="center"/>
    </xf>
    <xf numFmtId="0" fontId="0" fillId="0" borderId="0" xfId="0" applyAlignment="1">
      <alignment vertical="center" textRotation="90"/>
    </xf>
    <xf numFmtId="0" fontId="2" fillId="0" borderId="100" xfId="0" applyFont="1" applyBorder="1" applyAlignment="1">
      <alignment horizontal="center" vertical="center" shrinkToFit="1"/>
    </xf>
    <xf numFmtId="0" fontId="2" fillId="0" borderId="103"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68" xfId="0" applyFont="1" applyBorder="1" applyAlignment="1">
      <alignment vertical="center"/>
    </xf>
    <xf numFmtId="0" fontId="8" fillId="0" borderId="0" xfId="0" applyFont="1" applyAlignment="1">
      <alignment vertical="center"/>
    </xf>
    <xf numFmtId="38" fontId="8" fillId="0" borderId="0" xfId="1" applyFont="1" applyAlignment="1">
      <alignment vertical="center"/>
    </xf>
    <xf numFmtId="40" fontId="8" fillId="0" borderId="179" xfId="14" applyNumberFormat="1" applyFont="1" applyFill="1" applyBorder="1" applyAlignment="1">
      <alignment horizontal="right" vertical="center"/>
    </xf>
    <xf numFmtId="40" fontId="8" fillId="0" borderId="170" xfId="14" applyNumberFormat="1" applyFont="1" applyFill="1" applyBorder="1" applyAlignment="1">
      <alignment horizontal="right" vertical="center"/>
    </xf>
    <xf numFmtId="40" fontId="8" fillId="0" borderId="186"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40" fontId="8" fillId="0" borderId="142" xfId="14" applyNumberFormat="1" applyFont="1" applyFill="1" applyBorder="1" applyAlignment="1">
      <alignment horizontal="right" vertical="center"/>
    </xf>
    <xf numFmtId="40" fontId="8" fillId="0" borderId="143" xfId="14" applyNumberFormat="1" applyFont="1" applyFill="1" applyBorder="1" applyAlignment="1">
      <alignment horizontal="right" vertical="center"/>
    </xf>
    <xf numFmtId="40" fontId="8" fillId="0" borderId="181" xfId="14" applyNumberFormat="1" applyFont="1" applyFill="1" applyBorder="1" applyAlignment="1">
      <alignment horizontal="right" vertical="center"/>
    </xf>
    <xf numFmtId="40" fontId="8" fillId="0" borderId="182" xfId="14" applyNumberFormat="1" applyFont="1" applyFill="1" applyBorder="1" applyAlignment="1">
      <alignment horizontal="right" vertical="center"/>
    </xf>
    <xf numFmtId="40" fontId="8" fillId="0" borderId="183" xfId="14" applyNumberFormat="1" applyFont="1" applyFill="1" applyBorder="1" applyAlignment="1">
      <alignment horizontal="right" vertical="center"/>
    </xf>
    <xf numFmtId="40" fontId="8" fillId="0" borderId="172" xfId="14" applyNumberFormat="1" applyFont="1" applyFill="1" applyBorder="1" applyAlignment="1">
      <alignment horizontal="right" vertical="center"/>
    </xf>
    <xf numFmtId="40" fontId="8" fillId="0" borderId="184" xfId="14" applyNumberFormat="1" applyFont="1" applyFill="1" applyBorder="1" applyAlignment="1">
      <alignment horizontal="right" vertical="center"/>
    </xf>
    <xf numFmtId="40" fontId="8" fillId="0" borderId="274"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shrinkToFit="1"/>
    </xf>
    <xf numFmtId="40" fontId="8" fillId="0" borderId="138" xfId="14" applyNumberFormat="1" applyFont="1" applyFill="1" applyBorder="1" applyAlignment="1">
      <alignment horizontal="right" vertical="center" shrinkToFit="1"/>
    </xf>
    <xf numFmtId="40" fontId="8" fillId="0" borderId="136" xfId="14" applyNumberFormat="1" applyFont="1" applyFill="1" applyBorder="1" applyAlignment="1">
      <alignment vertical="center"/>
    </xf>
    <xf numFmtId="40" fontId="8" fillId="0" borderId="137" xfId="14" applyNumberFormat="1" applyFont="1" applyFill="1" applyBorder="1" applyAlignment="1">
      <alignment vertical="center"/>
    </xf>
    <xf numFmtId="40" fontId="8" fillId="0" borderId="103" xfId="14" applyNumberFormat="1" applyFont="1" applyFill="1" applyBorder="1" applyAlignment="1">
      <alignment vertical="center"/>
    </xf>
    <xf numFmtId="40" fontId="8" fillId="0" borderId="103" xfId="14" applyNumberFormat="1" applyFont="1" applyFill="1" applyBorder="1" applyAlignment="1">
      <alignment horizontal="right" vertical="center"/>
    </xf>
    <xf numFmtId="40" fontId="8" fillId="0" borderId="138" xfId="14" applyNumberFormat="1" applyFont="1" applyFill="1" applyBorder="1" applyAlignment="1">
      <alignment vertical="center"/>
    </xf>
    <xf numFmtId="40" fontId="8" fillId="0" borderId="170" xfId="14" applyNumberFormat="1" applyFont="1" applyFill="1" applyBorder="1" applyAlignment="1">
      <alignment vertical="center"/>
    </xf>
    <xf numFmtId="40" fontId="8" fillId="0" borderId="162" xfId="14" applyNumberFormat="1" applyFont="1" applyFill="1" applyBorder="1" applyAlignment="1">
      <alignment horizontal="right" vertical="center"/>
    </xf>
    <xf numFmtId="40" fontId="41" fillId="0" borderId="138" xfId="14" applyNumberFormat="1" applyFont="1" applyFill="1" applyBorder="1" applyAlignment="1">
      <alignment horizontal="right" vertical="center"/>
    </xf>
    <xf numFmtId="40" fontId="8" fillId="0" borderId="158" xfId="14" applyNumberFormat="1" applyFont="1" applyFill="1" applyBorder="1" applyAlignment="1">
      <alignment horizontal="right" vertical="center"/>
    </xf>
    <xf numFmtId="40" fontId="8" fillId="0" borderId="185"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40" fontId="8" fillId="0" borderId="180" xfId="14" applyNumberFormat="1" applyFont="1" applyFill="1" applyBorder="1" applyAlignment="1">
      <alignment horizontal="right" vertical="center"/>
    </xf>
    <xf numFmtId="40" fontId="8" fillId="0" borderId="158" xfId="14" applyNumberFormat="1" applyFont="1" applyFill="1" applyBorder="1" applyAlignment="1">
      <alignment vertical="center"/>
    </xf>
    <xf numFmtId="40" fontId="8" fillId="0" borderId="162" xfId="14" applyNumberFormat="1" applyFont="1" applyFill="1" applyBorder="1" applyAlignment="1">
      <alignment vertical="center"/>
    </xf>
    <xf numFmtId="0" fontId="33" fillId="5" borderId="0" xfId="15" applyFont="1" applyFill="1" applyAlignment="1">
      <alignment horizontal="left" vertical="center" shrinkToFit="1"/>
    </xf>
    <xf numFmtId="0" fontId="33" fillId="0" borderId="0" xfId="15" applyFont="1" applyAlignment="1">
      <alignment horizontal="left" vertical="center" shrinkToFit="1"/>
    </xf>
    <xf numFmtId="0" fontId="1" fillId="0" borderId="0" xfId="15" applyAlignment="1">
      <alignment horizontal="left"/>
    </xf>
    <xf numFmtId="40" fontId="8" fillId="0" borderId="276" xfId="14" applyNumberFormat="1" applyFont="1" applyFill="1" applyBorder="1" applyAlignment="1">
      <alignment horizontal="right" vertical="center"/>
    </xf>
    <xf numFmtId="40" fontId="8" fillId="0" borderId="277" xfId="14" applyNumberFormat="1" applyFont="1" applyFill="1" applyBorder="1" applyAlignment="1">
      <alignment horizontal="right" vertical="center"/>
    </xf>
    <xf numFmtId="40" fontId="8" fillId="0" borderId="278" xfId="14" applyNumberFormat="1" applyFont="1" applyFill="1" applyBorder="1" applyAlignment="1">
      <alignment horizontal="right" vertical="center"/>
    </xf>
    <xf numFmtId="40" fontId="8" fillId="0" borderId="279" xfId="14" applyNumberFormat="1" applyFont="1" applyFill="1" applyBorder="1" applyAlignment="1">
      <alignment horizontal="right" vertical="center"/>
    </xf>
    <xf numFmtId="40" fontId="8" fillId="0" borderId="108" xfId="14" applyNumberFormat="1" applyFont="1" applyFill="1" applyBorder="1" applyAlignment="1">
      <alignment horizontal="right" vertical="center"/>
    </xf>
    <xf numFmtId="40" fontId="8" fillId="0" borderId="194" xfId="14" applyNumberFormat="1" applyFont="1" applyFill="1" applyBorder="1" applyAlignment="1">
      <alignment horizontal="right" vertical="center"/>
    </xf>
    <xf numFmtId="40" fontId="8" fillId="0" borderId="280" xfId="14" applyNumberFormat="1" applyFont="1" applyFill="1" applyBorder="1" applyAlignment="1">
      <alignment horizontal="right" vertical="center"/>
    </xf>
    <xf numFmtId="40" fontId="8" fillId="0" borderId="281" xfId="14" applyNumberFormat="1" applyFont="1" applyFill="1" applyBorder="1" applyAlignment="1">
      <alignment horizontal="right" vertical="center"/>
    </xf>
    <xf numFmtId="3" fontId="15" fillId="2" borderId="282" xfId="12" applyNumberFormat="1" applyFont="1" applyFill="1" applyBorder="1" applyAlignment="1">
      <alignment vertical="center"/>
    </xf>
    <xf numFmtId="182" fontId="13" fillId="0" borderId="283" xfId="12" applyNumberFormat="1" applyFont="1" applyFill="1" applyBorder="1" applyAlignment="1">
      <alignment vertical="center"/>
    </xf>
    <xf numFmtId="182" fontId="13" fillId="0" borderId="284" xfId="12" applyNumberFormat="1" applyFont="1" applyFill="1" applyBorder="1" applyAlignment="1">
      <alignment vertical="center"/>
    </xf>
    <xf numFmtId="184" fontId="13" fillId="2" borderId="285" xfId="13" applyNumberFormat="1" applyFont="1" applyFill="1" applyBorder="1" applyAlignment="1">
      <alignment vertical="center"/>
    </xf>
    <xf numFmtId="184" fontId="13" fillId="2" borderId="286" xfId="13" applyNumberFormat="1" applyFont="1" applyFill="1" applyBorder="1" applyAlignment="1">
      <alignment vertical="center"/>
    </xf>
    <xf numFmtId="182" fontId="35" fillId="0" borderId="11" xfId="12" applyNumberFormat="1" applyFont="1" applyFill="1" applyBorder="1" applyAlignment="1">
      <alignment vertical="center"/>
    </xf>
    <xf numFmtId="40" fontId="8" fillId="0" borderId="178" xfId="14" applyNumberFormat="1" applyFont="1" applyFill="1" applyBorder="1" applyAlignment="1">
      <alignment horizontal="right" vertical="center"/>
    </xf>
    <xf numFmtId="40" fontId="8" fillId="0" borderId="137" xfId="14" applyNumberFormat="1" applyFont="1" applyFill="1" applyBorder="1" applyAlignment="1">
      <alignment horizontal="right" vertical="center"/>
    </xf>
    <xf numFmtId="40" fontId="8" fillId="0" borderId="140" xfId="14" applyNumberFormat="1" applyFont="1" applyFill="1" applyBorder="1" applyAlignment="1">
      <alignment vertical="center"/>
    </xf>
    <xf numFmtId="40" fontId="8" fillId="0" borderId="134" xfId="14" applyNumberFormat="1" applyFont="1" applyFill="1" applyBorder="1" applyAlignment="1">
      <alignment horizontal="right" vertical="center"/>
    </xf>
    <xf numFmtId="40" fontId="8" fillId="0" borderId="140" xfId="14" applyNumberFormat="1" applyFont="1" applyFill="1" applyBorder="1" applyAlignment="1">
      <alignment horizontal="right" vertical="center"/>
    </xf>
    <xf numFmtId="180" fontId="8" fillId="0" borderId="142" xfId="14" applyNumberFormat="1" applyFont="1" applyFill="1" applyBorder="1" applyAlignment="1">
      <alignment horizontal="right" vertical="center"/>
    </xf>
    <xf numFmtId="180" fontId="8" fillId="0" borderId="183" xfId="14" applyNumberFormat="1" applyFont="1" applyFill="1" applyBorder="1" applyAlignment="1">
      <alignment horizontal="right" vertical="center"/>
    </xf>
    <xf numFmtId="180" fontId="8" fillId="0" borderId="137" xfId="14" applyNumberFormat="1" applyFont="1" applyFill="1" applyBorder="1" applyAlignment="1">
      <alignment horizontal="right" vertical="center" shrinkToFit="1"/>
    </xf>
    <xf numFmtId="180" fontId="8" fillId="0" borderId="137" xfId="14" applyNumberFormat="1" applyFont="1" applyFill="1" applyBorder="1" applyAlignment="1">
      <alignment vertical="center"/>
    </xf>
    <xf numFmtId="180" fontId="8" fillId="0" borderId="103" xfId="14" applyNumberFormat="1" applyFont="1" applyFill="1" applyBorder="1" applyAlignment="1">
      <alignment vertical="center"/>
    </xf>
    <xf numFmtId="180" fontId="8" fillId="0" borderId="277" xfId="14" applyNumberFormat="1" applyFont="1" applyFill="1" applyBorder="1" applyAlignment="1">
      <alignment horizontal="right" vertical="center"/>
    </xf>
    <xf numFmtId="40" fontId="8" fillId="0" borderId="0" xfId="14" applyNumberFormat="1" applyFont="1" applyFill="1" applyBorder="1" applyAlignment="1">
      <alignment horizontal="right" vertical="center"/>
    </xf>
    <xf numFmtId="180" fontId="8" fillId="0" borderId="0" xfId="14" applyNumberFormat="1" applyFont="1" applyFill="1" applyBorder="1" applyAlignment="1">
      <alignment horizontal="right" vertical="center"/>
    </xf>
    <xf numFmtId="180" fontId="8" fillId="0" borderId="140" xfId="1" applyNumberFormat="1" applyFont="1" applyFill="1" applyBorder="1" applyAlignment="1">
      <alignment horizontal="right" vertical="center"/>
    </xf>
    <xf numFmtId="40" fontId="8" fillId="0" borderId="146" xfId="1" applyNumberFormat="1" applyFont="1" applyFill="1" applyBorder="1" applyAlignment="1">
      <alignment horizontal="right" vertical="center"/>
    </xf>
    <xf numFmtId="40" fontId="8" fillId="0" borderId="136" xfId="1" applyNumberFormat="1" applyFont="1" applyFill="1" applyBorder="1" applyAlignment="1">
      <alignment horizontal="right" vertical="center"/>
    </xf>
    <xf numFmtId="40" fontId="8" fillId="0" borderId="42" xfId="14" applyNumberFormat="1" applyFont="1" applyFill="1" applyBorder="1" applyAlignment="1">
      <alignment horizontal="right" vertical="center"/>
    </xf>
    <xf numFmtId="180" fontId="8" fillId="0" borderId="42" xfId="14" applyNumberFormat="1" applyFont="1" applyFill="1" applyBorder="1" applyAlignment="1">
      <alignment horizontal="right" vertical="center"/>
    </xf>
    <xf numFmtId="180" fontId="8" fillId="0" borderId="137" xfId="1" applyNumberFormat="1" applyFont="1" applyFill="1" applyBorder="1" applyAlignment="1">
      <alignment vertical="center"/>
    </xf>
    <xf numFmtId="180" fontId="8" fillId="0" borderId="106" xfId="14" applyNumberFormat="1" applyFont="1" applyFill="1" applyBorder="1" applyAlignment="1">
      <alignment vertical="center"/>
    </xf>
    <xf numFmtId="182" fontId="13" fillId="0" borderId="245" xfId="12" applyNumberFormat="1" applyFont="1" applyFill="1" applyBorder="1" applyAlignment="1">
      <alignment vertical="center"/>
    </xf>
    <xf numFmtId="0" fontId="31" fillId="0" borderId="0" xfId="0" applyFont="1" applyBorder="1" applyAlignment="1">
      <alignment vertical="top" wrapText="1"/>
    </xf>
    <xf numFmtId="3" fontId="13" fillId="0" borderId="15" xfId="12" applyNumberFormat="1" applyFont="1" applyFill="1" applyBorder="1" applyAlignment="1">
      <alignment vertical="center"/>
    </xf>
    <xf numFmtId="0" fontId="2" fillId="0" borderId="106" xfId="0" applyFont="1" applyBorder="1" applyAlignment="1">
      <alignment horizontal="distributed" vertical="center"/>
    </xf>
    <xf numFmtId="0" fontId="2" fillId="0" borderId="103" xfId="0" applyFont="1" applyBorder="1" applyAlignment="1">
      <alignment horizontal="distributed" vertical="center"/>
    </xf>
    <xf numFmtId="178" fontId="2" fillId="0" borderId="0" xfId="0" applyNumberFormat="1" applyFont="1" applyFill="1" applyBorder="1" applyAlignment="1">
      <alignment horizontal="right" vertical="center"/>
    </xf>
    <xf numFmtId="38" fontId="2" fillId="0" borderId="155" xfId="3" applyFont="1" applyBorder="1" applyAlignment="1">
      <alignment vertical="center"/>
    </xf>
    <xf numFmtId="38" fontId="2" fillId="0" borderId="163" xfId="3" applyFont="1" applyBorder="1" applyAlignment="1">
      <alignment vertical="center"/>
    </xf>
    <xf numFmtId="38" fontId="2" fillId="0" borderId="107" xfId="3" applyFont="1" applyBorder="1" applyAlignment="1">
      <alignment vertical="center"/>
    </xf>
    <xf numFmtId="0" fontId="2" fillId="0" borderId="163" xfId="0" applyFont="1" applyBorder="1" applyAlignment="1">
      <alignment vertical="center"/>
    </xf>
    <xf numFmtId="178" fontId="2" fillId="0" borderId="103" xfId="0" applyNumberFormat="1" applyFont="1" applyFill="1" applyBorder="1" applyAlignment="1">
      <alignment horizontal="right" vertical="center"/>
    </xf>
    <xf numFmtId="0" fontId="0" fillId="0" borderId="103" xfId="0" applyBorder="1" applyAlignment="1">
      <alignment horizontal="distributed" vertical="center" wrapText="1"/>
    </xf>
    <xf numFmtId="40" fontId="8" fillId="0" borderId="139" xfId="14" applyNumberFormat="1" applyFont="1" applyFill="1" applyBorder="1" applyAlignment="1">
      <alignment vertical="center"/>
    </xf>
    <xf numFmtId="180" fontId="8" fillId="0" borderId="140" xfId="14" applyNumberFormat="1" applyFont="1" applyFill="1" applyBorder="1" applyAlignment="1">
      <alignment vertical="center"/>
    </xf>
    <xf numFmtId="180" fontId="8" fillId="0" borderId="178" xfId="14" applyNumberFormat="1" applyFont="1" applyFill="1" applyBorder="1" applyAlignment="1">
      <alignment vertical="center"/>
    </xf>
    <xf numFmtId="40" fontId="8" fillId="0" borderId="146" xfId="14" applyNumberFormat="1" applyFont="1" applyFill="1" applyBorder="1" applyAlignment="1">
      <alignment vertical="center"/>
    </xf>
    <xf numFmtId="180" fontId="24" fillId="0" borderId="140" xfId="14" applyNumberFormat="1" applyFont="1" applyFill="1" applyBorder="1" applyAlignment="1">
      <alignment horizontal="right" vertical="center"/>
    </xf>
    <xf numFmtId="180" fontId="24" fillId="0" borderId="178" xfId="14" applyNumberFormat="1" applyFont="1" applyFill="1" applyBorder="1" applyAlignment="1">
      <alignment horizontal="right" vertical="center"/>
    </xf>
    <xf numFmtId="180" fontId="24" fillId="0" borderId="134"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40" fontId="8" fillId="0" borderId="138" xfId="14" applyNumberFormat="1" applyFont="1" applyFill="1" applyBorder="1" applyAlignment="1">
      <alignment horizontal="right" vertical="center"/>
    </xf>
    <xf numFmtId="180" fontId="8" fillId="0" borderId="137" xfId="14" applyNumberFormat="1" applyFont="1" applyFill="1" applyBorder="1" applyAlignment="1">
      <alignment horizontal="right" vertical="center"/>
    </xf>
    <xf numFmtId="40" fontId="8" fillId="0" borderId="144" xfId="14" applyNumberFormat="1" applyFont="1" applyFill="1" applyBorder="1" applyAlignment="1">
      <alignment horizontal="right" vertical="center"/>
    </xf>
    <xf numFmtId="180" fontId="8" fillId="0" borderId="134" xfId="14" applyNumberFormat="1" applyFont="1" applyFill="1" applyBorder="1" applyAlignment="1">
      <alignment vertical="center"/>
    </xf>
    <xf numFmtId="40" fontId="8" fillId="0" borderId="277" xfId="14" applyNumberFormat="1" applyFont="1" applyFill="1" applyBorder="1" applyAlignment="1">
      <alignment vertical="center"/>
    </xf>
    <xf numFmtId="40" fontId="8" fillId="0" borderId="293" xfId="14" applyNumberFormat="1" applyFont="1" applyFill="1" applyBorder="1" applyAlignment="1">
      <alignment horizontal="right" vertical="center"/>
    </xf>
    <xf numFmtId="180" fontId="8" fillId="0" borderId="293" xfId="14" applyNumberFormat="1" applyFont="1" applyFill="1" applyBorder="1" applyAlignment="1">
      <alignment horizontal="right" vertical="center"/>
    </xf>
    <xf numFmtId="40" fontId="8" fillId="0" borderId="277" xfId="14" applyNumberFormat="1" applyFont="1" applyFill="1" applyBorder="1" applyAlignment="1">
      <alignment horizontal="right" vertical="center" shrinkToFit="1"/>
    </xf>
    <xf numFmtId="3" fontId="15" fillId="2" borderId="295" xfId="12" applyNumberFormat="1" applyFont="1" applyFill="1" applyBorder="1" applyAlignment="1">
      <alignment vertical="center"/>
    </xf>
    <xf numFmtId="182" fontId="13" fillId="0" borderId="25" xfId="12" applyNumberFormat="1" applyFont="1" applyFill="1" applyBorder="1" applyAlignment="1">
      <alignment vertical="center"/>
    </xf>
    <xf numFmtId="182" fontId="13" fillId="0" borderId="26" xfId="12" applyNumberFormat="1" applyFont="1" applyFill="1" applyBorder="1" applyAlignment="1">
      <alignment vertical="center"/>
    </xf>
    <xf numFmtId="184" fontId="13" fillId="2" borderId="296" xfId="13" applyNumberFormat="1" applyFont="1" applyFill="1" applyBorder="1" applyAlignment="1">
      <alignment vertical="center"/>
    </xf>
    <xf numFmtId="3" fontId="15" fillId="2" borderId="79" xfId="12" applyNumberFormat="1" applyFont="1" applyFill="1" applyBorder="1" applyAlignment="1">
      <alignment horizontal="center" vertical="distributed" textRotation="255" justifyLastLine="1"/>
    </xf>
    <xf numFmtId="3" fontId="15" fillId="2" borderId="297" xfId="12" applyNumberFormat="1" applyFont="1" applyFill="1" applyBorder="1" applyAlignment="1">
      <alignment horizontal="center" vertical="center"/>
    </xf>
    <xf numFmtId="182" fontId="13" fillId="0" borderId="36" xfId="12" applyNumberFormat="1" applyFont="1" applyFill="1" applyBorder="1" applyAlignment="1">
      <alignment vertical="center"/>
    </xf>
    <xf numFmtId="0" fontId="0" fillId="0" borderId="0" xfId="0" applyFill="1"/>
    <xf numFmtId="3" fontId="11" fillId="0" borderId="0" xfId="12" applyNumberFormat="1" applyFont="1" applyFill="1" applyAlignment="1">
      <alignment horizontal="left" vertical="center"/>
    </xf>
    <xf numFmtId="3" fontId="15" fillId="2" borderId="299" xfId="12" applyNumberFormat="1" applyFont="1" applyFill="1" applyBorder="1" applyAlignment="1">
      <alignment horizontal="center" vertical="center"/>
    </xf>
    <xf numFmtId="3" fontId="15" fillId="2" borderId="300" xfId="12" applyNumberFormat="1" applyFont="1" applyFill="1" applyBorder="1" applyAlignment="1">
      <alignment vertical="center"/>
    </xf>
    <xf numFmtId="40" fontId="8" fillId="0" borderId="292" xfId="14" applyNumberFormat="1" applyFont="1" applyFill="1" applyBorder="1" applyAlignment="1">
      <alignment horizontal="right" vertical="center"/>
    </xf>
    <xf numFmtId="40" fontId="8" fillId="0" borderId="294" xfId="14" applyNumberFormat="1" applyFont="1" applyFill="1" applyBorder="1" applyAlignment="1">
      <alignment horizontal="right" vertical="center"/>
    </xf>
    <xf numFmtId="180" fontId="8" fillId="0" borderId="178" xfId="14" applyNumberFormat="1" applyFont="1" applyFill="1" applyBorder="1" applyAlignment="1">
      <alignment horizontal="right" vertical="center"/>
    </xf>
    <xf numFmtId="180" fontId="8" fillId="0" borderId="134" xfId="14" applyNumberFormat="1" applyFont="1" applyFill="1" applyBorder="1" applyAlignment="1">
      <alignment horizontal="right" vertical="center"/>
    </xf>
    <xf numFmtId="180" fontId="8" fillId="0" borderId="140" xfId="14" applyNumberFormat="1" applyFont="1" applyFill="1" applyBorder="1" applyAlignment="1">
      <alignment horizontal="right" vertical="center"/>
    </xf>
    <xf numFmtId="40" fontId="8" fillId="0" borderId="139" xfId="14" applyNumberFormat="1" applyFont="1" applyFill="1" applyBorder="1" applyAlignment="1">
      <alignment horizontal="right" vertical="center" shrinkToFit="1"/>
    </xf>
    <xf numFmtId="180" fontId="8" fillId="0" borderId="140" xfId="14" applyNumberFormat="1" applyFont="1" applyFill="1" applyBorder="1" applyAlignment="1">
      <alignment horizontal="right" vertical="center" shrinkToFit="1"/>
    </xf>
    <xf numFmtId="182" fontId="13" fillId="0" borderId="64" xfId="12" applyNumberFormat="1" applyFont="1" applyFill="1" applyBorder="1" applyAlignment="1">
      <alignment vertical="center"/>
    </xf>
    <xf numFmtId="40" fontId="8" fillId="0" borderId="109" xfId="14" applyNumberFormat="1" applyFont="1" applyFill="1" applyBorder="1" applyAlignment="1">
      <alignment horizontal="right" vertical="center"/>
    </xf>
    <xf numFmtId="180" fontId="8" fillId="0" borderId="178" xfId="14" applyNumberFormat="1" applyFont="1" applyFill="1" applyBorder="1" applyAlignment="1">
      <alignment vertical="center" shrinkToFit="1"/>
    </xf>
    <xf numFmtId="40" fontId="8" fillId="0" borderId="276" xfId="14" applyNumberFormat="1" applyFont="1" applyFill="1" applyBorder="1" applyAlignment="1">
      <alignment vertical="center" shrinkToFit="1"/>
    </xf>
    <xf numFmtId="180" fontId="8" fillId="0" borderId="277" xfId="14" applyNumberFormat="1" applyFont="1" applyFill="1" applyBorder="1" applyAlignment="1">
      <alignment vertical="center" shrinkToFit="1"/>
    </xf>
    <xf numFmtId="40" fontId="8" fillId="0" borderId="278" xfId="14" applyNumberFormat="1" applyFont="1" applyFill="1" applyBorder="1" applyAlignment="1">
      <alignment vertical="center"/>
    </xf>
    <xf numFmtId="40" fontId="8" fillId="0" borderId="188" xfId="14" applyNumberFormat="1" applyFont="1" applyFill="1" applyBorder="1" applyAlignment="1">
      <alignment vertical="center"/>
    </xf>
    <xf numFmtId="40" fontId="8" fillId="0" borderId="273" xfId="14" applyNumberFormat="1" applyFont="1" applyFill="1" applyBorder="1" applyAlignment="1">
      <alignment vertical="center"/>
    </xf>
    <xf numFmtId="40" fontId="8" fillId="0" borderId="280" xfId="14" applyNumberFormat="1" applyFont="1" applyFill="1" applyBorder="1" applyAlignment="1">
      <alignment vertical="center"/>
    </xf>
    <xf numFmtId="40" fontId="8" fillId="0" borderId="276" xfId="14" applyNumberFormat="1" applyFont="1" applyFill="1" applyBorder="1" applyAlignment="1">
      <alignment vertical="center"/>
    </xf>
    <xf numFmtId="180" fontId="8" fillId="0" borderId="277" xfId="14" applyNumberFormat="1" applyFont="1" applyFill="1" applyBorder="1" applyAlignment="1">
      <alignment vertical="center"/>
    </xf>
    <xf numFmtId="40" fontId="8" fillId="0" borderId="108" xfId="14" applyNumberFormat="1" applyFont="1" applyFill="1" applyBorder="1" applyAlignment="1">
      <alignment vertical="center"/>
    </xf>
    <xf numFmtId="40" fontId="8" fillId="0" borderId="178" xfId="14" applyNumberFormat="1" applyFont="1" applyFill="1" applyBorder="1" applyAlignment="1">
      <alignment vertical="center"/>
    </xf>
    <xf numFmtId="40" fontId="8" fillId="0" borderId="177" xfId="14" applyNumberFormat="1" applyFont="1" applyFill="1" applyBorder="1" applyAlignment="1">
      <alignment vertical="center"/>
    </xf>
    <xf numFmtId="180" fontId="8" fillId="0" borderId="277" xfId="14" applyNumberFormat="1" applyFont="1" applyFill="1" applyBorder="1" applyAlignment="1">
      <alignment horizontal="right" vertical="center" shrinkToFit="1"/>
    </xf>
    <xf numFmtId="0" fontId="0" fillId="0" borderId="0" xfId="0" applyFont="1"/>
    <xf numFmtId="180" fontId="8" fillId="0" borderId="140" xfId="14" applyNumberFormat="1" applyFont="1" applyFill="1" applyBorder="1" applyAlignment="1">
      <alignment horizontal="center" vertical="center"/>
    </xf>
    <xf numFmtId="40" fontId="8" fillId="0" borderId="139" xfId="14" applyNumberFormat="1" applyFont="1" applyFill="1" applyBorder="1" applyAlignment="1">
      <alignment horizontal="right" vertical="center"/>
    </xf>
    <xf numFmtId="40" fontId="8" fillId="0" borderId="133"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40" fontId="8" fillId="0" borderId="177" xfId="14" applyNumberFormat="1" applyFont="1" applyFill="1" applyBorder="1" applyAlignment="1">
      <alignment horizontal="right" vertical="center"/>
    </xf>
    <xf numFmtId="180" fontId="8" fillId="0" borderId="178" xfId="14" applyNumberFormat="1" applyFont="1" applyFill="1" applyBorder="1" applyAlignment="1">
      <alignment horizontal="center" vertical="center"/>
    </xf>
    <xf numFmtId="180" fontId="8" fillId="0" borderId="134" xfId="14" applyNumberFormat="1" applyFont="1" applyFill="1" applyBorder="1" applyAlignment="1">
      <alignment horizontal="center" vertical="center"/>
    </xf>
    <xf numFmtId="40" fontId="8" fillId="0" borderId="171" xfId="14" applyNumberFormat="1" applyFont="1" applyFill="1" applyBorder="1" applyAlignment="1">
      <alignment horizontal="right" vertical="center"/>
    </xf>
    <xf numFmtId="40" fontId="8" fillId="0" borderId="139" xfId="1" applyNumberFormat="1" applyFont="1" applyFill="1" applyBorder="1" applyAlignment="1">
      <alignment horizontal="right" vertical="center"/>
    </xf>
    <xf numFmtId="0" fontId="24" fillId="0" borderId="0" xfId="0" applyFont="1" applyAlignment="1">
      <alignment vertical="center"/>
    </xf>
    <xf numFmtId="180" fontId="24" fillId="0" borderId="0" xfId="0" applyNumberFormat="1" applyFont="1" applyAlignment="1">
      <alignment vertical="center"/>
    </xf>
    <xf numFmtId="180" fontId="24" fillId="0" borderId="0" xfId="0" applyNumberFormat="1" applyFont="1" applyAlignment="1">
      <alignment horizontal="center" vertical="center"/>
    </xf>
    <xf numFmtId="180" fontId="8" fillId="0" borderId="173" xfId="0" applyNumberFormat="1" applyFont="1" applyBorder="1" applyAlignment="1">
      <alignment horizontal="center" vertical="center" wrapText="1"/>
    </xf>
    <xf numFmtId="180" fontId="8" fillId="0" borderId="174" xfId="0" applyNumberFormat="1" applyFont="1" applyBorder="1" applyAlignment="1">
      <alignment horizontal="center" vertical="center" wrapText="1"/>
    </xf>
    <xf numFmtId="180" fontId="8" fillId="0" borderId="175" xfId="0" applyNumberFormat="1" applyFont="1" applyBorder="1" applyAlignment="1">
      <alignment horizontal="center" vertical="center" wrapText="1"/>
    </xf>
    <xf numFmtId="180" fontId="8" fillId="0" borderId="176" xfId="0" applyNumberFormat="1" applyFont="1" applyBorder="1" applyAlignment="1">
      <alignment horizontal="center" vertical="center" wrapText="1"/>
    </xf>
    <xf numFmtId="180" fontId="8" fillId="0" borderId="112" xfId="0" applyNumberFormat="1" applyFont="1" applyBorder="1" applyAlignment="1">
      <alignment vertical="center"/>
    </xf>
    <xf numFmtId="180" fontId="24" fillId="0" borderId="111" xfId="0" applyNumberFormat="1" applyFont="1" applyBorder="1" applyAlignment="1">
      <alignment vertical="center"/>
    </xf>
    <xf numFmtId="180" fontId="8" fillId="0" borderId="102" xfId="0" applyNumberFormat="1" applyFont="1" applyBorder="1" applyAlignment="1">
      <alignment vertical="center"/>
    </xf>
    <xf numFmtId="180" fontId="8" fillId="0" borderId="0" xfId="0" applyNumberFormat="1" applyFont="1" applyAlignment="1">
      <alignment vertical="center"/>
    </xf>
    <xf numFmtId="180" fontId="8" fillId="0" borderId="144" xfId="0" applyNumberFormat="1" applyFont="1" applyBorder="1" applyAlignment="1">
      <alignment horizontal="distributed" vertical="center"/>
    </xf>
    <xf numFmtId="180" fontId="24" fillId="0" borderId="103" xfId="0" applyNumberFormat="1" applyFont="1" applyBorder="1" applyAlignment="1">
      <alignment vertical="center"/>
    </xf>
    <xf numFmtId="180" fontId="8" fillId="0" borderId="108" xfId="0" applyNumberFormat="1" applyFont="1" applyBorder="1" applyAlignment="1">
      <alignment vertical="center"/>
    </xf>
    <xf numFmtId="180" fontId="8" fillId="0" borderId="101" xfId="0" applyNumberFormat="1" applyFont="1" applyBorder="1" applyAlignment="1">
      <alignment vertical="center"/>
    </xf>
    <xf numFmtId="180" fontId="8" fillId="0" borderId="180" xfId="0" applyNumberFormat="1" applyFont="1" applyBorder="1" applyAlignment="1">
      <alignment horizontal="distributed" vertical="center"/>
    </xf>
    <xf numFmtId="180" fontId="24" fillId="0" borderId="106" xfId="0" applyNumberFormat="1" applyFont="1" applyBorder="1" applyAlignment="1">
      <alignment vertical="center"/>
    </xf>
    <xf numFmtId="180" fontId="8" fillId="0" borderId="106" xfId="0" applyNumberFormat="1" applyFont="1" applyBorder="1" applyAlignment="1">
      <alignment vertical="center"/>
    </xf>
    <xf numFmtId="180" fontId="8" fillId="0" borderId="103" xfId="0" applyNumberFormat="1" applyFont="1" applyBorder="1" applyAlignment="1">
      <alignment horizontal="distributed" vertical="center"/>
    </xf>
    <xf numFmtId="180" fontId="8" fillId="0" borderId="107" xfId="0" applyNumberFormat="1" applyFont="1" applyBorder="1" applyAlignment="1">
      <alignment vertical="center"/>
    </xf>
    <xf numFmtId="180" fontId="8" fillId="0" borderId="180" xfId="0" applyNumberFormat="1" applyFont="1" applyBorder="1" applyAlignment="1">
      <alignment vertical="center"/>
    </xf>
    <xf numFmtId="180" fontId="8" fillId="0" borderId="130" xfId="0" applyNumberFormat="1" applyFont="1" applyBorder="1" applyAlignment="1">
      <alignment vertical="center"/>
    </xf>
    <xf numFmtId="180" fontId="8" fillId="0" borderId="105" xfId="0" applyNumberFormat="1" applyFont="1" applyBorder="1" applyAlignment="1">
      <alignment vertical="center"/>
    </xf>
    <xf numFmtId="180" fontId="24" fillId="0" borderId="105" xfId="0" applyNumberFormat="1" applyFont="1" applyBorder="1" applyAlignment="1">
      <alignment vertical="center"/>
    </xf>
    <xf numFmtId="179" fontId="24" fillId="0" borderId="100" xfId="0" applyNumberFormat="1" applyFont="1" applyBorder="1" applyAlignment="1">
      <alignment vertical="center"/>
    </xf>
    <xf numFmtId="179" fontId="8" fillId="0" borderId="0" xfId="0" applyNumberFormat="1" applyFont="1" applyAlignment="1">
      <alignment horizontal="distributed" vertical="center"/>
    </xf>
    <xf numFmtId="179" fontId="8" fillId="0" borderId="185" xfId="0" applyNumberFormat="1" applyFont="1" applyBorder="1" applyAlignment="1">
      <alignment horizontal="distributed" vertical="center"/>
    </xf>
    <xf numFmtId="179" fontId="24" fillId="0" borderId="0" xfId="0" applyNumberFormat="1" applyFont="1" applyAlignment="1">
      <alignment vertical="center"/>
    </xf>
    <xf numFmtId="180" fontId="8" fillId="0" borderId="104" xfId="0" applyNumberFormat="1" applyFont="1" applyBorder="1" applyAlignment="1">
      <alignment vertical="center"/>
    </xf>
    <xf numFmtId="179" fontId="24" fillId="0" borderId="103" xfId="0" applyNumberFormat="1" applyFont="1" applyBorder="1" applyAlignment="1">
      <alignment vertical="center"/>
    </xf>
    <xf numFmtId="180" fontId="8" fillId="0" borderId="147" xfId="0" applyNumberFormat="1" applyFont="1" applyBorder="1" applyAlignment="1">
      <alignment vertical="center"/>
    </xf>
    <xf numFmtId="179" fontId="24" fillId="0" borderId="149" xfId="0" applyNumberFormat="1" applyFont="1" applyBorder="1" applyAlignment="1">
      <alignment vertical="center"/>
    </xf>
    <xf numFmtId="180" fontId="8" fillId="0" borderId="277" xfId="0" applyNumberFormat="1" applyFont="1" applyBorder="1" applyAlignment="1">
      <alignment horizontal="right" vertical="center"/>
    </xf>
    <xf numFmtId="180" fontId="2" fillId="0" borderId="0" xfId="0" applyNumberFormat="1" applyFont="1" applyAlignment="1">
      <alignment vertical="center"/>
    </xf>
    <xf numFmtId="180" fontId="8" fillId="0" borderId="137" xfId="0" applyNumberFormat="1" applyFont="1" applyBorder="1" applyAlignment="1">
      <alignment horizontal="right" vertical="center"/>
    </xf>
    <xf numFmtId="179" fontId="8" fillId="0" borderId="180" xfId="0" applyNumberFormat="1" applyFont="1" applyBorder="1" applyAlignment="1">
      <alignment horizontal="distributed" vertical="center"/>
    </xf>
    <xf numFmtId="179" fontId="8" fillId="0" borderId="145" xfId="0" applyNumberFormat="1" applyFont="1" applyBorder="1" applyAlignment="1">
      <alignment horizontal="distributed" vertical="center"/>
    </xf>
    <xf numFmtId="179" fontId="8" fillId="0" borderId="108" xfId="0" applyNumberFormat="1" applyFont="1" applyBorder="1" applyAlignment="1">
      <alignment horizontal="distributed" vertical="center"/>
    </xf>
    <xf numFmtId="179" fontId="24" fillId="0" borderId="106" xfId="0" applyNumberFormat="1" applyFont="1" applyBorder="1" applyAlignment="1">
      <alignment vertical="center"/>
    </xf>
    <xf numFmtId="180" fontId="8" fillId="0" borderId="108" xfId="0" applyNumberFormat="1" applyFont="1" applyBorder="1" applyAlignment="1">
      <alignment horizontal="distributed" vertical="center"/>
    </xf>
    <xf numFmtId="180" fontId="24" fillId="0" borderId="100" xfId="0" applyNumberFormat="1" applyFont="1" applyBorder="1" applyAlignment="1">
      <alignment vertical="center"/>
    </xf>
    <xf numFmtId="0" fontId="0" fillId="0" borderId="136" xfId="0" applyBorder="1"/>
    <xf numFmtId="0" fontId="0" fillId="0" borderId="103" xfId="0" applyBorder="1"/>
    <xf numFmtId="0" fontId="8" fillId="0" borderId="136" xfId="0" applyFont="1" applyBorder="1" applyAlignment="1">
      <alignment vertical="center"/>
    </xf>
    <xf numFmtId="180" fontId="0" fillId="0" borderId="103" xfId="0" applyNumberFormat="1" applyBorder="1"/>
    <xf numFmtId="180" fontId="8" fillId="0" borderId="160" xfId="0" applyNumberFormat="1" applyFont="1" applyBorder="1" applyAlignment="1">
      <alignment vertical="center"/>
    </xf>
    <xf numFmtId="180" fontId="24" fillId="0" borderId="153" xfId="0" applyNumberFormat="1" applyFont="1" applyBorder="1" applyAlignment="1">
      <alignment vertical="center"/>
    </xf>
    <xf numFmtId="180" fontId="8" fillId="0" borderId="0" xfId="0" applyNumberFormat="1" applyFont="1" applyAlignment="1">
      <alignment horizontal="center" vertical="center" textRotation="255"/>
    </xf>
    <xf numFmtId="180" fontId="8" fillId="0" borderId="287" xfId="0" applyNumberFormat="1" applyFont="1" applyBorder="1" applyAlignment="1">
      <alignment horizontal="center" vertical="center" wrapText="1"/>
    </xf>
    <xf numFmtId="180" fontId="0" fillId="0" borderId="185" xfId="0" applyNumberFormat="1" applyBorder="1"/>
    <xf numFmtId="180" fontId="24" fillId="0" borderId="107" xfId="0" applyNumberFormat="1" applyFont="1" applyBorder="1" applyAlignment="1">
      <alignment vertical="center"/>
    </xf>
    <xf numFmtId="180" fontId="24" fillId="0" borderId="163" xfId="0" applyNumberFormat="1" applyFont="1" applyBorder="1" applyAlignment="1">
      <alignment vertical="center"/>
    </xf>
    <xf numFmtId="180" fontId="24" fillId="0" borderId="104" xfId="0" applyNumberFormat="1" applyFont="1" applyBorder="1" applyAlignment="1">
      <alignment vertical="center"/>
    </xf>
    <xf numFmtId="180" fontId="8" fillId="0" borderId="100" xfId="0" applyNumberFormat="1" applyFont="1" applyBorder="1" applyAlignment="1">
      <alignment horizontal="distributed" vertical="center"/>
    </xf>
    <xf numFmtId="180" fontId="24" fillId="0" borderId="101" xfId="0" applyNumberFormat="1" applyFont="1" applyBorder="1" applyAlignment="1">
      <alignment vertical="center"/>
    </xf>
    <xf numFmtId="180" fontId="8" fillId="0" borderId="42" xfId="0" applyNumberFormat="1" applyFont="1" applyBorder="1" applyAlignment="1">
      <alignment horizontal="center" vertical="center" textRotation="255"/>
    </xf>
    <xf numFmtId="180" fontId="8" fillId="0" borderId="42" xfId="0" applyNumberFormat="1" applyFont="1" applyBorder="1" applyAlignment="1">
      <alignment vertical="center"/>
    </xf>
    <xf numFmtId="180" fontId="8" fillId="0" borderId="42" xfId="0" applyNumberFormat="1" applyFont="1" applyBorder="1" applyAlignment="1">
      <alignment horizontal="distributed" vertical="center"/>
    </xf>
    <xf numFmtId="180" fontId="24" fillId="0" borderId="42" xfId="0" applyNumberFormat="1" applyFont="1" applyBorder="1" applyAlignment="1">
      <alignment vertical="center"/>
    </xf>
    <xf numFmtId="180" fontId="8" fillId="0" borderId="0" xfId="0" applyNumberFormat="1" applyFont="1" applyAlignment="1">
      <alignment horizontal="distributed" vertical="center"/>
    </xf>
    <xf numFmtId="180" fontId="24" fillId="0" borderId="110" xfId="0" applyNumberFormat="1" applyFont="1" applyBorder="1" applyAlignment="1">
      <alignment vertical="center"/>
    </xf>
    <xf numFmtId="180" fontId="0" fillId="0" borderId="137" xfId="0" applyNumberFormat="1" applyBorder="1" applyAlignment="1">
      <alignment horizontal="right"/>
    </xf>
    <xf numFmtId="0" fontId="43" fillId="0" borderId="103" xfId="0" applyFont="1" applyBorder="1" applyAlignment="1">
      <alignment horizontal="distributed" vertical="center" wrapText="1"/>
    </xf>
    <xf numFmtId="0" fontId="0" fillId="0" borderId="162" xfId="0" applyBorder="1"/>
    <xf numFmtId="0" fontId="0" fillId="0" borderId="137" xfId="0" applyBorder="1"/>
    <xf numFmtId="180" fontId="0" fillId="0" borderId="137" xfId="0" applyNumberFormat="1" applyBorder="1"/>
    <xf numFmtId="180" fontId="24" fillId="0" borderId="102" xfId="0" applyNumberFormat="1" applyFont="1" applyBorder="1" applyAlignment="1">
      <alignment vertical="center"/>
    </xf>
    <xf numFmtId="0" fontId="0" fillId="0" borderId="158" xfId="0" applyBorder="1"/>
    <xf numFmtId="0" fontId="0" fillId="0" borderId="140" xfId="0" applyBorder="1"/>
    <xf numFmtId="0" fontId="0" fillId="0" borderId="139" xfId="0" applyBorder="1"/>
    <xf numFmtId="180" fontId="0" fillId="0" borderId="140" xfId="0" applyNumberFormat="1" applyBorder="1"/>
    <xf numFmtId="180" fontId="8" fillId="0" borderId="162" xfId="0" applyNumberFormat="1" applyFont="1" applyBorder="1" applyAlignment="1">
      <alignment horizontal="right" vertical="center"/>
    </xf>
    <xf numFmtId="180" fontId="8" fillId="0" borderId="136" xfId="0" applyNumberFormat="1" applyFont="1" applyBorder="1" applyAlignment="1">
      <alignment horizontal="right" vertical="center"/>
    </xf>
    <xf numFmtId="180" fontId="8" fillId="0" borderId="145" xfId="0" applyNumberFormat="1" applyFont="1" applyBorder="1" applyAlignment="1">
      <alignment horizontal="distributed" vertical="center"/>
    </xf>
    <xf numFmtId="180" fontId="24" fillId="0" borderId="122" xfId="0" applyNumberFormat="1" applyFont="1" applyBorder="1" applyAlignment="1">
      <alignment vertical="center"/>
    </xf>
    <xf numFmtId="180" fontId="8" fillId="0" borderId="180" xfId="0" applyNumberFormat="1" applyFont="1" applyBorder="1" applyAlignment="1">
      <alignment horizontal="right" vertical="center"/>
    </xf>
    <xf numFmtId="180" fontId="8" fillId="0" borderId="134" xfId="0" applyNumberFormat="1" applyFont="1" applyBorder="1" applyAlignment="1">
      <alignment horizontal="right" vertical="center"/>
    </xf>
    <xf numFmtId="180" fontId="8" fillId="0" borderId="133" xfId="0" applyNumberFormat="1" applyFont="1" applyBorder="1" applyAlignment="1">
      <alignment horizontal="right" vertical="center"/>
    </xf>
    <xf numFmtId="180" fontId="24" fillId="0" borderId="42" xfId="0" applyNumberFormat="1" applyFont="1" applyBorder="1" applyAlignment="1">
      <alignment horizontal="distributed" vertical="center"/>
    </xf>
    <xf numFmtId="180" fontId="8" fillId="0" borderId="108" xfId="0" applyNumberFormat="1" applyFont="1" applyBorder="1" applyAlignment="1">
      <alignment horizontal="right" vertical="center"/>
    </xf>
    <xf numFmtId="180" fontId="8" fillId="0" borderId="178" xfId="0" applyNumberFormat="1" applyFont="1" applyBorder="1" applyAlignment="1">
      <alignment horizontal="right" vertical="center"/>
    </xf>
    <xf numFmtId="180" fontId="8" fillId="0" borderId="177" xfId="0" applyNumberFormat="1" applyFont="1" applyBorder="1" applyAlignment="1">
      <alignment horizontal="right" vertical="center"/>
    </xf>
    <xf numFmtId="180" fontId="24" fillId="0" borderId="180" xfId="0" applyNumberFormat="1" applyFont="1" applyBorder="1" applyAlignment="1">
      <alignment vertical="center"/>
    </xf>
    <xf numFmtId="180" fontId="32" fillId="0" borderId="103" xfId="0" applyNumberFormat="1" applyFont="1" applyBorder="1" applyAlignment="1">
      <alignment horizontal="distributed" vertical="center" shrinkToFit="1"/>
    </xf>
    <xf numFmtId="180" fontId="8" fillId="0" borderId="103" xfId="0" applyNumberFormat="1" applyFont="1" applyBorder="1" applyAlignment="1">
      <alignment horizontal="distributed" vertical="center" wrapText="1" shrinkToFit="1"/>
    </xf>
    <xf numFmtId="180" fontId="8" fillId="0" borderId="100" xfId="0" applyNumberFormat="1" applyFont="1" applyBorder="1" applyAlignment="1">
      <alignment vertical="center"/>
    </xf>
    <xf numFmtId="180" fontId="24" fillId="0" borderId="161" xfId="0" applyNumberFormat="1" applyFont="1" applyBorder="1" applyAlignment="1">
      <alignment vertical="center"/>
    </xf>
    <xf numFmtId="180" fontId="24" fillId="0" borderId="0" xfId="0" applyNumberFormat="1" applyFont="1" applyAlignment="1">
      <alignment horizontal="distributed" vertical="center"/>
    </xf>
    <xf numFmtId="180" fontId="24" fillId="0" borderId="166" xfId="0" applyNumberFormat="1" applyFont="1" applyBorder="1" applyAlignment="1">
      <alignment vertical="center"/>
    </xf>
    <xf numFmtId="40" fontId="8" fillId="0" borderId="303" xfId="14" applyNumberFormat="1" applyFont="1" applyFill="1" applyBorder="1" applyAlignment="1">
      <alignment vertical="center"/>
    </xf>
    <xf numFmtId="40" fontId="8" fillId="0" borderId="183" xfId="14" applyNumberFormat="1" applyFont="1" applyFill="1" applyBorder="1" applyAlignment="1">
      <alignment vertical="center"/>
    </xf>
    <xf numFmtId="40" fontId="8" fillId="0" borderId="302" xfId="14" applyNumberFormat="1" applyFont="1" applyFill="1" applyBorder="1" applyAlignment="1">
      <alignment horizontal="right" vertical="center"/>
    </xf>
    <xf numFmtId="40" fontId="8" fillId="0" borderId="182" xfId="14" applyNumberFormat="1" applyFont="1" applyFill="1" applyBorder="1" applyAlignment="1">
      <alignment vertical="center"/>
    </xf>
    <xf numFmtId="180" fontId="8" fillId="0" borderId="183" xfId="14" applyNumberFormat="1" applyFont="1" applyFill="1" applyBorder="1" applyAlignment="1">
      <alignment vertical="center"/>
    </xf>
    <xf numFmtId="40" fontId="8" fillId="0" borderId="303" xfId="14" applyNumberFormat="1" applyFont="1" applyFill="1" applyBorder="1" applyAlignment="1">
      <alignment horizontal="right" vertical="center"/>
    </xf>
    <xf numFmtId="180" fontId="24" fillId="0" borderId="192" xfId="0" applyNumberFormat="1" applyFont="1" applyBorder="1" applyAlignment="1">
      <alignment vertical="center"/>
    </xf>
    <xf numFmtId="0" fontId="43" fillId="0" borderId="108" xfId="0" applyFont="1" applyBorder="1"/>
    <xf numFmtId="0" fontId="43" fillId="0" borderId="178" xfId="0" applyFont="1" applyBorder="1"/>
    <xf numFmtId="40" fontId="8" fillId="0" borderId="177" xfId="1" applyNumberFormat="1" applyFont="1" applyFill="1" applyBorder="1" applyAlignment="1">
      <alignment vertical="center"/>
    </xf>
    <xf numFmtId="180" fontId="8" fillId="0" borderId="178" xfId="1" applyNumberFormat="1" applyFont="1" applyFill="1" applyBorder="1" applyAlignment="1">
      <alignment vertical="center"/>
    </xf>
    <xf numFmtId="40" fontId="8" fillId="0" borderId="171" xfId="1" applyNumberFormat="1" applyFont="1" applyFill="1" applyBorder="1" applyAlignment="1">
      <alignment horizontal="right" vertical="center"/>
    </xf>
    <xf numFmtId="0" fontId="43" fillId="0" borderId="136" xfId="0" applyFont="1" applyBorder="1"/>
    <xf numFmtId="180" fontId="8" fillId="0" borderId="108" xfId="0" applyNumberFormat="1" applyFont="1" applyBorder="1" applyAlignment="1">
      <alignment vertical="center" wrapText="1"/>
    </xf>
    <xf numFmtId="180" fontId="8" fillId="0" borderId="185" xfId="0" applyNumberFormat="1" applyFont="1" applyBorder="1" applyAlignment="1">
      <alignment horizontal="distributed" vertical="center" wrapText="1"/>
    </xf>
    <xf numFmtId="180" fontId="8" fillId="0" borderId="106" xfId="0" applyNumberFormat="1" applyFont="1" applyBorder="1" applyAlignment="1">
      <alignment horizontal="distributed" vertical="center"/>
    </xf>
    <xf numFmtId="180" fontId="32" fillId="0" borderId="103" xfId="0" applyNumberFormat="1" applyFont="1" applyBorder="1" applyAlignment="1">
      <alignment horizontal="distributed" vertical="center"/>
    </xf>
    <xf numFmtId="180" fontId="24" fillId="0" borderId="160" xfId="0" applyNumberFormat="1" applyFont="1" applyBorder="1" applyAlignment="1">
      <alignment vertical="center"/>
    </xf>
    <xf numFmtId="180" fontId="24" fillId="0" borderId="165" xfId="0" applyNumberFormat="1" applyFont="1" applyBorder="1" applyAlignment="1">
      <alignment vertical="center"/>
    </xf>
    <xf numFmtId="180" fontId="24" fillId="0" borderId="0" xfId="0" applyNumberFormat="1" applyFont="1" applyAlignment="1">
      <alignment vertical="center" shrinkToFit="1"/>
    </xf>
    <xf numFmtId="0" fontId="24" fillId="0" borderId="136" xfId="0" applyFont="1" applyBorder="1"/>
    <xf numFmtId="180" fontId="24" fillId="0" borderId="137" xfId="0" applyNumberFormat="1" applyFont="1" applyBorder="1"/>
    <xf numFmtId="180" fontId="24" fillId="0" borderId="153" xfId="0" applyNumberFormat="1" applyFont="1" applyBorder="1" applyAlignment="1">
      <alignment vertical="center" shrinkToFit="1"/>
    </xf>
    <xf numFmtId="40" fontId="8" fillId="0" borderId="160" xfId="14" applyNumberFormat="1" applyFont="1" applyFill="1" applyBorder="1" applyAlignment="1">
      <alignment horizontal="right" vertical="center" shrinkToFit="1"/>
    </xf>
    <xf numFmtId="40" fontId="8" fillId="0" borderId="100" xfId="14" applyNumberFormat="1" applyFont="1" applyFill="1" applyBorder="1" applyAlignment="1">
      <alignment vertical="center"/>
    </xf>
    <xf numFmtId="180" fontId="8" fillId="0" borderId="145" xfId="14" applyNumberFormat="1" applyFont="1" applyFill="1" applyBorder="1" applyAlignment="1">
      <alignment vertical="center"/>
    </xf>
    <xf numFmtId="40" fontId="8" fillId="0" borderId="133" xfId="14" applyNumberFormat="1" applyFont="1" applyFill="1" applyBorder="1" applyAlignment="1">
      <alignment vertical="center"/>
    </xf>
    <xf numFmtId="180" fontId="8" fillId="0" borderId="100" xfId="14" applyNumberFormat="1" applyFont="1" applyFill="1" applyBorder="1" applyAlignment="1">
      <alignment vertical="center"/>
    </xf>
    <xf numFmtId="180" fontId="8" fillId="0" borderId="165" xfId="0" applyNumberFormat="1" applyFont="1" applyBorder="1" applyAlignment="1">
      <alignment vertical="center"/>
    </xf>
    <xf numFmtId="0" fontId="0" fillId="0" borderId="144" xfId="0" applyBorder="1"/>
    <xf numFmtId="180" fontId="8" fillId="0" borderId="136" xfId="0" applyNumberFormat="1" applyFont="1" applyBorder="1" applyAlignment="1">
      <alignment horizontal="right" vertical="center" shrinkToFit="1"/>
    </xf>
    <xf numFmtId="180" fontId="8" fillId="0" borderId="137" xfId="0" applyNumberFormat="1" applyFont="1" applyBorder="1" applyAlignment="1">
      <alignment horizontal="right" vertical="center" shrinkToFit="1"/>
    </xf>
    <xf numFmtId="180" fontId="8" fillId="0" borderId="138" xfId="0" applyNumberFormat="1" applyFont="1" applyBorder="1" applyAlignment="1">
      <alignment horizontal="right" vertical="center" shrinkToFit="1"/>
    </xf>
    <xf numFmtId="180" fontId="8" fillId="0" borderId="170" xfId="0" applyNumberFormat="1" applyFont="1" applyBorder="1" applyAlignment="1">
      <alignment horizontal="right" vertical="center" shrinkToFit="1"/>
    </xf>
    <xf numFmtId="180" fontId="8" fillId="0" borderId="103" xfId="0" applyNumberFormat="1" applyFont="1" applyBorder="1" applyAlignment="1">
      <alignment horizontal="center" vertical="center"/>
    </xf>
    <xf numFmtId="180" fontId="8" fillId="0" borderId="103" xfId="0" applyNumberFormat="1" applyFont="1" applyBorder="1" applyAlignment="1">
      <alignment horizontal="right" vertical="center" shrinkToFit="1"/>
    </xf>
    <xf numFmtId="180" fontId="8" fillId="0" borderId="144" xfId="0" applyNumberFormat="1" applyFont="1" applyBorder="1" applyAlignment="1">
      <alignment horizontal="right" vertical="center" shrinkToFit="1"/>
    </xf>
    <xf numFmtId="180" fontId="8" fillId="0" borderId="162" xfId="0" applyNumberFormat="1" applyFont="1" applyBorder="1" applyAlignment="1">
      <alignment horizontal="right" vertical="center" shrinkToFit="1"/>
    </xf>
    <xf numFmtId="180" fontId="24" fillId="0" borderId="109" xfId="0" applyNumberFormat="1" applyFont="1" applyBorder="1" applyAlignment="1">
      <alignment vertical="center"/>
    </xf>
    <xf numFmtId="180" fontId="8" fillId="0" borderId="105" xfId="0" applyNumberFormat="1" applyFont="1" applyBorder="1" applyAlignment="1">
      <alignment horizontal="distributed" vertical="center"/>
    </xf>
    <xf numFmtId="0" fontId="0" fillId="0" borderId="105" xfId="0" applyBorder="1"/>
    <xf numFmtId="0" fontId="0" fillId="0" borderId="193" xfId="0" applyBorder="1"/>
    <xf numFmtId="0" fontId="0" fillId="0" borderId="168" xfId="0" applyBorder="1"/>
    <xf numFmtId="180" fontId="0" fillId="0" borderId="105" xfId="0" applyNumberFormat="1" applyBorder="1"/>
    <xf numFmtId="180" fontId="24" fillId="0" borderId="119" xfId="0" applyNumberFormat="1" applyFont="1" applyBorder="1" applyAlignment="1">
      <alignment vertical="center"/>
    </xf>
    <xf numFmtId="180" fontId="8" fillId="0" borderId="130" xfId="0" applyNumberFormat="1" applyFont="1" applyBorder="1" applyAlignment="1">
      <alignment horizontal="right" vertical="center" shrinkToFit="1"/>
    </xf>
    <xf numFmtId="180" fontId="8" fillId="0" borderId="119" xfId="0" applyNumberFormat="1" applyFont="1" applyBorder="1" applyAlignment="1">
      <alignment horizontal="right" vertical="center" shrinkToFit="1"/>
    </xf>
    <xf numFmtId="180" fontId="8" fillId="0" borderId="270" xfId="0" applyNumberFormat="1" applyFont="1" applyBorder="1" applyAlignment="1">
      <alignment vertical="center" textRotation="255"/>
    </xf>
    <xf numFmtId="180" fontId="8" fillId="0" borderId="247" xfId="0" applyNumberFormat="1" applyFont="1" applyBorder="1" applyAlignment="1">
      <alignment horizontal="right" vertical="center" shrinkToFit="1"/>
    </xf>
    <xf numFmtId="180" fontId="8" fillId="0" borderId="135" xfId="0" applyNumberFormat="1" applyFont="1" applyBorder="1" applyAlignment="1">
      <alignment horizontal="right" vertical="center" shrinkToFit="1"/>
    </xf>
    <xf numFmtId="180" fontId="8" fillId="0" borderId="138" xfId="0" applyNumberFormat="1" applyFont="1" applyBorder="1" applyAlignment="1">
      <alignment horizontal="right" vertical="center"/>
    </xf>
    <xf numFmtId="0" fontId="24" fillId="0" borderId="0" xfId="0" applyFont="1"/>
    <xf numFmtId="180" fontId="24" fillId="0" borderId="0" xfId="0" applyNumberFormat="1" applyFont="1"/>
    <xf numFmtId="180" fontId="8" fillId="0" borderId="271" xfId="0" applyNumberFormat="1" applyFont="1" applyBorder="1" applyAlignment="1">
      <alignment vertical="center" textRotation="255"/>
    </xf>
    <xf numFmtId="180" fontId="8" fillId="0" borderId="109" xfId="0" applyNumberFormat="1" applyFont="1" applyBorder="1" applyAlignment="1">
      <alignment vertical="center"/>
    </xf>
    <xf numFmtId="180" fontId="8" fillId="0" borderId="142" xfId="0" applyNumberFormat="1" applyFont="1" applyBorder="1" applyAlignment="1">
      <alignment horizontal="right" vertical="center"/>
    </xf>
    <xf numFmtId="180" fontId="8" fillId="0" borderId="143" xfId="0" applyNumberFormat="1" applyFont="1" applyBorder="1" applyAlignment="1">
      <alignment horizontal="right" vertical="center"/>
    </xf>
    <xf numFmtId="180" fontId="8" fillId="0" borderId="127" xfId="0" applyNumberFormat="1" applyFont="1" applyBorder="1" applyAlignment="1">
      <alignment horizontal="right" vertical="center" shrinkToFit="1"/>
    </xf>
    <xf numFmtId="180" fontId="8" fillId="0" borderId="191" xfId="0" applyNumberFormat="1" applyFont="1" applyBorder="1" applyAlignment="1">
      <alignment horizontal="right" vertical="center" shrinkToFit="1"/>
    </xf>
    <xf numFmtId="0" fontId="37" fillId="0" borderId="103" xfId="6" applyFont="1" applyBorder="1" applyAlignment="1">
      <alignment horizontal="distributed" vertical="center" shrinkToFit="1"/>
    </xf>
    <xf numFmtId="40" fontId="8" fillId="0" borderId="168" xfId="14" applyNumberFormat="1" applyFont="1" applyFill="1" applyBorder="1" applyAlignment="1">
      <alignment horizontal="right" vertical="center"/>
    </xf>
    <xf numFmtId="40" fontId="8" fillId="0" borderId="161" xfId="14" applyNumberFormat="1" applyFont="1" applyFill="1" applyBorder="1" applyAlignment="1">
      <alignment horizontal="right" vertical="center" shrinkToFit="1"/>
    </xf>
    <xf numFmtId="40" fontId="8" fillId="0" borderId="281" xfId="14" applyNumberFormat="1" applyFont="1" applyFill="1" applyBorder="1" applyAlignment="1">
      <alignment horizontal="right" vertical="center" shrinkToFit="1"/>
    </xf>
    <xf numFmtId="40" fontId="8" fillId="0" borderId="279" xfId="14" applyNumberFormat="1" applyFont="1" applyFill="1" applyBorder="1" applyAlignment="1">
      <alignment horizontal="right" vertical="center" shrinkToFit="1"/>
    </xf>
    <xf numFmtId="180" fontId="8" fillId="0" borderId="173" xfId="0" applyNumberFormat="1" applyFont="1" applyBorder="1" applyAlignment="1">
      <alignment horizontal="right" vertical="center" shrinkToFit="1"/>
    </xf>
    <xf numFmtId="180" fontId="8" fillId="0" borderId="175" xfId="0" applyNumberFormat="1" applyFont="1" applyBorder="1" applyAlignment="1">
      <alignment horizontal="right" vertical="center" shrinkToFit="1"/>
    </xf>
    <xf numFmtId="180" fontId="8" fillId="0" borderId="304" xfId="0" applyNumberFormat="1" applyFont="1" applyBorder="1" applyAlignment="1">
      <alignment horizontal="right" vertical="center" shrinkToFit="1"/>
    </xf>
    <xf numFmtId="0" fontId="24" fillId="0" borderId="123" xfId="0" applyFont="1" applyBorder="1" applyAlignment="1">
      <alignment vertical="center"/>
    </xf>
    <xf numFmtId="180" fontId="8" fillId="0" borderId="184" xfId="0" applyNumberFormat="1" applyFont="1" applyBorder="1" applyAlignment="1">
      <alignment horizontal="right" vertical="center" shrinkToFit="1"/>
    </xf>
    <xf numFmtId="180" fontId="8" fillId="0" borderId="170" xfId="0" applyNumberFormat="1" applyFont="1" applyBorder="1" applyAlignment="1">
      <alignment horizontal="right" vertical="center"/>
    </xf>
    <xf numFmtId="180" fontId="8" fillId="0" borderId="181" xfId="0" applyNumberFormat="1" applyFont="1" applyBorder="1" applyAlignment="1">
      <alignment horizontal="right" vertical="center"/>
    </xf>
    <xf numFmtId="180" fontId="8" fillId="0" borderId="116" xfId="0" applyNumberFormat="1" applyFont="1" applyBorder="1" applyAlignment="1">
      <alignment horizontal="right" vertical="center" shrinkToFit="1"/>
    </xf>
    <xf numFmtId="180" fontId="8" fillId="0" borderId="305" xfId="0" applyNumberFormat="1" applyFont="1" applyBorder="1" applyAlignment="1">
      <alignment horizontal="right" vertical="center" shrinkToFit="1"/>
    </xf>
    <xf numFmtId="180" fontId="8" fillId="0" borderId="306" xfId="0" applyNumberFormat="1" applyFont="1" applyBorder="1" applyAlignment="1">
      <alignment horizontal="right" vertical="center" shrinkToFit="1"/>
    </xf>
    <xf numFmtId="180" fontId="8" fillId="0" borderId="307" xfId="0" applyNumberFormat="1" applyFont="1" applyBorder="1" applyAlignment="1">
      <alignment horizontal="right" vertical="center" shrinkToFit="1"/>
    </xf>
    <xf numFmtId="0" fontId="33" fillId="0" borderId="0" xfId="10" applyFont="1" applyAlignment="1">
      <alignment horizontal="right" vertical="center" shrinkToFit="1"/>
    </xf>
    <xf numFmtId="0" fontId="37" fillId="0" borderId="308" xfId="10" applyFont="1" applyBorder="1">
      <alignment vertical="center"/>
    </xf>
    <xf numFmtId="0" fontId="37" fillId="0" borderId="310" xfId="10" applyFont="1" applyBorder="1" applyAlignment="1">
      <alignment horizontal="center" vertical="center" shrinkToFit="1"/>
    </xf>
    <xf numFmtId="0" fontId="37" fillId="0" borderId="313" xfId="10" applyFont="1" applyBorder="1">
      <alignment vertical="center"/>
    </xf>
    <xf numFmtId="0" fontId="37" fillId="0" borderId="315" xfId="6" applyFont="1" applyBorder="1" applyAlignment="1">
      <alignment vertical="center" shrinkToFit="1"/>
    </xf>
    <xf numFmtId="0" fontId="49" fillId="0" borderId="316" xfId="6" applyFont="1" applyBorder="1" applyAlignment="1">
      <alignment vertical="center" shrinkToFit="1"/>
    </xf>
    <xf numFmtId="0" fontId="49" fillId="0" borderId="315" xfId="6" applyFont="1" applyBorder="1" applyAlignment="1">
      <alignment vertical="center" shrinkToFit="1"/>
    </xf>
    <xf numFmtId="186" fontId="49" fillId="0" borderId="316" xfId="6" applyNumberFormat="1" applyFont="1" applyBorder="1" applyAlignment="1">
      <alignment vertical="center" shrinkToFit="1"/>
    </xf>
    <xf numFmtId="0" fontId="37" fillId="0" borderId="315" xfId="10" applyFont="1" applyBorder="1" applyAlignment="1">
      <alignment vertical="center" shrinkToFit="1"/>
    </xf>
    <xf numFmtId="0" fontId="37" fillId="0" borderId="316" xfId="10" applyFont="1" applyBorder="1" applyAlignment="1">
      <alignment vertical="center" shrinkToFit="1"/>
    </xf>
    <xf numFmtId="0" fontId="37" fillId="0" borderId="317" xfId="10" applyFont="1" applyBorder="1" applyAlignment="1">
      <alignment vertical="center" shrinkToFit="1"/>
    </xf>
    <xf numFmtId="0" fontId="37" fillId="0" borderId="0" xfId="6" applyFont="1" applyAlignment="1">
      <alignment vertical="center" shrinkToFit="1"/>
    </xf>
    <xf numFmtId="0" fontId="49" fillId="0" borderId="104" xfId="6" applyFont="1" applyBorder="1" applyAlignment="1">
      <alignment vertical="center" shrinkToFit="1"/>
    </xf>
    <xf numFmtId="0" fontId="49" fillId="0" borderId="110" xfId="6" applyFont="1" applyBorder="1" applyAlignment="1">
      <alignment vertical="center" shrinkToFit="1"/>
    </xf>
    <xf numFmtId="186" fontId="49" fillId="0" borderId="104" xfId="6" applyNumberFormat="1" applyFont="1" applyBorder="1" applyAlignment="1">
      <alignment vertical="center" shrinkToFit="1"/>
    </xf>
    <xf numFmtId="0" fontId="39" fillId="0" borderId="0" xfId="15" applyFont="1" applyAlignment="1">
      <alignment horizontal="left" vertical="center" shrinkToFit="1"/>
    </xf>
    <xf numFmtId="0" fontId="33" fillId="0" borderId="0" xfId="15" applyFont="1" applyAlignment="1">
      <alignment horizontal="left" vertical="center"/>
    </xf>
    <xf numFmtId="0" fontId="49" fillId="0" borderId="109" xfId="6" applyFont="1" applyBorder="1" applyAlignment="1">
      <alignment vertical="center" shrinkToFit="1"/>
    </xf>
    <xf numFmtId="0" fontId="49" fillId="0" borderId="151" xfId="6" applyFont="1" applyBorder="1" applyAlignment="1">
      <alignment vertical="center" shrinkToFit="1"/>
    </xf>
    <xf numFmtId="186" fontId="49" fillId="0" borderId="109" xfId="6" applyNumberFormat="1" applyFont="1" applyBorder="1" applyAlignment="1">
      <alignment vertical="center" shrinkToFit="1"/>
    </xf>
    <xf numFmtId="0" fontId="37" fillId="0" borderId="318" xfId="10" applyFont="1" applyBorder="1">
      <alignment vertical="center"/>
    </xf>
    <xf numFmtId="186" fontId="49" fillId="0" borderId="104" xfId="6" applyNumberFormat="1" applyFont="1" applyBorder="1" applyAlignment="1">
      <alignment horizontal="right" vertical="center" shrinkToFit="1"/>
    </xf>
    <xf numFmtId="0" fontId="37" fillId="0" borderId="319" xfId="10" applyFont="1" applyBorder="1">
      <alignment vertical="center"/>
    </xf>
    <xf numFmtId="0" fontId="38" fillId="0" borderId="320" xfId="6" applyFont="1" applyBorder="1" applyAlignment="1">
      <alignment vertical="center" textRotation="255" shrinkToFit="1"/>
    </xf>
    <xf numFmtId="0" fontId="38" fillId="0" borderId="321" xfId="6" applyFont="1" applyBorder="1" applyAlignment="1">
      <alignment vertical="center" textRotation="255" shrinkToFit="1"/>
    </xf>
    <xf numFmtId="0" fontId="38" fillId="0" borderId="322" xfId="6" applyFont="1" applyBorder="1" applyAlignment="1">
      <alignment vertical="center" textRotation="255" shrinkToFit="1"/>
    </xf>
    <xf numFmtId="0" fontId="38" fillId="0" borderId="323" xfId="6" applyFont="1" applyBorder="1" applyAlignment="1">
      <alignment vertical="center" textRotation="255" shrinkToFit="1"/>
    </xf>
    <xf numFmtId="0" fontId="37" fillId="0" borderId="324" xfId="10" applyFont="1" applyBorder="1">
      <alignment vertical="center"/>
    </xf>
    <xf numFmtId="0" fontId="37" fillId="0" borderId="326" xfId="6" applyFont="1" applyBorder="1" applyAlignment="1">
      <alignment vertical="center" shrinkToFit="1"/>
    </xf>
    <xf numFmtId="0" fontId="49" fillId="0" borderId="327" xfId="6" applyFont="1" applyBorder="1" applyAlignment="1">
      <alignment vertical="center" shrinkToFit="1"/>
    </xf>
    <xf numFmtId="0" fontId="49" fillId="0" borderId="326" xfId="6" applyFont="1" applyBorder="1" applyAlignment="1">
      <alignment vertical="center" shrinkToFit="1"/>
    </xf>
    <xf numFmtId="186" fontId="49" fillId="0" borderId="327" xfId="6" applyNumberFormat="1" applyFont="1" applyBorder="1" applyAlignment="1">
      <alignment vertical="center" shrinkToFit="1"/>
    </xf>
    <xf numFmtId="0" fontId="37" fillId="0" borderId="326" xfId="10" applyFont="1" applyBorder="1" applyAlignment="1">
      <alignment vertical="center" shrinkToFit="1"/>
    </xf>
    <xf numFmtId="0" fontId="37" fillId="0" borderId="327" xfId="10" applyFont="1" applyBorder="1" applyAlignment="1">
      <alignment vertical="center" shrinkToFit="1"/>
    </xf>
    <xf numFmtId="0" fontId="37" fillId="0" borderId="328" xfId="10" applyFont="1" applyBorder="1" applyAlignment="1">
      <alignment vertical="center" shrinkToFit="1"/>
    </xf>
    <xf numFmtId="182" fontId="13" fillId="0" borderId="233" xfId="12" applyNumberFormat="1" applyFont="1" applyFill="1" applyBorder="1" applyAlignment="1">
      <alignment vertical="center"/>
    </xf>
    <xf numFmtId="183" fontId="13" fillId="0" borderId="54" xfId="13" applyNumberFormat="1" applyFont="1" applyFill="1" applyBorder="1" applyAlignment="1">
      <alignment vertical="center"/>
    </xf>
    <xf numFmtId="182" fontId="13" fillId="2" borderId="239" xfId="12" applyNumberFormat="1" applyFont="1" applyFill="1" applyBorder="1" applyAlignment="1">
      <alignment vertical="center"/>
    </xf>
    <xf numFmtId="182" fontId="13" fillId="0" borderId="254" xfId="12" applyNumberFormat="1" applyFont="1" applyFill="1" applyBorder="1" applyAlignment="1">
      <alignment vertical="center"/>
    </xf>
    <xf numFmtId="3" fontId="15" fillId="2" borderId="329" xfId="12" applyNumberFormat="1" applyFont="1" applyFill="1" applyBorder="1" applyAlignment="1">
      <alignment horizontal="center" vertical="center" justifyLastLine="1"/>
    </xf>
    <xf numFmtId="3" fontId="15" fillId="2" borderId="48" xfId="12" applyNumberFormat="1" applyFont="1" applyFill="1" applyBorder="1" applyAlignment="1">
      <alignment horizontal="center" vertical="center" justifyLastLine="1"/>
    </xf>
    <xf numFmtId="3" fontId="15" fillId="2" borderId="330" xfId="12" applyNumberFormat="1" applyFont="1" applyFill="1" applyBorder="1" applyAlignment="1">
      <alignment horizontal="center" vertical="center" justifyLastLine="1"/>
    </xf>
    <xf numFmtId="182" fontId="13" fillId="0" borderId="331" xfId="12" applyNumberFormat="1" applyFont="1" applyFill="1" applyBorder="1" applyAlignment="1">
      <alignment vertical="center"/>
    </xf>
    <xf numFmtId="3" fontId="15" fillId="2" borderId="332" xfId="12" applyNumberFormat="1" applyFont="1" applyFill="1" applyBorder="1" applyAlignment="1">
      <alignment horizontal="center" vertical="center"/>
    </xf>
    <xf numFmtId="3" fontId="15" fillId="2" borderId="334" xfId="12" applyNumberFormat="1" applyFont="1" applyFill="1" applyBorder="1" applyAlignment="1">
      <alignment horizontal="center" vertical="center"/>
    </xf>
    <xf numFmtId="182" fontId="13" fillId="0" borderId="335" xfId="12" applyNumberFormat="1" applyFont="1" applyFill="1" applyBorder="1" applyAlignment="1">
      <alignment vertical="center"/>
    </xf>
    <xf numFmtId="182" fontId="13" fillId="0" borderId="336" xfId="12" applyNumberFormat="1" applyFont="1" applyFill="1" applyBorder="1" applyAlignment="1">
      <alignment vertical="center"/>
    </xf>
    <xf numFmtId="184" fontId="13" fillId="2" borderId="336" xfId="13" applyNumberFormat="1" applyFont="1" applyFill="1" applyBorder="1" applyAlignment="1">
      <alignment vertical="center"/>
    </xf>
    <xf numFmtId="184" fontId="13" fillId="2" borderId="337" xfId="13" applyNumberFormat="1" applyFont="1" applyFill="1" applyBorder="1" applyAlignment="1">
      <alignment vertical="center"/>
    </xf>
    <xf numFmtId="3" fontId="14" fillId="2" borderId="343" xfId="12" applyNumberFormat="1" applyFont="1" applyFill="1" applyBorder="1" applyAlignment="1">
      <alignment vertical="center"/>
    </xf>
    <xf numFmtId="184" fontId="35" fillId="2" borderId="84" xfId="13" applyNumberFormat="1" applyFont="1" applyFill="1" applyBorder="1" applyAlignment="1">
      <alignment vertical="center"/>
    </xf>
    <xf numFmtId="180" fontId="8" fillId="0" borderId="267" xfId="0" applyNumberFormat="1" applyFont="1" applyBorder="1" applyAlignment="1">
      <alignment horizontal="right" vertical="center" shrinkToFit="1"/>
    </xf>
    <xf numFmtId="180" fontId="8" fillId="0" borderId="174" xfId="0" applyNumberFormat="1" applyFont="1" applyBorder="1" applyAlignment="1">
      <alignment horizontal="right" vertical="center" shrinkToFit="1"/>
    </xf>
    <xf numFmtId="180" fontId="8" fillId="0" borderId="176" xfId="0" applyNumberFormat="1" applyFont="1" applyBorder="1" applyAlignment="1">
      <alignment horizontal="right" vertical="center" shrinkToFit="1"/>
    </xf>
    <xf numFmtId="0" fontId="21" fillId="0" borderId="0" xfId="0" applyFont="1" applyAlignment="1">
      <alignment horizontal="center" vertical="center"/>
    </xf>
    <xf numFmtId="0" fontId="20" fillId="0" borderId="0" xfId="0" applyFont="1" applyAlignment="1">
      <alignment horizontal="center" vertical="center"/>
    </xf>
    <xf numFmtId="0" fontId="15" fillId="0" borderId="0" xfId="5" applyFont="1" applyBorder="1" applyAlignment="1">
      <alignment horizontal="left" vertical="center" wrapText="1"/>
    </xf>
    <xf numFmtId="0" fontId="15" fillId="0" borderId="0" xfId="5" applyFont="1" applyBorder="1" applyAlignment="1">
      <alignment horizontal="left" vertical="center"/>
    </xf>
    <xf numFmtId="0" fontId="48" fillId="0" borderId="0" xfId="0" applyFont="1" applyAlignment="1">
      <alignment horizontal="center" vertical="center"/>
    </xf>
    <xf numFmtId="0" fontId="47" fillId="0" borderId="0" xfId="0" applyFont="1" applyAlignment="1">
      <alignment horizontal="center" vertical="center"/>
    </xf>
    <xf numFmtId="3" fontId="15" fillId="2" borderId="7" xfId="12" applyNumberFormat="1" applyFont="1" applyFill="1" applyBorder="1" applyAlignment="1">
      <alignment horizontal="distributed" vertical="center"/>
    </xf>
    <xf numFmtId="3" fontId="10" fillId="0" borderId="0" xfId="12" applyNumberFormat="1" applyFont="1" applyAlignment="1">
      <alignment horizontal="left" vertical="center"/>
    </xf>
    <xf numFmtId="3" fontId="15" fillId="2" borderId="199" xfId="12" applyNumberFormat="1" applyFont="1" applyFill="1" applyBorder="1" applyAlignment="1">
      <alignment horizontal="center" vertical="center"/>
    </xf>
    <xf numFmtId="3" fontId="15" fillId="2" borderId="200" xfId="12" applyNumberFormat="1" applyFont="1" applyFill="1" applyBorder="1" applyAlignment="1">
      <alignment horizontal="center" vertical="center"/>
    </xf>
    <xf numFmtId="0" fontId="15" fillId="2" borderId="201" xfId="12" applyFont="1" applyFill="1" applyBorder="1" applyAlignment="1">
      <alignment horizontal="center" vertical="center"/>
    </xf>
    <xf numFmtId="0" fontId="15" fillId="2" borderId="202" xfId="12" applyFont="1" applyFill="1" applyBorder="1" applyAlignment="1">
      <alignment horizontal="center" vertical="center"/>
    </xf>
    <xf numFmtId="3" fontId="15" fillId="2" borderId="53" xfId="12" applyNumberFormat="1" applyFont="1" applyFill="1" applyBorder="1" applyAlignment="1">
      <alignment horizontal="center" vertical="center" wrapText="1"/>
    </xf>
    <xf numFmtId="3" fontId="15" fillId="2" borderId="18" xfId="12" applyNumberFormat="1" applyFont="1" applyFill="1" applyBorder="1" applyAlignment="1">
      <alignment horizontal="center" vertical="center"/>
    </xf>
    <xf numFmtId="3" fontId="14" fillId="2" borderId="7" xfId="12" applyNumberFormat="1" applyFont="1" applyFill="1" applyBorder="1" applyAlignment="1">
      <alignment horizontal="distributed" vertical="center"/>
    </xf>
    <xf numFmtId="3" fontId="15" fillId="2" borderId="204" xfId="12" applyNumberFormat="1" applyFont="1" applyFill="1" applyBorder="1" applyAlignment="1">
      <alignment horizontal="center" vertical="center" wrapText="1"/>
    </xf>
    <xf numFmtId="0" fontId="15" fillId="2" borderId="205" xfId="12" applyFont="1" applyFill="1" applyBorder="1" applyAlignment="1">
      <alignment horizontal="center" vertical="center"/>
    </xf>
    <xf numFmtId="3" fontId="15" fillId="2" borderId="53" xfId="12" applyNumberFormat="1" applyFont="1" applyFill="1" applyBorder="1" applyAlignment="1">
      <alignment horizontal="center" vertical="center"/>
    </xf>
    <xf numFmtId="0" fontId="15" fillId="2" borderId="18" xfId="12" applyFont="1" applyFill="1" applyBorder="1" applyAlignment="1">
      <alignment horizontal="center" vertical="center"/>
    </xf>
    <xf numFmtId="3" fontId="15" fillId="2" borderId="197" xfId="12" applyNumberFormat="1" applyFont="1" applyFill="1" applyBorder="1" applyAlignment="1">
      <alignment horizontal="center" vertical="center"/>
    </xf>
    <xf numFmtId="3" fontId="15" fillId="2" borderId="198" xfId="12" applyNumberFormat="1" applyFont="1" applyFill="1" applyBorder="1" applyAlignment="1">
      <alignment horizontal="center" vertical="center" wrapText="1"/>
    </xf>
    <xf numFmtId="3" fontId="15" fillId="2" borderId="20" xfId="12" applyNumberFormat="1" applyFont="1" applyFill="1" applyBorder="1" applyAlignment="1">
      <alignment horizontal="center" vertical="center"/>
    </xf>
    <xf numFmtId="3" fontId="15" fillId="2" borderId="197" xfId="12" applyNumberFormat="1" applyFont="1" applyFill="1" applyBorder="1" applyAlignment="1">
      <alignment horizontal="center" vertical="center" wrapText="1"/>
    </xf>
    <xf numFmtId="3" fontId="15" fillId="2" borderId="203" xfId="12" applyNumberFormat="1" applyFont="1" applyFill="1" applyBorder="1" applyAlignment="1">
      <alignment horizontal="distributed" vertical="center"/>
    </xf>
    <xf numFmtId="3" fontId="15" fillId="2" borderId="206" xfId="12" applyNumberFormat="1" applyFont="1" applyFill="1" applyBorder="1" applyAlignment="1">
      <alignment horizontal="center" vertical="center" wrapText="1"/>
    </xf>
    <xf numFmtId="3" fontId="15" fillId="2" borderId="207" xfId="12" applyNumberFormat="1" applyFont="1" applyFill="1" applyBorder="1" applyAlignment="1">
      <alignment horizontal="center" vertical="center" wrapText="1"/>
    </xf>
    <xf numFmtId="0" fontId="15" fillId="2" borderId="208" xfId="12" applyFont="1" applyFill="1" applyBorder="1" applyAlignment="1">
      <alignment horizontal="center" vertical="center"/>
    </xf>
    <xf numFmtId="3" fontId="15" fillId="2" borderId="55" xfId="12" applyNumberFormat="1" applyFont="1" applyFill="1" applyBorder="1" applyAlignment="1">
      <alignment horizontal="center" vertical="center"/>
    </xf>
    <xf numFmtId="3" fontId="15" fillId="2" borderId="210" xfId="12" applyNumberFormat="1" applyFont="1" applyFill="1" applyBorder="1" applyAlignment="1">
      <alignment horizontal="center" vertical="center"/>
    </xf>
    <xf numFmtId="3" fontId="15" fillId="2" borderId="56" xfId="12" applyNumberFormat="1" applyFont="1" applyFill="1" applyBorder="1" applyAlignment="1">
      <alignment horizontal="center" vertical="center"/>
    </xf>
    <xf numFmtId="3" fontId="15" fillId="2" borderId="8" xfId="12" applyNumberFormat="1" applyFont="1" applyFill="1" applyBorder="1" applyAlignment="1">
      <alignment horizontal="distributed" vertical="center"/>
    </xf>
    <xf numFmtId="3" fontId="13" fillId="2" borderId="211" xfId="12" applyNumberFormat="1" applyFont="1" applyFill="1" applyBorder="1" applyAlignment="1">
      <alignment horizontal="center" vertical="center"/>
    </xf>
    <xf numFmtId="3" fontId="13" fillId="2" borderId="212" xfId="12" applyNumberFormat="1" applyFont="1" applyFill="1" applyBorder="1" applyAlignment="1">
      <alignment horizontal="center" vertical="center"/>
    </xf>
    <xf numFmtId="0" fontId="13" fillId="2" borderId="213" xfId="12" applyFont="1" applyFill="1" applyBorder="1" applyAlignment="1">
      <alignment vertical="center"/>
    </xf>
    <xf numFmtId="0" fontId="13" fillId="2" borderId="214" xfId="12" applyFont="1" applyFill="1" applyBorder="1" applyAlignment="1">
      <alignment vertical="center"/>
    </xf>
    <xf numFmtId="3" fontId="15" fillId="2" borderId="28" xfId="12" applyNumberFormat="1" applyFont="1" applyFill="1" applyBorder="1" applyAlignment="1">
      <alignment horizontal="distributed" vertical="center"/>
    </xf>
    <xf numFmtId="3" fontId="8"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5" fillId="2" borderId="282" xfId="12" applyNumberFormat="1" applyFont="1" applyFill="1" applyBorder="1" applyAlignment="1">
      <alignment horizontal="distributed" vertical="center"/>
    </xf>
    <xf numFmtId="3" fontId="15" fillId="2" borderId="209" xfId="12" applyNumberFormat="1" applyFont="1" applyFill="1" applyBorder="1" applyAlignment="1">
      <alignment horizontal="center" vertical="center"/>
    </xf>
    <xf numFmtId="3" fontId="15" fillId="2" borderId="149" xfId="12" applyNumberFormat="1" applyFont="1" applyFill="1" applyBorder="1" applyAlignment="1">
      <alignment horizontal="center" vertical="center"/>
    </xf>
    <xf numFmtId="3" fontId="15" fillId="2" borderId="215" xfId="12" applyNumberFormat="1" applyFont="1" applyFill="1" applyBorder="1" applyAlignment="1">
      <alignment horizontal="center" vertical="center"/>
    </xf>
    <xf numFmtId="3" fontId="15" fillId="2" borderId="216" xfId="12" applyNumberFormat="1" applyFont="1" applyFill="1" applyBorder="1" applyAlignment="1">
      <alignment horizontal="center" vertical="center"/>
    </xf>
    <xf numFmtId="3" fontId="16" fillId="2" borderId="7" xfId="12" applyNumberFormat="1" applyFont="1" applyFill="1" applyBorder="1" applyAlignment="1">
      <alignment horizontal="distributed" vertical="center"/>
    </xf>
    <xf numFmtId="3" fontId="15" fillId="2" borderId="68" xfId="12" applyNumberFormat="1" applyFont="1" applyFill="1" applyBorder="1" applyAlignment="1">
      <alignment horizontal="center" vertical="center"/>
    </xf>
    <xf numFmtId="3" fontId="11" fillId="0" borderId="0" xfId="12" applyNumberFormat="1" applyFont="1" applyAlignment="1">
      <alignment horizontal="left" vertical="center"/>
    </xf>
    <xf numFmtId="3" fontId="15" fillId="2" borderId="333" xfId="12" applyNumberFormat="1" applyFont="1" applyFill="1" applyBorder="1" applyAlignment="1">
      <alignment horizontal="distributed" vertical="center"/>
    </xf>
    <xf numFmtId="3" fontId="14" fillId="2" borderId="334" xfId="12" applyNumberFormat="1" applyFont="1" applyFill="1" applyBorder="1" applyAlignment="1">
      <alignment horizontal="distributed" vertical="center"/>
    </xf>
    <xf numFmtId="3" fontId="15" fillId="2" borderId="338" xfId="12" applyNumberFormat="1" applyFont="1" applyFill="1" applyBorder="1" applyAlignment="1">
      <alignment horizontal="center" vertical="center"/>
    </xf>
    <xf numFmtId="3" fontId="15" fillId="2" borderId="339" xfId="12" applyNumberFormat="1" applyFont="1" applyFill="1" applyBorder="1" applyAlignment="1">
      <alignment horizontal="center" vertical="center"/>
    </xf>
    <xf numFmtId="3" fontId="15" fillId="2" borderId="340" xfId="12" applyNumberFormat="1" applyFont="1" applyFill="1" applyBorder="1" applyAlignment="1">
      <alignment horizontal="center" vertical="center"/>
    </xf>
    <xf numFmtId="3" fontId="15" fillId="2" borderId="22" xfId="12" applyNumberFormat="1" applyFont="1" applyFill="1" applyBorder="1" applyAlignment="1">
      <alignment horizontal="distributed" vertical="center"/>
    </xf>
    <xf numFmtId="3" fontId="15" fillId="2" borderId="217" xfId="12" applyNumberFormat="1" applyFont="1" applyFill="1" applyBorder="1" applyAlignment="1">
      <alignment horizontal="center" vertical="distributed" textRotation="255" justifyLastLine="1"/>
    </xf>
    <xf numFmtId="3" fontId="15" fillId="2" borderId="218" xfId="12" applyNumberFormat="1" applyFont="1" applyFill="1" applyBorder="1" applyAlignment="1">
      <alignment horizontal="center" vertical="distributed" textRotation="255" justifyLastLine="1"/>
    </xf>
    <xf numFmtId="3" fontId="15" fillId="2" borderId="219" xfId="12" applyNumberFormat="1" applyFont="1" applyFill="1" applyBorder="1" applyAlignment="1">
      <alignment horizontal="center" vertical="distributed" textRotation="255" justifyLastLine="1"/>
    </xf>
    <xf numFmtId="3" fontId="15" fillId="2" borderId="70" xfId="12" applyNumberFormat="1" applyFont="1" applyFill="1" applyBorder="1" applyAlignment="1">
      <alignment horizontal="center" vertical="center"/>
    </xf>
    <xf numFmtId="3" fontId="15" fillId="2" borderId="2" xfId="12" applyNumberFormat="1" applyFont="1" applyFill="1" applyBorder="1" applyAlignment="1">
      <alignment horizontal="center" vertical="center"/>
    </xf>
    <xf numFmtId="3" fontId="15" fillId="2" borderId="71" xfId="12" applyNumberFormat="1" applyFont="1" applyFill="1" applyBorder="1" applyAlignment="1">
      <alignment horizontal="center" vertical="center"/>
    </xf>
    <xf numFmtId="0" fontId="15" fillId="2" borderId="220" xfId="12" applyFont="1" applyFill="1" applyBorder="1" applyAlignment="1">
      <alignment horizontal="center" vertical="center"/>
    </xf>
    <xf numFmtId="3" fontId="14" fillId="2" borderId="38" xfId="12" applyNumberFormat="1" applyFont="1" applyFill="1" applyBorder="1" applyAlignment="1">
      <alignment horizontal="distributed" vertical="center"/>
    </xf>
    <xf numFmtId="3" fontId="15" fillId="2" borderId="221" xfId="12" applyNumberFormat="1" applyFont="1" applyFill="1" applyBorder="1" applyAlignment="1">
      <alignment horizontal="center" vertical="distributed" textRotation="255" justifyLastLine="1"/>
    </xf>
    <xf numFmtId="3" fontId="15" fillId="2" borderId="222" xfId="12" applyNumberFormat="1" applyFont="1" applyFill="1" applyBorder="1" applyAlignment="1">
      <alignment horizontal="center" vertical="distributed" textRotation="255" justifyLastLine="1"/>
    </xf>
    <xf numFmtId="3" fontId="15" fillId="2" borderId="38" xfId="12" applyNumberFormat="1" applyFont="1" applyFill="1" applyBorder="1" applyAlignment="1">
      <alignment horizontal="distributed" vertical="center"/>
    </xf>
    <xf numFmtId="3" fontId="15" fillId="2" borderId="297" xfId="12" applyNumberFormat="1" applyFont="1" applyFill="1" applyBorder="1" applyAlignment="1">
      <alignment horizontal="distributed" vertical="center"/>
    </xf>
    <xf numFmtId="3" fontId="15" fillId="2" borderId="149" xfId="12" applyNumberFormat="1" applyFont="1" applyFill="1" applyBorder="1" applyAlignment="1">
      <alignment horizontal="distributed" vertical="center"/>
    </xf>
    <xf numFmtId="3" fontId="15" fillId="2" borderId="223" xfId="12" applyNumberFormat="1" applyFont="1" applyFill="1" applyBorder="1" applyAlignment="1">
      <alignment horizontal="distributed" vertical="center"/>
    </xf>
    <xf numFmtId="0" fontId="15" fillId="2" borderId="224" xfId="12" applyFont="1" applyFill="1" applyBorder="1" applyAlignment="1">
      <alignment horizontal="center" vertical="center"/>
    </xf>
    <xf numFmtId="0" fontId="15" fillId="2" borderId="225" xfId="12" applyFont="1" applyFill="1" applyBorder="1" applyAlignment="1">
      <alignment horizontal="center" vertical="center"/>
    </xf>
    <xf numFmtId="3" fontId="17" fillId="2" borderId="203" xfId="12" applyNumberFormat="1" applyFont="1" applyFill="1" applyBorder="1" applyAlignment="1">
      <alignment horizontal="distributed" vertical="center"/>
    </xf>
    <xf numFmtId="3" fontId="15" fillId="2" borderId="2" xfId="12" applyNumberFormat="1" applyFont="1" applyFill="1" applyBorder="1" applyAlignment="1">
      <alignment horizontal="distributed" vertical="center"/>
    </xf>
    <xf numFmtId="3" fontId="15" fillId="2" borderId="210" xfId="12" applyNumberFormat="1" applyFont="1" applyFill="1" applyBorder="1" applyAlignment="1">
      <alignment horizontal="distributed" vertical="center"/>
    </xf>
    <xf numFmtId="3" fontId="15" fillId="2" borderId="228" xfId="12" applyNumberFormat="1" applyFont="1" applyFill="1" applyBorder="1" applyAlignment="1">
      <alignment horizontal="distributed" vertical="center" wrapText="1" justifyLastLine="1"/>
    </xf>
    <xf numFmtId="3" fontId="15" fillId="2" borderId="229" xfId="12" applyNumberFormat="1" applyFont="1" applyFill="1" applyBorder="1" applyAlignment="1">
      <alignment horizontal="distributed" vertical="center" wrapText="1" justifyLastLine="1"/>
    </xf>
    <xf numFmtId="3" fontId="15" fillId="2" borderId="230" xfId="12" applyNumberFormat="1" applyFont="1" applyFill="1" applyBorder="1" applyAlignment="1">
      <alignment horizontal="distributed" vertical="center"/>
    </xf>
    <xf numFmtId="3" fontId="15" fillId="2" borderId="226" xfId="12" applyNumberFormat="1" applyFont="1" applyFill="1" applyBorder="1" applyAlignment="1">
      <alignment horizontal="distributed" vertical="center" wrapText="1" justifyLastLine="1"/>
    </xf>
    <xf numFmtId="3" fontId="15" fillId="2" borderId="227" xfId="12" applyNumberFormat="1" applyFont="1" applyFill="1" applyBorder="1" applyAlignment="1">
      <alignment horizontal="distributed" vertical="center" wrapText="1" justifyLastLine="1"/>
    </xf>
    <xf numFmtId="0" fontId="15" fillId="2" borderId="231" xfId="12" applyFont="1" applyFill="1" applyBorder="1" applyAlignment="1">
      <alignment horizontal="center" vertical="center"/>
    </xf>
    <xf numFmtId="0" fontId="15" fillId="2" borderId="232" xfId="12" applyFont="1" applyFill="1" applyBorder="1" applyAlignment="1">
      <alignment horizontal="center" vertical="center"/>
    </xf>
    <xf numFmtId="3" fontId="15" fillId="2" borderId="59" xfId="12" applyNumberFormat="1" applyFont="1" applyFill="1" applyBorder="1" applyAlignment="1">
      <alignment horizontal="distributed" vertical="center"/>
    </xf>
    <xf numFmtId="182" fontId="13" fillId="0" borderId="235" xfId="12" applyNumberFormat="1" applyFont="1" applyFill="1" applyBorder="1" applyAlignment="1">
      <alignment vertical="center"/>
    </xf>
    <xf numFmtId="182" fontId="13" fillId="0" borderId="236" xfId="12" applyNumberFormat="1" applyFont="1" applyFill="1" applyBorder="1" applyAlignment="1">
      <alignment vertical="center"/>
    </xf>
    <xf numFmtId="182" fontId="13" fillId="0" borderId="41" xfId="12" applyNumberFormat="1" applyFont="1" applyFill="1" applyBorder="1" applyAlignment="1">
      <alignment vertical="center"/>
    </xf>
    <xf numFmtId="182" fontId="13" fillId="0" borderId="237" xfId="12" applyNumberFormat="1" applyFont="1" applyFill="1" applyBorder="1" applyAlignment="1">
      <alignment vertical="center"/>
    </xf>
    <xf numFmtId="182" fontId="13" fillId="0" borderId="233" xfId="12" applyNumberFormat="1" applyFont="1" applyFill="1" applyBorder="1" applyAlignment="1">
      <alignment vertical="center"/>
    </xf>
    <xf numFmtId="182" fontId="13" fillId="0" borderId="8" xfId="12" applyNumberFormat="1" applyFont="1" applyFill="1" applyBorder="1" applyAlignment="1">
      <alignment vertical="center"/>
    </xf>
    <xf numFmtId="182" fontId="13" fillId="0" borderId="54" xfId="12" applyNumberFormat="1" applyFont="1" applyFill="1" applyBorder="1" applyAlignment="1">
      <alignment vertical="center"/>
    </xf>
    <xf numFmtId="182" fontId="13" fillId="0" borderId="238" xfId="12" applyNumberFormat="1" applyFont="1" applyFill="1" applyBorder="1" applyAlignment="1">
      <alignment vertical="center"/>
    </xf>
    <xf numFmtId="182" fontId="13" fillId="0" borderId="2" xfId="12" applyNumberFormat="1" applyFont="1" applyFill="1" applyBorder="1" applyAlignment="1">
      <alignment vertical="center"/>
    </xf>
    <xf numFmtId="182" fontId="13" fillId="0" borderId="75" xfId="12" applyNumberFormat="1" applyFont="1" applyFill="1" applyBorder="1" applyAlignment="1">
      <alignment vertical="center"/>
    </xf>
    <xf numFmtId="182" fontId="13" fillId="2" borderId="239" xfId="12" applyNumberFormat="1" applyFont="1" applyFill="1" applyBorder="1" applyAlignment="1">
      <alignment horizontal="right" vertical="center"/>
    </xf>
    <xf numFmtId="182" fontId="13" fillId="2" borderId="240" xfId="12" applyNumberFormat="1" applyFont="1" applyFill="1" applyBorder="1" applyAlignment="1">
      <alignment horizontal="right" vertical="center"/>
    </xf>
    <xf numFmtId="183" fontId="13" fillId="2" borderId="239" xfId="13" applyNumberFormat="1" applyFont="1" applyFill="1" applyBorder="1" applyAlignment="1">
      <alignment horizontal="right" vertical="center"/>
    </xf>
    <xf numFmtId="183" fontId="13" fillId="2" borderId="57" xfId="13" applyNumberFormat="1" applyFont="1" applyFill="1" applyBorder="1" applyAlignment="1">
      <alignment horizontal="right" vertical="center"/>
    </xf>
    <xf numFmtId="3" fontId="15" fillId="2" borderId="198" xfId="12" applyNumberFormat="1" applyFont="1" applyFill="1" applyBorder="1" applyAlignment="1">
      <alignment horizontal="center" vertical="center"/>
    </xf>
    <xf numFmtId="3" fontId="15" fillId="2" borderId="241" xfId="12" applyNumberFormat="1" applyFont="1" applyFill="1" applyBorder="1" applyAlignment="1">
      <alignment horizontal="center" vertical="center" wrapText="1" justifyLastLine="1"/>
    </xf>
    <xf numFmtId="3" fontId="15" fillId="2" borderId="242" xfId="12" applyNumberFormat="1" applyFont="1" applyFill="1" applyBorder="1" applyAlignment="1">
      <alignment horizontal="center" vertical="center" wrapText="1" justifyLastLine="1"/>
    </xf>
    <xf numFmtId="3" fontId="15" fillId="2" borderId="243" xfId="12" applyNumberFormat="1" applyFont="1" applyFill="1" applyBorder="1" applyAlignment="1">
      <alignment horizontal="center" vertical="center" wrapText="1" justifyLastLine="1"/>
    </xf>
    <xf numFmtId="3" fontId="15" fillId="2" borderId="244" xfId="12" applyNumberFormat="1" applyFont="1" applyFill="1" applyBorder="1" applyAlignment="1">
      <alignment horizontal="center" vertical="center" wrapText="1" justifyLastLine="1"/>
    </xf>
    <xf numFmtId="3" fontId="15" fillId="2" borderId="204" xfId="12" applyNumberFormat="1" applyFont="1" applyFill="1" applyBorder="1" applyAlignment="1">
      <alignment horizontal="center" vertical="center" wrapText="1" justifyLastLine="1"/>
    </xf>
    <xf numFmtId="3" fontId="14" fillId="2" borderId="0" xfId="12" applyNumberFormat="1" applyFont="1" applyFill="1" applyBorder="1" applyAlignment="1">
      <alignment horizontal="distributed" vertical="center"/>
    </xf>
    <xf numFmtId="182" fontId="13" fillId="0" borderId="234" xfId="12" applyNumberFormat="1" applyFont="1" applyFill="1" applyBorder="1" applyAlignment="1">
      <alignment vertical="center"/>
    </xf>
    <xf numFmtId="183" fontId="13" fillId="0" borderId="233" xfId="13" applyNumberFormat="1" applyFont="1" applyFill="1" applyBorder="1" applyAlignment="1">
      <alignment vertical="center"/>
    </xf>
    <xf numFmtId="183" fontId="13" fillId="0" borderId="54" xfId="13" applyNumberFormat="1" applyFont="1" applyFill="1" applyBorder="1" applyAlignment="1">
      <alignment vertical="center"/>
    </xf>
    <xf numFmtId="3" fontId="16" fillId="2" borderId="203" xfId="12" applyNumberFormat="1" applyFont="1" applyFill="1" applyBorder="1" applyAlignment="1">
      <alignment horizontal="distributed" vertical="center" wrapText="1"/>
    </xf>
    <xf numFmtId="183" fontId="13" fillId="0" borderId="254" xfId="13" applyNumberFormat="1" applyFont="1" applyFill="1" applyBorder="1" applyAlignment="1">
      <alignment vertical="center"/>
    </xf>
    <xf numFmtId="183" fontId="13" fillId="0" borderId="205" xfId="13" applyNumberFormat="1" applyFont="1" applyFill="1" applyBorder="1" applyAlignment="1">
      <alignment vertical="center"/>
    </xf>
    <xf numFmtId="3" fontId="14" fillId="2" borderId="203" xfId="12" applyNumberFormat="1" applyFont="1" applyFill="1" applyBorder="1" applyAlignment="1">
      <alignment horizontal="distributed" vertical="center" wrapText="1"/>
    </xf>
    <xf numFmtId="182" fontId="13" fillId="0" borderId="262" xfId="12" applyNumberFormat="1" applyFont="1" applyFill="1" applyBorder="1" applyAlignment="1">
      <alignment vertical="center"/>
    </xf>
    <xf numFmtId="182" fontId="13" fillId="0" borderId="263" xfId="12" applyNumberFormat="1" applyFont="1" applyFill="1" applyBorder="1" applyAlignment="1">
      <alignment vertical="center"/>
    </xf>
    <xf numFmtId="182" fontId="13" fillId="2" borderId="264" xfId="12" applyNumberFormat="1" applyFont="1" applyFill="1" applyBorder="1" applyAlignment="1">
      <alignment vertical="center"/>
    </xf>
    <xf numFmtId="182" fontId="13" fillId="2" borderId="240" xfId="12" applyNumberFormat="1" applyFont="1" applyFill="1" applyBorder="1" applyAlignment="1">
      <alignment vertical="center"/>
    </xf>
    <xf numFmtId="3" fontId="16" fillId="2" borderId="203" xfId="12" applyNumberFormat="1" applyFont="1" applyFill="1" applyBorder="1" applyAlignment="1">
      <alignment horizontal="distributed" vertical="center"/>
    </xf>
    <xf numFmtId="182" fontId="13" fillId="0" borderId="254" xfId="12" applyNumberFormat="1" applyFont="1" applyFill="1" applyBorder="1" applyAlignment="1">
      <alignment vertical="center"/>
    </xf>
    <xf numFmtId="182" fontId="13" fillId="0" borderId="261" xfId="12" applyNumberFormat="1" applyFont="1" applyFill="1" applyBorder="1" applyAlignment="1">
      <alignment vertical="center"/>
    </xf>
    <xf numFmtId="3" fontId="15" fillId="2" borderId="246" xfId="12" applyNumberFormat="1" applyFont="1" applyFill="1" applyBorder="1" applyAlignment="1">
      <alignment horizontal="center" vertical="center" wrapText="1" justifyLastLine="1"/>
    </xf>
    <xf numFmtId="3" fontId="15" fillId="2" borderId="247" xfId="12" applyNumberFormat="1" applyFont="1" applyFill="1" applyBorder="1" applyAlignment="1">
      <alignment horizontal="center" vertical="center" wrapText="1" justifyLastLine="1"/>
    </xf>
    <xf numFmtId="3" fontId="15" fillId="2" borderId="250" xfId="12" applyNumberFormat="1" applyFont="1" applyFill="1" applyBorder="1" applyAlignment="1">
      <alignment horizontal="center" vertical="center" wrapText="1" justifyLastLine="1"/>
    </xf>
    <xf numFmtId="3" fontId="15" fillId="2" borderId="251" xfId="12" applyNumberFormat="1" applyFont="1" applyFill="1" applyBorder="1" applyAlignment="1">
      <alignment horizontal="center" vertical="center" wrapText="1" justifyLastLine="1"/>
    </xf>
    <xf numFmtId="3" fontId="15" fillId="2" borderId="252" xfId="12" applyNumberFormat="1" applyFont="1" applyFill="1" applyBorder="1" applyAlignment="1">
      <alignment horizontal="center" vertical="center" wrapText="1" justifyLastLine="1"/>
    </xf>
    <xf numFmtId="3" fontId="15" fillId="2" borderId="253" xfId="12" applyNumberFormat="1" applyFont="1" applyFill="1" applyBorder="1" applyAlignment="1">
      <alignment horizontal="center" vertical="center" wrapText="1" justifyLastLine="1"/>
    </xf>
    <xf numFmtId="3" fontId="15" fillId="2" borderId="248" xfId="12" applyNumberFormat="1" applyFont="1" applyFill="1" applyBorder="1" applyAlignment="1">
      <alignment horizontal="center" vertical="center" wrapText="1" justifyLastLine="1"/>
    </xf>
    <xf numFmtId="3" fontId="15" fillId="2" borderId="249" xfId="12" applyNumberFormat="1" applyFont="1" applyFill="1" applyBorder="1" applyAlignment="1">
      <alignment horizontal="center" vertical="center" wrapText="1" justifyLastLine="1"/>
    </xf>
    <xf numFmtId="3" fontId="15" fillId="2" borderId="195" xfId="12" applyNumberFormat="1" applyFont="1" applyFill="1" applyBorder="1" applyAlignment="1">
      <alignment horizontal="center" vertical="center" wrapText="1" justifyLastLine="1"/>
    </xf>
    <xf numFmtId="3" fontId="15" fillId="2" borderId="196" xfId="12" applyNumberFormat="1" applyFont="1" applyFill="1" applyBorder="1" applyAlignment="1">
      <alignment horizontal="center" vertical="center" wrapText="1" justifyLastLine="1"/>
    </xf>
    <xf numFmtId="182" fontId="13" fillId="0" borderId="255" xfId="12" applyNumberFormat="1" applyFont="1" applyFill="1" applyBorder="1" applyAlignment="1">
      <alignment vertical="center"/>
    </xf>
    <xf numFmtId="182" fontId="13" fillId="0" borderId="256" xfId="12" applyNumberFormat="1" applyFont="1" applyFill="1" applyBorder="1" applyAlignment="1">
      <alignment vertical="center"/>
    </xf>
    <xf numFmtId="3" fontId="15" fillId="2" borderId="257" xfId="12" applyNumberFormat="1" applyFont="1" applyFill="1" applyBorder="1" applyAlignment="1">
      <alignment horizontal="center" vertical="center" wrapText="1" justifyLastLine="1"/>
    </xf>
    <xf numFmtId="3" fontId="15" fillId="2" borderId="258" xfId="12" applyNumberFormat="1" applyFont="1" applyFill="1" applyBorder="1" applyAlignment="1">
      <alignment horizontal="center" vertical="center" wrapText="1" justifyLastLine="1"/>
    </xf>
    <xf numFmtId="0" fontId="15" fillId="2" borderId="245" xfId="12" applyFont="1" applyFill="1" applyBorder="1" applyAlignment="1">
      <alignment horizontal="center" vertical="center"/>
    </xf>
    <xf numFmtId="3" fontId="14" fillId="2" borderId="259" xfId="12" applyNumberFormat="1" applyFont="1" applyFill="1" applyBorder="1" applyAlignment="1">
      <alignment horizontal="center" vertical="center" wrapText="1" justifyLastLine="1"/>
    </xf>
    <xf numFmtId="3" fontId="14" fillId="2" borderId="130" xfId="12" applyNumberFormat="1" applyFont="1" applyFill="1" applyBorder="1" applyAlignment="1">
      <alignment horizontal="center" vertical="center" wrapText="1" justifyLastLine="1"/>
    </xf>
    <xf numFmtId="182" fontId="13" fillId="0" borderId="260" xfId="12" applyNumberFormat="1" applyFont="1" applyFill="1" applyBorder="1" applyAlignment="1">
      <alignment vertical="center"/>
    </xf>
    <xf numFmtId="182" fontId="13" fillId="0" borderId="66" xfId="12" applyNumberFormat="1" applyFont="1" applyFill="1" applyBorder="1" applyAlignment="1">
      <alignment vertical="center"/>
    </xf>
    <xf numFmtId="182" fontId="13" fillId="0" borderId="265" xfId="12" applyNumberFormat="1" applyFont="1" applyFill="1" applyBorder="1" applyAlignment="1">
      <alignment vertical="center"/>
    </xf>
    <xf numFmtId="3" fontId="14" fillId="2" borderId="230" xfId="12" applyNumberFormat="1" applyFont="1" applyFill="1" applyBorder="1" applyAlignment="1">
      <alignment horizontal="distributed" vertical="center"/>
    </xf>
    <xf numFmtId="182" fontId="13" fillId="0" borderId="290" xfId="12" applyNumberFormat="1" applyFont="1" applyFill="1" applyBorder="1" applyAlignment="1">
      <alignment vertical="center"/>
    </xf>
    <xf numFmtId="182" fontId="13" fillId="0" borderId="291" xfId="12" applyNumberFormat="1" applyFont="1" applyFill="1" applyBorder="1" applyAlignment="1">
      <alignment vertical="center"/>
    </xf>
    <xf numFmtId="183" fontId="13" fillId="0" borderId="290" xfId="13" applyNumberFormat="1" applyFont="1" applyFill="1" applyBorder="1" applyAlignment="1">
      <alignment vertical="center"/>
    </xf>
    <xf numFmtId="183" fontId="13" fillId="0" borderId="77" xfId="13" applyNumberFormat="1" applyFont="1" applyFill="1" applyBorder="1" applyAlignment="1">
      <alignment vertical="center"/>
    </xf>
    <xf numFmtId="3" fontId="14" fillId="2" borderId="0" xfId="12" applyNumberFormat="1" applyFont="1" applyFill="1" applyBorder="1" applyAlignment="1">
      <alignment horizontal="distributed" vertical="center" wrapText="1" shrinkToFit="1"/>
    </xf>
    <xf numFmtId="3" fontId="14" fillId="2" borderId="0" xfId="12" applyNumberFormat="1" applyFont="1" applyFill="1" applyBorder="1" applyAlignment="1">
      <alignment horizontal="distributed" vertical="center" shrinkToFit="1"/>
    </xf>
    <xf numFmtId="183" fontId="13" fillId="0" borderId="288" xfId="13" applyNumberFormat="1" applyFont="1" applyFill="1" applyBorder="1" applyAlignment="1">
      <alignment vertical="center"/>
    </xf>
    <xf numFmtId="183" fontId="13" fillId="0" borderId="289" xfId="13" applyNumberFormat="1" applyFont="1" applyFill="1" applyBorder="1" applyAlignment="1">
      <alignment vertical="center"/>
    </xf>
    <xf numFmtId="182" fontId="13" fillId="0" borderId="288" xfId="12" applyNumberFormat="1" applyFont="1" applyFill="1" applyBorder="1" applyAlignment="1">
      <alignment vertical="center"/>
    </xf>
    <xf numFmtId="182" fontId="13" fillId="0" borderId="298" xfId="12" applyNumberFormat="1" applyFont="1" applyFill="1" applyBorder="1" applyAlignment="1">
      <alignment vertical="center"/>
    </xf>
    <xf numFmtId="182" fontId="13" fillId="2" borderId="239" xfId="12" applyNumberFormat="1" applyFont="1" applyFill="1" applyBorder="1" applyAlignment="1">
      <alignment vertical="center"/>
    </xf>
    <xf numFmtId="182" fontId="13" fillId="0" borderId="66" xfId="12" applyNumberFormat="1" applyFont="1" applyFill="1" applyBorder="1" applyAlignment="1">
      <alignment horizontal="right" vertical="center"/>
    </xf>
    <xf numFmtId="182" fontId="13" fillId="0" borderId="265" xfId="12" applyNumberFormat="1" applyFont="1" applyFill="1" applyBorder="1" applyAlignment="1">
      <alignment horizontal="right" vertical="center"/>
    </xf>
    <xf numFmtId="3" fontId="14" fillId="2" borderId="28" xfId="12" applyNumberFormat="1" applyFont="1" applyFill="1" applyBorder="1" applyAlignment="1">
      <alignment horizontal="distributed" vertical="center" wrapText="1" shrinkToFit="1"/>
    </xf>
    <xf numFmtId="3" fontId="14" fillId="2" borderId="28" xfId="12" applyNumberFormat="1" applyFont="1" applyFill="1" applyBorder="1" applyAlignment="1">
      <alignment horizontal="distributed" vertical="center" shrinkToFit="1"/>
    </xf>
    <xf numFmtId="182" fontId="13" fillId="0" borderId="266" xfId="12" applyNumberFormat="1" applyFont="1" applyFill="1" applyBorder="1" applyAlignment="1">
      <alignment vertical="center"/>
    </xf>
    <xf numFmtId="183" fontId="13" fillId="0" borderId="266" xfId="13" applyNumberFormat="1" applyFont="1" applyFill="1" applyBorder="1" applyAlignment="1">
      <alignment vertical="center"/>
    </xf>
    <xf numFmtId="183" fontId="13" fillId="0" borderId="301" xfId="13" applyNumberFormat="1" applyFont="1" applyFill="1" applyBorder="1" applyAlignment="1">
      <alignment vertical="center"/>
    </xf>
    <xf numFmtId="3" fontId="15" fillId="2" borderId="203" xfId="12" applyNumberFormat="1" applyFont="1" applyFill="1" applyBorder="1" applyAlignment="1">
      <alignment horizontal="distributed" vertical="center" justifyLastLine="1"/>
    </xf>
    <xf numFmtId="182" fontId="13" fillId="0" borderId="266" xfId="12" applyNumberFormat="1" applyFont="1" applyFill="1" applyBorder="1" applyAlignment="1">
      <alignment horizontal="right" vertical="center"/>
    </xf>
    <xf numFmtId="182" fontId="13" fillId="0" borderId="263" xfId="12" applyNumberFormat="1" applyFont="1" applyFill="1" applyBorder="1" applyAlignment="1">
      <alignment horizontal="right" vertical="center"/>
    </xf>
    <xf numFmtId="182" fontId="13" fillId="0" borderId="254" xfId="12" applyNumberFormat="1" applyFont="1" applyFill="1" applyBorder="1" applyAlignment="1">
      <alignment horizontal="right" vertical="center"/>
    </xf>
    <xf numFmtId="182" fontId="13" fillId="0" borderId="261" xfId="12" applyNumberFormat="1" applyFont="1" applyFill="1" applyBorder="1" applyAlignment="1">
      <alignment horizontal="right" vertical="center"/>
    </xf>
    <xf numFmtId="182" fontId="13" fillId="0" borderId="341" xfId="12" applyNumberFormat="1" applyFont="1" applyFill="1" applyBorder="1" applyAlignment="1">
      <alignment vertical="center"/>
    </xf>
    <xf numFmtId="182" fontId="13" fillId="0" borderId="342" xfId="12" applyNumberFormat="1" applyFont="1" applyFill="1" applyBorder="1" applyAlignment="1">
      <alignment vertical="center"/>
    </xf>
    <xf numFmtId="183" fontId="13" fillId="0" borderId="341" xfId="13" applyNumberFormat="1" applyFont="1" applyFill="1" applyBorder="1" applyAlignment="1">
      <alignment vertical="center"/>
    </xf>
    <xf numFmtId="183" fontId="13" fillId="0" borderId="337" xfId="13" applyNumberFormat="1" applyFont="1" applyFill="1" applyBorder="1" applyAlignment="1">
      <alignment vertical="center"/>
    </xf>
    <xf numFmtId="3" fontId="14" fillId="2" borderId="344" xfId="12" applyNumberFormat="1" applyFont="1" applyFill="1" applyBorder="1" applyAlignment="1">
      <alignment horizontal="distributed" vertical="center"/>
    </xf>
    <xf numFmtId="180" fontId="8" fillId="0" borderId="103" xfId="0" applyNumberFormat="1" applyFont="1" applyBorder="1" applyAlignment="1">
      <alignment horizontal="distributed" vertical="center"/>
    </xf>
    <xf numFmtId="180" fontId="8" fillId="0" borderId="105" xfId="0" applyNumberFormat="1" applyFont="1" applyBorder="1" applyAlignment="1">
      <alignment horizontal="distributed" vertical="center"/>
    </xf>
    <xf numFmtId="180" fontId="8" fillId="0" borderId="119" xfId="0" applyNumberFormat="1" applyFont="1" applyBorder="1" applyAlignment="1">
      <alignment horizontal="center" vertical="center"/>
    </xf>
    <xf numFmtId="180" fontId="8" fillId="0" borderId="125" xfId="0" applyNumberFormat="1" applyFont="1" applyBorder="1" applyAlignment="1">
      <alignment horizontal="center" vertical="center" shrinkToFit="1"/>
    </xf>
    <xf numFmtId="180" fontId="8" fillId="0" borderId="116" xfId="0" applyNumberFormat="1" applyFont="1" applyBorder="1" applyAlignment="1">
      <alignment horizontal="center" vertical="center" shrinkToFit="1"/>
    </xf>
    <xf numFmtId="180" fontId="8" fillId="0" borderId="128" xfId="0" applyNumberFormat="1" applyFont="1" applyBorder="1" applyAlignment="1">
      <alignment horizontal="center" vertical="center" shrinkToFit="1"/>
    </xf>
    <xf numFmtId="40" fontId="8" fillId="0" borderId="139" xfId="14" applyNumberFormat="1" applyFont="1" applyFill="1" applyBorder="1" applyAlignment="1">
      <alignment horizontal="right" vertical="center"/>
    </xf>
    <xf numFmtId="40" fontId="8" fillId="0" borderId="133"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0" fontId="0" fillId="0" borderId="103" xfId="0" applyBorder="1" applyAlignment="1">
      <alignment horizontal="distributed" vertical="center"/>
    </xf>
    <xf numFmtId="180" fontId="8" fillId="0" borderId="269" xfId="0" applyNumberFormat="1" applyFont="1" applyBorder="1" applyAlignment="1">
      <alignment horizontal="center" vertical="center" textRotation="255"/>
    </xf>
    <xf numFmtId="180" fontId="8" fillId="0" borderId="270" xfId="0" applyNumberFormat="1" applyFont="1" applyBorder="1" applyAlignment="1">
      <alignment horizontal="center" vertical="center" textRotation="255"/>
    </xf>
    <xf numFmtId="180" fontId="8" fillId="0" borderId="271" xfId="0" applyNumberFormat="1" applyFont="1" applyBorder="1" applyAlignment="1">
      <alignment horizontal="center" vertical="center" textRotation="255"/>
    </xf>
    <xf numFmtId="180" fontId="8" fillId="0" borderId="111" xfId="0" applyNumberFormat="1" applyFont="1" applyBorder="1" applyAlignment="1">
      <alignment horizontal="distributed" vertical="center"/>
    </xf>
    <xf numFmtId="180" fontId="8" fillId="0" borderId="100" xfId="0" applyNumberFormat="1" applyFont="1" applyBorder="1" applyAlignment="1">
      <alignment horizontal="distributed" vertical="center"/>
    </xf>
    <xf numFmtId="0" fontId="0" fillId="0" borderId="100" xfId="0" applyBorder="1" applyAlignment="1">
      <alignment horizontal="distributed" vertical="center"/>
    </xf>
    <xf numFmtId="180" fontId="8" fillId="0" borderId="106" xfId="0" applyNumberFormat="1" applyFont="1" applyBorder="1" applyAlignment="1">
      <alignment horizontal="distributed" vertical="center"/>
    </xf>
    <xf numFmtId="0" fontId="0" fillId="0" borderId="106" xfId="0" applyBorder="1" applyAlignment="1">
      <alignment horizontal="distributed" vertical="center"/>
    </xf>
    <xf numFmtId="180" fontId="24" fillId="0" borderId="67" xfId="0" applyNumberFormat="1" applyFont="1" applyBorder="1" applyAlignment="1">
      <alignment horizontal="center" vertical="center"/>
    </xf>
    <xf numFmtId="180" fontId="24" fillId="0" borderId="42" xfId="0" applyNumberFormat="1" applyFont="1" applyBorder="1" applyAlignment="1">
      <alignment horizontal="center" vertical="center"/>
    </xf>
    <xf numFmtId="180" fontId="24" fillId="0" borderId="114" xfId="0" applyNumberFormat="1" applyFont="1" applyBorder="1" applyAlignment="1">
      <alignment horizontal="center" vertical="center"/>
    </xf>
    <xf numFmtId="180" fontId="24" fillId="0" borderId="123" xfId="0" applyNumberFormat="1" applyFont="1" applyBorder="1" applyAlignment="1">
      <alignment horizontal="center" vertical="center"/>
    </xf>
    <xf numFmtId="180" fontId="24" fillId="0" borderId="0" xfId="0" applyNumberFormat="1" applyFont="1" applyAlignment="1">
      <alignment horizontal="center" vertical="center"/>
    </xf>
    <xf numFmtId="180" fontId="24" fillId="0" borderId="192" xfId="0" applyNumberFormat="1" applyFont="1" applyBorder="1" applyAlignment="1">
      <alignment horizontal="center" vertical="center"/>
    </xf>
    <xf numFmtId="180" fontId="24" fillId="0" borderId="118" xfId="0" applyNumberFormat="1" applyFont="1" applyBorder="1" applyAlignment="1">
      <alignment horizontal="center" vertical="center"/>
    </xf>
    <xf numFmtId="180" fontId="24" fillId="0" borderId="119" xfId="0" applyNumberFormat="1" applyFont="1" applyBorder="1" applyAlignment="1">
      <alignment horizontal="center" vertical="center"/>
    </xf>
    <xf numFmtId="180" fontId="24" fillId="0" borderId="132" xfId="0" applyNumberFormat="1" applyFont="1" applyBorder="1" applyAlignment="1">
      <alignment horizontal="center" vertical="center"/>
    </xf>
    <xf numFmtId="180" fontId="24" fillId="0" borderId="113" xfId="0" applyNumberFormat="1" applyFont="1" applyBorder="1" applyAlignment="1">
      <alignment horizontal="center" vertical="center"/>
    </xf>
    <xf numFmtId="180" fontId="24" fillId="0" borderId="130" xfId="0" applyNumberFormat="1" applyFont="1" applyBorder="1" applyAlignment="1">
      <alignment horizontal="center" vertical="center"/>
    </xf>
    <xf numFmtId="180" fontId="24" fillId="0" borderId="115" xfId="0" applyNumberFormat="1" applyFont="1" applyBorder="1" applyAlignment="1">
      <alignment horizontal="center" vertical="center"/>
    </xf>
    <xf numFmtId="180" fontId="24" fillId="0" borderId="267" xfId="0" applyNumberFormat="1" applyFont="1" applyBorder="1" applyAlignment="1">
      <alignment horizontal="center" vertical="center"/>
    </xf>
    <xf numFmtId="180" fontId="24" fillId="0" borderId="230" xfId="0" applyNumberFormat="1" applyFont="1" applyBorder="1" applyAlignment="1">
      <alignment horizontal="center" vertical="center"/>
    </xf>
    <xf numFmtId="180" fontId="24" fillId="0" borderId="272" xfId="0" applyNumberFormat="1" applyFont="1" applyBorder="1" applyAlignment="1">
      <alignment horizontal="center" vertical="center"/>
    </xf>
    <xf numFmtId="180" fontId="24" fillId="0" borderId="268" xfId="0" applyNumberFormat="1" applyFont="1" applyBorder="1" applyAlignment="1">
      <alignment horizontal="center" vertical="center"/>
    </xf>
    <xf numFmtId="40" fontId="8" fillId="0" borderId="177" xfId="14" applyNumberFormat="1" applyFont="1" applyFill="1" applyBorder="1" applyAlignment="1">
      <alignment horizontal="right" vertical="center"/>
    </xf>
    <xf numFmtId="40" fontId="8" fillId="0" borderId="171" xfId="14" applyNumberFormat="1" applyFont="1" applyFill="1" applyBorder="1" applyAlignment="1">
      <alignment horizontal="right" vertical="center"/>
    </xf>
    <xf numFmtId="49" fontId="2" fillId="0" borderId="42" xfId="0" applyNumberFormat="1" applyFont="1" applyBorder="1" applyAlignment="1">
      <alignment horizontal="center" vertical="center"/>
    </xf>
    <xf numFmtId="49" fontId="2" fillId="0" borderId="0" xfId="0" applyNumberFormat="1" applyFont="1" applyAlignment="1">
      <alignment horizontal="center" vertical="center"/>
    </xf>
    <xf numFmtId="180" fontId="25" fillId="0" borderId="0" xfId="0" applyNumberFormat="1" applyFont="1" applyAlignment="1">
      <alignment vertical="center"/>
    </xf>
    <xf numFmtId="180" fontId="8" fillId="0" borderId="149" xfId="0" applyNumberFormat="1" applyFont="1" applyBorder="1" applyAlignment="1">
      <alignment horizontal="right" vertical="center"/>
    </xf>
    <xf numFmtId="180" fontId="8" fillId="0" borderId="103" xfId="0" applyNumberFormat="1" applyFont="1" applyBorder="1" applyAlignment="1">
      <alignment horizontal="distributed" vertical="center" wrapText="1"/>
    </xf>
    <xf numFmtId="180" fontId="8" fillId="0" borderId="153" xfId="0" applyNumberFormat="1" applyFont="1" applyBorder="1" applyAlignment="1">
      <alignment horizontal="distributed" vertical="center" shrinkToFit="1"/>
    </xf>
    <xf numFmtId="0" fontId="0" fillId="0" borderId="153" xfId="0" applyBorder="1" applyAlignment="1">
      <alignment horizontal="distributed" vertical="center"/>
    </xf>
    <xf numFmtId="180" fontId="8" fillId="0" borderId="275" xfId="0" applyNumberFormat="1" applyFont="1" applyBorder="1" applyAlignment="1">
      <alignment horizontal="center" vertical="center" textRotation="255"/>
    </xf>
    <xf numFmtId="180" fontId="8" fillId="0" borderId="111" xfId="0" applyNumberFormat="1" applyFont="1" applyBorder="1" applyAlignment="1">
      <alignment horizontal="distributed" vertical="center" wrapText="1"/>
    </xf>
    <xf numFmtId="49" fontId="24" fillId="0" borderId="0" xfId="0" applyNumberFormat="1" applyFont="1" applyAlignment="1">
      <alignment horizontal="center" vertical="center"/>
    </xf>
    <xf numFmtId="180" fontId="8" fillId="0" borderId="0" xfId="0" applyNumberFormat="1" applyFont="1" applyAlignment="1">
      <alignment horizontal="distributed" vertical="center"/>
    </xf>
    <xf numFmtId="0" fontId="0" fillId="0" borderId="0" xfId="0" applyAlignment="1">
      <alignment horizontal="distributed" vertical="center"/>
    </xf>
    <xf numFmtId="180" fontId="32" fillId="0" borderId="103" xfId="0" applyNumberFormat="1" applyFont="1" applyBorder="1" applyAlignment="1">
      <alignment horizontal="distributed" vertical="center"/>
    </xf>
    <xf numFmtId="180" fontId="8" fillId="0" borderId="153" xfId="0" applyNumberFormat="1" applyFont="1" applyBorder="1" applyAlignment="1">
      <alignment horizontal="distributed" vertical="center" wrapText="1"/>
    </xf>
    <xf numFmtId="0" fontId="0" fillId="0" borderId="177" xfId="0" applyBorder="1" applyAlignment="1">
      <alignment horizontal="right" vertical="center"/>
    </xf>
    <xf numFmtId="0" fontId="0" fillId="0" borderId="292" xfId="0" applyBorder="1" applyAlignment="1">
      <alignment horizontal="right" vertical="center"/>
    </xf>
    <xf numFmtId="0" fontId="0" fillId="0" borderId="171" xfId="0" applyBorder="1" applyAlignment="1">
      <alignment horizontal="right" vertical="center"/>
    </xf>
    <xf numFmtId="0" fontId="0" fillId="0" borderId="294" xfId="0" applyBorder="1" applyAlignment="1">
      <alignment horizontal="right" vertical="center"/>
    </xf>
    <xf numFmtId="0" fontId="0" fillId="0" borderId="133" xfId="0" applyBorder="1" applyAlignment="1">
      <alignment horizontal="right" vertical="center"/>
    </xf>
    <xf numFmtId="0" fontId="0" fillId="0" borderId="135" xfId="0" applyBorder="1" applyAlignment="1">
      <alignment horizontal="right" vertical="center"/>
    </xf>
    <xf numFmtId="0" fontId="0" fillId="0" borderId="111" xfId="0" applyBorder="1" applyAlignment="1">
      <alignment horizontal="distributed" vertical="center"/>
    </xf>
    <xf numFmtId="180" fontId="8" fillId="0" borderId="0" xfId="0" applyNumberFormat="1" applyFont="1" applyAlignment="1">
      <alignment horizontal="distributed" vertical="center" wrapText="1"/>
    </xf>
    <xf numFmtId="180" fontId="42" fillId="0" borderId="103" xfId="0" applyNumberFormat="1" applyFont="1" applyBorder="1" applyAlignment="1">
      <alignment horizontal="distributed" vertical="center" wrapText="1"/>
    </xf>
    <xf numFmtId="180" fontId="8" fillId="0" borderId="153" xfId="0" applyNumberFormat="1" applyFont="1" applyBorder="1" applyAlignment="1">
      <alignment horizontal="distributed" vertical="center"/>
    </xf>
    <xf numFmtId="179" fontId="8" fillId="0" borderId="302" xfId="0" applyNumberFormat="1" applyFont="1" applyBorder="1" applyAlignment="1">
      <alignment horizontal="distributed" vertical="center"/>
    </xf>
    <xf numFmtId="179" fontId="8" fillId="0" borderId="111" xfId="0" applyNumberFormat="1" applyFont="1" applyBorder="1" applyAlignment="1">
      <alignment horizontal="distributed" vertical="center"/>
    </xf>
    <xf numFmtId="179" fontId="8" fillId="0" borderId="0" xfId="0" applyNumberFormat="1" applyFont="1" applyAlignment="1">
      <alignment horizontal="distributed" vertical="center"/>
    </xf>
    <xf numFmtId="179" fontId="8" fillId="0" borderId="100" xfId="0" applyNumberFormat="1" applyFont="1" applyBorder="1" applyAlignment="1">
      <alignment horizontal="distributed" vertical="center"/>
    </xf>
    <xf numFmtId="179" fontId="8" fillId="0" borderId="103" xfId="0" applyNumberFormat="1" applyFont="1" applyBorder="1" applyAlignment="1">
      <alignment horizontal="distributed" vertical="center"/>
    </xf>
    <xf numFmtId="179" fontId="8" fillId="0" borderId="106" xfId="0" applyNumberFormat="1" applyFont="1" applyBorder="1" applyAlignment="1">
      <alignment horizontal="distributed" vertical="center"/>
    </xf>
    <xf numFmtId="40" fontId="8" fillId="0" borderId="139" xfId="1" applyNumberFormat="1" applyFont="1" applyFill="1" applyBorder="1" applyAlignment="1">
      <alignment horizontal="right" vertical="center"/>
    </xf>
    <xf numFmtId="40" fontId="8" fillId="0" borderId="188" xfId="14" applyNumberFormat="1" applyFont="1" applyFill="1" applyBorder="1" applyAlignment="1">
      <alignment horizontal="right" vertical="center" shrinkToFit="1"/>
    </xf>
    <xf numFmtId="40" fontId="8" fillId="0" borderId="177" xfId="14" applyNumberFormat="1" applyFont="1" applyFill="1" applyBorder="1" applyAlignment="1">
      <alignment horizontal="right" vertical="center" shrinkToFit="1"/>
    </xf>
    <xf numFmtId="40" fontId="8" fillId="0" borderId="133" xfId="14" applyNumberFormat="1" applyFont="1" applyFill="1" applyBorder="1" applyAlignment="1">
      <alignment horizontal="right" vertical="center" shrinkToFit="1"/>
    </xf>
    <xf numFmtId="40" fontId="8" fillId="0" borderId="273" xfId="14" applyNumberFormat="1" applyFont="1" applyFill="1" applyBorder="1" applyAlignment="1">
      <alignment horizontal="right" vertical="center" shrinkToFit="1"/>
    </xf>
    <xf numFmtId="40" fontId="8" fillId="0" borderId="171" xfId="14" applyNumberFormat="1" applyFont="1" applyFill="1" applyBorder="1" applyAlignment="1">
      <alignment horizontal="right" vertical="center" shrinkToFit="1"/>
    </xf>
    <xf numFmtId="40" fontId="8" fillId="0" borderId="135" xfId="14" applyNumberFormat="1" applyFont="1" applyFill="1" applyBorder="1" applyAlignment="1">
      <alignment horizontal="right" vertical="center" shrinkToFit="1"/>
    </xf>
    <xf numFmtId="179" fontId="8" fillId="0" borderId="153" xfId="0" applyNumberFormat="1" applyFont="1" applyBorder="1" applyAlignment="1">
      <alignment horizontal="distributed" vertical="center"/>
    </xf>
    <xf numFmtId="180" fontId="8" fillId="0" borderId="112" xfId="0" applyNumberFormat="1" applyFont="1" applyBorder="1" applyAlignment="1">
      <alignment horizontal="distributed" vertical="center"/>
    </xf>
    <xf numFmtId="40" fontId="8" fillId="0" borderId="188" xfId="14" applyNumberFormat="1" applyFont="1" applyFill="1" applyBorder="1" applyAlignment="1">
      <alignment horizontal="right" vertical="center"/>
    </xf>
    <xf numFmtId="180" fontId="8" fillId="0" borderId="187" xfId="14" applyNumberFormat="1" applyFont="1" applyFill="1" applyBorder="1" applyAlignment="1">
      <alignment horizontal="center" vertical="center"/>
    </xf>
    <xf numFmtId="180" fontId="8" fillId="0" borderId="178" xfId="14" applyNumberFormat="1" applyFont="1" applyFill="1" applyBorder="1" applyAlignment="1">
      <alignment horizontal="center" vertical="center"/>
    </xf>
    <xf numFmtId="180" fontId="8" fillId="0" borderId="134" xfId="14" applyNumberFormat="1" applyFont="1" applyFill="1" applyBorder="1" applyAlignment="1">
      <alignment horizontal="center" vertical="center"/>
    </xf>
    <xf numFmtId="40" fontId="8" fillId="0" borderId="273" xfId="14" applyNumberFormat="1" applyFont="1" applyFill="1" applyBorder="1" applyAlignment="1">
      <alignment horizontal="right" vertical="center"/>
    </xf>
    <xf numFmtId="0" fontId="2" fillId="0" borderId="113"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30" xfId="0" applyFont="1" applyBorder="1" applyAlignment="1">
      <alignment horizontal="center" vertical="center"/>
    </xf>
    <xf numFmtId="0" fontId="2" fillId="0" borderId="129" xfId="0" applyFont="1" applyBorder="1" applyAlignment="1">
      <alignment horizontal="center" vertical="center"/>
    </xf>
    <xf numFmtId="0" fontId="2" fillId="0" borderId="116" xfId="0" applyFont="1" applyBorder="1" applyAlignment="1">
      <alignment horizontal="center" vertical="center"/>
    </xf>
    <xf numFmtId="0" fontId="2" fillId="0" borderId="1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32" xfId="0" applyFont="1" applyBorder="1" applyAlignment="1">
      <alignment horizontal="center" vertical="center"/>
    </xf>
    <xf numFmtId="0" fontId="3" fillId="0" borderId="130" xfId="0" applyFont="1" applyBorder="1" applyAlignment="1">
      <alignment horizontal="center" vertical="center"/>
    </xf>
    <xf numFmtId="0" fontId="3" fillId="0" borderId="129" xfId="0" applyFont="1" applyBorder="1" applyAlignment="1">
      <alignment horizontal="center" vertical="center"/>
    </xf>
    <xf numFmtId="0" fontId="2" fillId="0" borderId="230" xfId="0" applyFont="1" applyBorder="1" applyAlignment="1">
      <alignment horizontal="distributed" vertical="center"/>
    </xf>
    <xf numFmtId="0" fontId="2" fillId="0" borderId="111" xfId="0" applyFont="1" applyBorder="1" applyAlignment="1">
      <alignment horizontal="distributed" vertical="center"/>
    </xf>
    <xf numFmtId="0" fontId="2" fillId="0" borderId="149" xfId="0" applyFont="1" applyBorder="1" applyAlignment="1">
      <alignment horizontal="right" vertical="center"/>
    </xf>
    <xf numFmtId="0" fontId="2" fillId="0" borderId="42" xfId="0" applyFont="1" applyBorder="1" applyAlignment="1">
      <alignment horizontal="center" vertical="center"/>
    </xf>
    <xf numFmtId="0" fontId="2" fillId="0" borderId="119" xfId="0" applyFont="1" applyBorder="1" applyAlignment="1">
      <alignment horizontal="center" vertical="center"/>
    </xf>
    <xf numFmtId="0" fontId="0" fillId="0" borderId="114" xfId="0" applyBorder="1" applyAlignment="1">
      <alignment horizontal="center" vertical="center"/>
    </xf>
    <xf numFmtId="0" fontId="0" fillId="0" borderId="114" xfId="0" applyBorder="1" applyAlignment="1">
      <alignment vertical="center"/>
    </xf>
    <xf numFmtId="0" fontId="0" fillId="0" borderId="115" xfId="0" applyBorder="1" applyAlignment="1">
      <alignment vertical="center" shrinkToFit="1"/>
    </xf>
    <xf numFmtId="0" fontId="0" fillId="0" borderId="132" xfId="0" applyBorder="1" applyAlignment="1">
      <alignment horizontal="center" vertical="center"/>
    </xf>
    <xf numFmtId="0" fontId="0" fillId="0" borderId="129" xfId="0" applyBorder="1" applyAlignment="1">
      <alignment horizontal="center" vertical="center"/>
    </xf>
    <xf numFmtId="0" fontId="2" fillId="0" borderId="106" xfId="0" applyFont="1" applyBorder="1" applyAlignment="1">
      <alignment horizontal="distributed" vertical="center"/>
    </xf>
    <xf numFmtId="0" fontId="2" fillId="0" borderId="103" xfId="0" applyFont="1" applyBorder="1" applyAlignment="1">
      <alignment horizontal="distributed" vertical="center"/>
    </xf>
    <xf numFmtId="0" fontId="2" fillId="0" borderId="105" xfId="0" applyFont="1" applyBorder="1" applyAlignment="1">
      <alignment horizontal="distributed" vertical="center"/>
    </xf>
    <xf numFmtId="0" fontId="2" fillId="0" borderId="272" xfId="0" applyFont="1" applyBorder="1" applyAlignment="1">
      <alignment horizontal="center" vertical="center"/>
    </xf>
    <xf numFmtId="0" fontId="2" fillId="0" borderId="214" xfId="0" applyFont="1" applyBorder="1" applyAlignment="1">
      <alignment horizontal="center" vertical="center"/>
    </xf>
    <xf numFmtId="0" fontId="2" fillId="0" borderId="0" xfId="0" applyFont="1" applyBorder="1" applyAlignment="1">
      <alignment horizontal="right" vertical="center"/>
    </xf>
    <xf numFmtId="0" fontId="2" fillId="0" borderId="112" xfId="0" applyFont="1" applyBorder="1" applyAlignment="1">
      <alignment horizontal="distributed" vertical="center"/>
    </xf>
    <xf numFmtId="0" fontId="0" fillId="0" borderId="149" xfId="0" applyBorder="1" applyAlignment="1">
      <alignment horizontal="distributed" vertical="center"/>
    </xf>
    <xf numFmtId="0" fontId="0" fillId="0" borderId="214" xfId="0" applyBorder="1" applyAlignment="1">
      <alignment horizontal="center" vertical="center"/>
    </xf>
    <xf numFmtId="38" fontId="2" fillId="0" borderId="214" xfId="3" applyFont="1" applyBorder="1" applyAlignment="1">
      <alignment horizontal="center" vertical="center"/>
    </xf>
    <xf numFmtId="0" fontId="0" fillId="0" borderId="42" xfId="0" applyBorder="1" applyAlignment="1">
      <alignment horizontal="center" vertical="center"/>
    </xf>
    <xf numFmtId="0" fontId="0" fillId="0" borderId="119" xfId="0" applyBorder="1" applyAlignment="1">
      <alignment horizontal="center" vertical="center"/>
    </xf>
    <xf numFmtId="0" fontId="0" fillId="0" borderId="115" xfId="0" applyBorder="1" applyAlignment="1">
      <alignment vertical="center"/>
    </xf>
    <xf numFmtId="0" fontId="0" fillId="0" borderId="129" xfId="0" applyBorder="1" applyAlignment="1">
      <alignment vertical="center"/>
    </xf>
    <xf numFmtId="0" fontId="40" fillId="0" borderId="0" xfId="10" applyFont="1" applyAlignment="1">
      <alignment vertical="center" shrinkToFit="1"/>
    </xf>
    <xf numFmtId="0" fontId="33" fillId="0" borderId="0" xfId="10" applyFont="1" applyAlignment="1">
      <alignment horizontal="right" vertical="center" shrinkToFit="1"/>
    </xf>
    <xf numFmtId="0" fontId="37" fillId="0" borderId="309" xfId="10" applyFont="1" applyBorder="1" applyAlignment="1">
      <alignment horizontal="center" vertical="center" shrinkToFit="1"/>
    </xf>
    <xf numFmtId="0" fontId="37" fillId="0" borderId="311" xfId="10" applyFont="1" applyBorder="1" applyAlignment="1">
      <alignment horizontal="center" vertical="center" shrinkToFit="1"/>
    </xf>
    <xf numFmtId="0" fontId="38" fillId="0" borderId="310" xfId="10" applyFont="1" applyBorder="1" applyAlignment="1">
      <alignment horizontal="center" vertical="center" shrinkToFit="1"/>
    </xf>
    <xf numFmtId="0" fontId="37" fillId="0" borderId="311" xfId="15" applyFont="1" applyBorder="1" applyAlignment="1">
      <alignment horizontal="center" vertical="center" shrinkToFit="1"/>
    </xf>
    <xf numFmtId="0" fontId="38" fillId="0" borderId="310" xfId="15" applyFont="1" applyBorder="1" applyAlignment="1">
      <alignment horizontal="center" vertical="center" shrinkToFit="1"/>
    </xf>
    <xf numFmtId="0" fontId="38" fillId="0" borderId="312" xfId="10" applyFont="1" applyBorder="1" applyAlignment="1">
      <alignment horizontal="center" vertical="center" shrinkToFit="1"/>
    </xf>
    <xf numFmtId="0" fontId="37" fillId="0" borderId="105" xfId="6" applyFont="1" applyBorder="1" applyAlignment="1">
      <alignment horizontal="distributed" vertical="center" shrinkToFit="1"/>
    </xf>
    <xf numFmtId="0" fontId="38" fillId="0" borderId="105" xfId="6" applyFont="1" applyBorder="1" applyAlignment="1">
      <alignment horizontal="distributed" vertical="center" shrinkToFit="1"/>
    </xf>
    <xf numFmtId="0" fontId="37" fillId="0" borderId="314" xfId="6" applyFont="1" applyBorder="1" applyAlignment="1">
      <alignment horizontal="distributed" vertical="center" shrinkToFit="1"/>
    </xf>
    <xf numFmtId="0" fontId="38" fillId="0" borderId="314" xfId="6" applyFont="1" applyBorder="1" applyAlignment="1">
      <alignment horizontal="distributed" vertical="center" shrinkToFit="1"/>
    </xf>
    <xf numFmtId="0" fontId="37" fillId="0" borderId="103" xfId="6" applyFont="1" applyBorder="1" applyAlignment="1">
      <alignment horizontal="distributed" vertical="center" shrinkToFit="1"/>
    </xf>
    <xf numFmtId="0" fontId="38" fillId="0" borderId="103" xfId="6" applyFont="1" applyBorder="1" applyAlignment="1">
      <alignment horizontal="distributed" vertical="center" shrinkToFit="1"/>
    </xf>
    <xf numFmtId="0" fontId="37" fillId="0" borderId="106" xfId="6" applyFont="1" applyBorder="1" applyAlignment="1">
      <alignment horizontal="distributed" vertical="center" wrapText="1" shrinkToFit="1"/>
    </xf>
    <xf numFmtId="0" fontId="37" fillId="0" borderId="106" xfId="6" applyFont="1" applyBorder="1" applyAlignment="1">
      <alignment horizontal="distributed" vertical="center" shrinkToFit="1"/>
    </xf>
    <xf numFmtId="0" fontId="37" fillId="0" borderId="325" xfId="6" applyFont="1" applyBorder="1" applyAlignment="1">
      <alignment horizontal="center" vertical="center" shrinkToFit="1"/>
    </xf>
  </cellXfs>
  <cellStyles count="16">
    <cellStyle name="桁区切り" xfId="1" builtinId="6"/>
    <cellStyle name="桁区切り 2" xfId="2" xr:uid="{00000000-0005-0000-0000-000001000000}"/>
    <cellStyle name="桁区切り 3" xfId="3" xr:uid="{00000000-0005-0000-0000-000002000000}"/>
    <cellStyle name="桁区切り 3 2" xfId="14" xr:uid="{00000000-0005-0000-0000-000003000000}"/>
    <cellStyle name="桁区切り 4" xfId="4" xr:uid="{00000000-0005-0000-0000-000004000000}"/>
    <cellStyle name="標準" xfId="0" builtinId="0"/>
    <cellStyle name="標準 2" xfId="5" xr:uid="{00000000-0005-0000-0000-000006000000}"/>
    <cellStyle name="標準 3" xfId="6" xr:uid="{00000000-0005-0000-0000-000007000000}"/>
    <cellStyle name="標準 4" xfId="7" xr:uid="{00000000-0005-0000-0000-000008000000}"/>
    <cellStyle name="標準 4 2" xfId="8" xr:uid="{00000000-0005-0000-0000-000009000000}"/>
    <cellStyle name="標準 4 3" xfId="9" xr:uid="{00000000-0005-0000-0000-00000A000000}"/>
    <cellStyle name="標準 4 3 2" xfId="15" xr:uid="{00000000-0005-0000-0000-00000B000000}"/>
    <cellStyle name="標準 5" xfId="10" xr:uid="{00000000-0005-0000-0000-00000C000000}"/>
    <cellStyle name="標準_Ｈ11・Ｈ12予算の歳入・歳出比較構成" xfId="11" xr:uid="{00000000-0005-0000-0000-00000D000000}"/>
    <cellStyle name="標準_Ｈ17事項別明細書" xfId="12" xr:uid="{00000000-0005-0000-0000-00000E000000}"/>
    <cellStyle name="標準_Ｈ17性質別比較表" xfId="13"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a16="http://schemas.microsoft.com/office/drawing/2014/main" id="{1967DA28-1C25-41DB-901E-978EE972C3B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7:K67"/>
  <sheetViews>
    <sheetView view="pageBreakPreview" zoomScale="115" zoomScaleNormal="100" zoomScaleSheetLayoutView="115" workbookViewId="0">
      <selection activeCell="A50" sqref="A50:K52"/>
    </sheetView>
  </sheetViews>
  <sheetFormatPr defaultRowHeight="13.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c r="A7" s="708" t="s">
        <v>469</v>
      </c>
      <c r="B7" s="708"/>
      <c r="C7" s="708"/>
      <c r="D7" s="708"/>
      <c r="E7" s="708"/>
      <c r="F7" s="708"/>
      <c r="G7" s="708"/>
      <c r="H7" s="708"/>
      <c r="I7" s="708"/>
      <c r="J7" s="708"/>
      <c r="K7" s="708"/>
    </row>
    <row r="8" spans="1:11">
      <c r="A8" s="708"/>
      <c r="B8" s="708"/>
      <c r="C8" s="708"/>
      <c r="D8" s="708"/>
      <c r="E8" s="708"/>
      <c r="F8" s="708"/>
      <c r="G8" s="708"/>
      <c r="H8" s="708"/>
      <c r="I8" s="708"/>
      <c r="J8" s="708"/>
      <c r="K8" s="708"/>
    </row>
    <row r="9" spans="1:11">
      <c r="A9" s="708"/>
      <c r="B9" s="708"/>
      <c r="C9" s="708"/>
      <c r="D9" s="708"/>
      <c r="E9" s="708"/>
      <c r="F9" s="708"/>
      <c r="G9" s="708"/>
      <c r="H9" s="708"/>
      <c r="I9" s="708"/>
      <c r="J9" s="708"/>
      <c r="K9" s="708"/>
    </row>
    <row r="11" spans="1:11" ht="48" customHeight="1">
      <c r="A11" s="709" t="s">
        <v>172</v>
      </c>
      <c r="B11" s="709"/>
      <c r="C11" s="709"/>
      <c r="D11" s="709"/>
      <c r="E11" s="709"/>
      <c r="F11" s="709"/>
      <c r="G11" s="709"/>
      <c r="H11" s="709"/>
      <c r="I11" s="709"/>
      <c r="J11" s="709"/>
      <c r="K11" s="709"/>
    </row>
    <row r="12" spans="1:11">
      <c r="A12" s="709"/>
      <c r="B12" s="709"/>
      <c r="C12" s="709"/>
      <c r="D12" s="709"/>
      <c r="E12" s="709"/>
      <c r="F12" s="709"/>
      <c r="G12" s="709"/>
      <c r="H12" s="709"/>
      <c r="I12" s="709"/>
      <c r="J12" s="709"/>
      <c r="K12" s="709"/>
    </row>
    <row r="13" spans="1:11">
      <c r="A13" s="709"/>
      <c r="B13" s="709"/>
      <c r="C13" s="709"/>
      <c r="D13" s="709"/>
      <c r="E13" s="709"/>
      <c r="F13" s="709"/>
      <c r="G13" s="709"/>
      <c r="H13" s="709"/>
      <c r="I13" s="709"/>
      <c r="J13" s="709"/>
      <c r="K13" s="709"/>
    </row>
    <row r="16" spans="1:11" ht="13.5" customHeight="1">
      <c r="A16" s="305"/>
      <c r="B16" s="331"/>
      <c r="C16" s="331"/>
      <c r="D16" s="331"/>
      <c r="E16" s="331"/>
      <c r="F16" s="331"/>
      <c r="G16" s="331"/>
      <c r="H16" s="331"/>
      <c r="I16" s="331"/>
      <c r="J16" s="331"/>
      <c r="K16" s="305"/>
    </row>
    <row r="17" spans="1:11">
      <c r="A17" s="305"/>
      <c r="B17" s="331"/>
      <c r="C17" s="331"/>
      <c r="D17" s="331"/>
      <c r="E17" s="331"/>
      <c r="F17" s="331"/>
      <c r="G17" s="331"/>
      <c r="H17" s="331"/>
      <c r="I17" s="331"/>
      <c r="J17" s="331"/>
      <c r="K17" s="305"/>
    </row>
    <row r="18" spans="1:11">
      <c r="A18" s="305"/>
      <c r="B18" s="331"/>
      <c r="C18" s="331"/>
      <c r="D18" s="331"/>
      <c r="E18" s="331"/>
      <c r="F18" s="331"/>
      <c r="G18" s="331"/>
      <c r="H18" s="331"/>
      <c r="I18" s="331"/>
      <c r="J18" s="331"/>
      <c r="K18" s="305"/>
    </row>
    <row r="19" spans="1:11">
      <c r="A19" s="305"/>
      <c r="B19" s="331"/>
      <c r="C19" s="331"/>
      <c r="D19" s="331"/>
      <c r="E19" s="331"/>
      <c r="F19" s="331"/>
      <c r="G19" s="331"/>
      <c r="H19" s="331"/>
      <c r="I19" s="331"/>
      <c r="J19" s="331"/>
      <c r="K19" s="305"/>
    </row>
    <row r="20" spans="1:11">
      <c r="A20" s="305"/>
      <c r="B20" s="331"/>
      <c r="C20" s="331"/>
      <c r="D20" s="331"/>
      <c r="E20" s="331"/>
      <c r="F20" s="331"/>
      <c r="G20" s="331"/>
      <c r="H20" s="331"/>
      <c r="I20" s="331"/>
      <c r="J20" s="331"/>
      <c r="K20" s="305"/>
    </row>
    <row r="21" spans="1:11">
      <c r="A21" s="305"/>
      <c r="B21" s="331"/>
      <c r="C21" s="331"/>
      <c r="D21" s="331"/>
      <c r="E21" s="331"/>
      <c r="F21" s="331"/>
      <c r="G21" s="331"/>
      <c r="H21" s="331"/>
      <c r="I21" s="331"/>
      <c r="J21" s="331"/>
      <c r="K21" s="305"/>
    </row>
    <row r="22" spans="1:11">
      <c r="A22" s="305"/>
      <c r="B22" s="331"/>
      <c r="C22" s="331"/>
      <c r="D22" s="331"/>
      <c r="E22" s="331"/>
      <c r="F22" s="331"/>
      <c r="G22" s="331"/>
      <c r="H22" s="331"/>
      <c r="I22" s="331"/>
      <c r="J22" s="331"/>
      <c r="K22" s="305"/>
    </row>
    <row r="23" spans="1:11">
      <c r="A23" s="305"/>
      <c r="B23" s="331"/>
      <c r="C23" s="331"/>
      <c r="D23" s="331"/>
      <c r="E23" s="331"/>
      <c r="F23" s="331"/>
      <c r="G23" s="331"/>
      <c r="H23" s="331"/>
      <c r="I23" s="331"/>
      <c r="J23" s="331"/>
      <c r="K23" s="305"/>
    </row>
    <row r="24" spans="1:11">
      <c r="A24" s="305"/>
      <c r="B24" s="331"/>
      <c r="C24" s="331"/>
      <c r="D24" s="331"/>
      <c r="E24" s="331"/>
      <c r="F24" s="331"/>
      <c r="G24" s="331"/>
      <c r="H24" s="331"/>
      <c r="I24" s="331"/>
      <c r="J24" s="331"/>
      <c r="K24" s="305"/>
    </row>
    <row r="25" spans="1:11">
      <c r="A25" s="305"/>
      <c r="B25" s="331"/>
      <c r="C25" s="331"/>
      <c r="D25" s="331"/>
      <c r="E25" s="331"/>
      <c r="F25" s="331"/>
      <c r="G25" s="331"/>
      <c r="H25" s="331"/>
      <c r="I25" s="331"/>
      <c r="J25" s="331"/>
      <c r="K25" s="305"/>
    </row>
    <row r="26" spans="1:11">
      <c r="A26" s="305"/>
      <c r="B26" s="331"/>
      <c r="C26" s="331"/>
      <c r="D26" s="331"/>
      <c r="E26" s="331"/>
      <c r="F26" s="331"/>
      <c r="G26" s="331"/>
      <c r="H26" s="331"/>
      <c r="I26" s="331"/>
      <c r="J26" s="331"/>
      <c r="K26" s="305"/>
    </row>
    <row r="27" spans="1:11" ht="13.5" customHeight="1">
      <c r="A27" s="151"/>
      <c r="B27" s="151"/>
      <c r="C27" s="151"/>
      <c r="D27" s="151"/>
      <c r="E27" s="151"/>
      <c r="F27" s="151"/>
      <c r="G27" s="151"/>
      <c r="H27" s="151"/>
      <c r="I27" s="151"/>
      <c r="J27" s="151"/>
      <c r="K27" s="305"/>
    </row>
    <row r="28" spans="1:11" ht="13.5" customHeight="1">
      <c r="A28" s="151"/>
      <c r="B28" s="151"/>
      <c r="C28" s="151"/>
      <c r="D28" s="151"/>
      <c r="E28" s="151"/>
      <c r="F28" s="151"/>
      <c r="G28" s="151"/>
      <c r="H28" s="151"/>
      <c r="I28" s="151"/>
      <c r="J28" s="151"/>
      <c r="K28" s="305"/>
    </row>
    <row r="29" spans="1:11" ht="13.5" customHeight="1">
      <c r="A29" s="151"/>
      <c r="B29" s="151"/>
      <c r="C29" s="151"/>
      <c r="D29" s="151"/>
      <c r="E29" s="151"/>
      <c r="F29" s="151"/>
      <c r="G29" s="151"/>
      <c r="H29" s="151"/>
      <c r="I29" s="151"/>
      <c r="J29" s="151"/>
      <c r="K29" s="305"/>
    </row>
    <row r="30" spans="1:11" ht="13.5" customHeight="1">
      <c r="A30" s="151"/>
      <c r="B30" s="151"/>
      <c r="C30" s="151"/>
      <c r="D30" s="151"/>
      <c r="E30" s="151"/>
      <c r="F30" s="151"/>
      <c r="G30" s="151"/>
      <c r="H30" s="151"/>
      <c r="I30" s="151"/>
      <c r="J30" s="151"/>
      <c r="K30" s="305"/>
    </row>
    <row r="31" spans="1:11" ht="13.5" customHeight="1">
      <c r="A31" s="151"/>
      <c r="B31" s="151"/>
      <c r="C31" s="151"/>
      <c r="D31" s="151"/>
      <c r="E31" s="151"/>
      <c r="F31" s="151"/>
      <c r="G31" s="151"/>
      <c r="H31" s="151"/>
      <c r="I31" s="151"/>
      <c r="J31" s="151"/>
      <c r="K31" s="305"/>
    </row>
    <row r="32" spans="1:11" ht="13.5" customHeight="1">
      <c r="A32" s="151"/>
      <c r="B32" s="151"/>
      <c r="C32" s="151"/>
      <c r="D32" s="151"/>
      <c r="E32" s="151"/>
      <c r="F32" s="151"/>
      <c r="G32" s="151"/>
      <c r="H32" s="151"/>
      <c r="I32" s="151"/>
      <c r="J32" s="151"/>
      <c r="K32" s="305"/>
    </row>
    <row r="33" spans="1:11" ht="13.5" customHeight="1">
      <c r="A33" s="151"/>
      <c r="B33" s="151"/>
      <c r="C33" s="151"/>
      <c r="D33" s="151"/>
      <c r="E33" s="151"/>
      <c r="F33" s="151"/>
      <c r="G33" s="151"/>
      <c r="H33" s="151"/>
      <c r="I33" s="151"/>
      <c r="J33" s="151"/>
      <c r="K33" s="305"/>
    </row>
    <row r="34" spans="1:11" ht="13.5" customHeight="1"/>
    <row r="35" spans="1:11">
      <c r="A35" s="305"/>
      <c r="B35" s="331"/>
      <c r="C35" s="331"/>
      <c r="D35" s="331"/>
      <c r="E35" s="331"/>
      <c r="F35" s="331"/>
      <c r="G35" s="331"/>
      <c r="H35" s="331"/>
      <c r="I35" s="331"/>
      <c r="J35" s="331"/>
      <c r="K35" s="305"/>
    </row>
    <row r="36" spans="1:11">
      <c r="A36" s="305"/>
      <c r="B36" s="331"/>
      <c r="C36" s="331"/>
      <c r="D36" s="331"/>
      <c r="E36" s="331"/>
      <c r="F36" s="331"/>
      <c r="G36" s="331"/>
      <c r="H36" s="331"/>
      <c r="I36" s="331"/>
      <c r="J36" s="331"/>
      <c r="K36" s="305"/>
    </row>
    <row r="37" spans="1:11">
      <c r="A37" s="305"/>
      <c r="B37" s="331"/>
      <c r="C37" s="331"/>
      <c r="D37" s="331"/>
      <c r="E37" s="331"/>
      <c r="F37" s="331"/>
      <c r="G37" s="331"/>
      <c r="H37" s="331"/>
      <c r="I37" s="331"/>
      <c r="J37" s="331"/>
      <c r="K37" s="305"/>
    </row>
    <row r="38" spans="1:11">
      <c r="A38" s="305"/>
      <c r="B38" s="331"/>
      <c r="C38" s="331"/>
      <c r="D38" s="331"/>
      <c r="E38" s="331"/>
      <c r="F38" s="331"/>
      <c r="G38" s="331"/>
      <c r="H38" s="331"/>
      <c r="I38" s="331"/>
      <c r="J38" s="331"/>
      <c r="K38" s="305"/>
    </row>
    <row r="39" spans="1:11">
      <c r="A39" s="305"/>
      <c r="B39" s="331"/>
      <c r="C39" s="331"/>
      <c r="D39" s="331"/>
      <c r="E39" s="331"/>
      <c r="F39" s="331"/>
      <c r="G39" s="331"/>
      <c r="H39" s="331"/>
      <c r="I39" s="331"/>
      <c r="J39" s="331"/>
      <c r="K39" s="305"/>
    </row>
    <row r="40" spans="1:11">
      <c r="A40" s="305"/>
      <c r="B40" s="331"/>
      <c r="C40" s="331"/>
      <c r="D40" s="331"/>
      <c r="E40" s="331"/>
      <c r="F40" s="331"/>
      <c r="G40" s="331"/>
      <c r="H40" s="331"/>
      <c r="I40" s="331"/>
      <c r="J40" s="331"/>
      <c r="K40" s="305"/>
    </row>
    <row r="41" spans="1:11">
      <c r="A41" s="305"/>
      <c r="B41" s="419"/>
      <c r="C41" s="419"/>
      <c r="D41" s="419"/>
      <c r="E41" s="419"/>
      <c r="F41" s="419"/>
      <c r="G41" s="419"/>
      <c r="H41" s="419"/>
      <c r="I41" s="419"/>
      <c r="J41" s="419"/>
      <c r="K41" s="305"/>
    </row>
    <row r="42" spans="1:11" ht="14.25" thickBot="1">
      <c r="A42" s="145"/>
      <c r="B42" s="145"/>
      <c r="C42" s="150"/>
      <c r="D42" s="150"/>
      <c r="E42" s="150"/>
      <c r="F42" s="150"/>
      <c r="G42" s="150"/>
      <c r="H42" s="151"/>
      <c r="I42" s="151"/>
      <c r="J42" s="151"/>
    </row>
    <row r="43" spans="1:11">
      <c r="A43" s="147"/>
      <c r="B43" s="153"/>
      <c r="C43" s="152"/>
      <c r="D43" s="152"/>
      <c r="E43" s="152"/>
      <c r="F43" s="152"/>
      <c r="G43" s="152"/>
      <c r="H43" s="153"/>
      <c r="I43" s="153"/>
      <c r="J43" s="153"/>
      <c r="K43" s="154"/>
    </row>
    <row r="44" spans="1:11">
      <c r="A44" s="148"/>
      <c r="B44" s="710" t="s">
        <v>470</v>
      </c>
      <c r="C44" s="711"/>
      <c r="D44" s="711"/>
      <c r="E44" s="711"/>
      <c r="F44" s="711"/>
      <c r="G44" s="711"/>
      <c r="H44" s="711"/>
      <c r="I44" s="711"/>
      <c r="J44" s="711"/>
      <c r="K44" s="155"/>
    </row>
    <row r="45" spans="1:11">
      <c r="A45" s="148"/>
      <c r="B45" s="711"/>
      <c r="C45" s="711"/>
      <c r="D45" s="711"/>
      <c r="E45" s="711"/>
      <c r="F45" s="711"/>
      <c r="G45" s="711"/>
      <c r="H45" s="711"/>
      <c r="I45" s="711"/>
      <c r="J45" s="711"/>
      <c r="K45" s="155"/>
    </row>
    <row r="46" spans="1:11">
      <c r="A46" s="148"/>
      <c r="B46" s="711"/>
      <c r="C46" s="711"/>
      <c r="D46" s="711"/>
      <c r="E46" s="711"/>
      <c r="F46" s="711"/>
      <c r="G46" s="711"/>
      <c r="H46" s="711"/>
      <c r="I46" s="711"/>
      <c r="J46" s="711"/>
      <c r="K46" s="155"/>
    </row>
    <row r="47" spans="1:11" ht="14.25" thickBot="1">
      <c r="A47" s="149"/>
      <c r="B47" s="146"/>
      <c r="C47" s="146"/>
      <c r="D47" s="146"/>
      <c r="E47" s="146"/>
      <c r="F47" s="146"/>
      <c r="G47" s="146"/>
      <c r="H47" s="146"/>
      <c r="I47" s="146"/>
      <c r="J47" s="146"/>
      <c r="K47" s="156"/>
    </row>
    <row r="48" spans="1:11" ht="26.25" customHeight="1">
      <c r="A48" s="151"/>
      <c r="B48" s="151"/>
      <c r="C48" s="151"/>
      <c r="D48" s="151"/>
      <c r="E48" s="151"/>
      <c r="F48" s="151"/>
      <c r="G48" s="151"/>
      <c r="H48" s="151"/>
      <c r="I48" s="151"/>
      <c r="J48" s="151"/>
      <c r="K48" s="305"/>
    </row>
    <row r="49" spans="1:11" ht="34.5" customHeight="1">
      <c r="A49" s="713" t="s">
        <v>471</v>
      </c>
      <c r="B49" s="713"/>
      <c r="C49" s="713"/>
      <c r="D49" s="713"/>
      <c r="E49" s="713"/>
      <c r="F49" s="713"/>
      <c r="G49" s="713"/>
      <c r="H49" s="713"/>
      <c r="I49" s="713"/>
      <c r="J49" s="713"/>
      <c r="K49" s="713"/>
    </row>
    <row r="50" spans="1:11" ht="34.5" customHeight="1">
      <c r="A50" s="712" t="s">
        <v>173</v>
      </c>
      <c r="B50" s="712"/>
      <c r="C50" s="712"/>
      <c r="D50" s="712"/>
      <c r="E50" s="712"/>
      <c r="F50" s="712"/>
      <c r="G50" s="712"/>
      <c r="H50" s="712"/>
      <c r="I50" s="712"/>
      <c r="J50" s="712"/>
      <c r="K50" s="712"/>
    </row>
    <row r="51" spans="1:11" ht="13.5" customHeight="1">
      <c r="A51" s="712"/>
      <c r="B51" s="712"/>
      <c r="C51" s="712"/>
      <c r="D51" s="712"/>
      <c r="E51" s="712"/>
      <c r="F51" s="712"/>
      <c r="G51" s="712"/>
      <c r="H51" s="712"/>
      <c r="I51" s="712"/>
      <c r="J51" s="712"/>
      <c r="K51" s="712"/>
    </row>
    <row r="52" spans="1:11" ht="24.75" customHeight="1">
      <c r="A52" s="712"/>
      <c r="B52" s="712"/>
      <c r="C52" s="712"/>
      <c r="D52" s="712"/>
      <c r="E52" s="712"/>
      <c r="F52" s="712"/>
      <c r="G52" s="712"/>
      <c r="H52" s="712"/>
      <c r="I52" s="712"/>
      <c r="J52" s="712"/>
      <c r="K52" s="712"/>
    </row>
    <row r="53" spans="1:11" ht="13.5" customHeight="1"/>
    <row r="54" spans="1:11" ht="13.5" customHeight="1"/>
    <row r="55" spans="1:11" ht="13.5" customHeight="1"/>
    <row r="56" spans="1:11" ht="13.5" customHeight="1"/>
    <row r="61" spans="1:11" ht="16.5" customHeight="1"/>
    <row r="67" ht="45" customHeight="1"/>
  </sheetData>
  <mergeCells count="5">
    <mergeCell ref="A7:K9"/>
    <mergeCell ref="A11:K13"/>
    <mergeCell ref="B44:J46"/>
    <mergeCell ref="A50:K52"/>
    <mergeCell ref="A49:K49"/>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D373-C0D6-45F5-9D92-3F75AE6FE1D8}">
  <sheetPr>
    <tabColor rgb="FF0070C0"/>
    <pageSetUpPr fitToPage="1"/>
  </sheetPr>
  <dimension ref="A1:AB33"/>
  <sheetViews>
    <sheetView view="pageBreakPreview" zoomScaleNormal="100" zoomScaleSheetLayoutView="100" workbookViewId="0">
      <selection activeCell="X7" sqref="X7"/>
    </sheetView>
  </sheetViews>
  <sheetFormatPr defaultColWidth="9" defaultRowHeight="13.5"/>
  <cols>
    <col min="1" max="1" width="2.625" customWidth="1"/>
    <col min="2" max="2" width="0.875" style="301" customWidth="1"/>
    <col min="3" max="3" width="3.625" style="302" customWidth="1"/>
    <col min="4" max="4" width="0.875" style="302" customWidth="1"/>
    <col min="5" max="5" width="3.625" style="302" customWidth="1"/>
    <col min="6" max="6" width="0.875" style="302" customWidth="1"/>
    <col min="7" max="7" width="23" style="302" customWidth="1"/>
    <col min="8" max="8" width="0.875" style="302" customWidth="1"/>
    <col min="9" max="9" width="13.875" style="302" customWidth="1"/>
    <col min="10" max="10" width="0.875" style="302" customWidth="1"/>
    <col min="11" max="11" width="13.875" style="302" customWidth="1"/>
    <col min="12" max="12" width="0.875" style="302" customWidth="1"/>
    <col min="13" max="13" width="13.875" style="302" customWidth="1"/>
    <col min="14" max="14" width="0.875" style="302" customWidth="1"/>
    <col min="15" max="15" width="12.125" style="302" customWidth="1"/>
    <col min="16" max="16" width="0.875" style="302" customWidth="1"/>
    <col min="18" max="24" width="19.125" style="301" customWidth="1"/>
    <col min="25" max="28" width="19.125" customWidth="1"/>
  </cols>
  <sheetData>
    <row r="1" spans="1:28" ht="27" customHeight="1">
      <c r="A1" s="216"/>
      <c r="B1" s="312"/>
      <c r="C1" s="991" t="s">
        <v>446</v>
      </c>
      <c r="D1" s="991"/>
      <c r="E1" s="991"/>
      <c r="F1" s="991"/>
      <c r="G1" s="991"/>
      <c r="H1" s="991"/>
      <c r="I1" s="991"/>
      <c r="J1" s="991"/>
      <c r="K1" s="991"/>
      <c r="L1" s="991"/>
      <c r="M1" s="991"/>
      <c r="N1" s="991"/>
      <c r="O1" s="991"/>
      <c r="P1" s="314"/>
      <c r="Q1" s="314"/>
      <c r="R1" s="312"/>
      <c r="S1" s="312"/>
      <c r="T1" s="312"/>
      <c r="U1" s="312"/>
      <c r="V1" s="312"/>
      <c r="W1" s="312"/>
      <c r="X1" s="312"/>
      <c r="Y1" s="312"/>
      <c r="Z1" s="312"/>
      <c r="AA1" s="312"/>
    </row>
    <row r="2" spans="1:28" ht="20.25" customHeight="1" thickBot="1">
      <c r="A2" s="216"/>
      <c r="B2" s="312"/>
      <c r="C2" s="312"/>
      <c r="D2" s="312"/>
      <c r="E2" s="312"/>
      <c r="F2" s="312"/>
      <c r="G2" s="312"/>
      <c r="H2" s="312"/>
      <c r="I2" s="312"/>
      <c r="J2" s="312"/>
      <c r="K2" s="992" t="s">
        <v>447</v>
      </c>
      <c r="L2" s="992"/>
      <c r="M2" s="992"/>
      <c r="N2" s="992"/>
      <c r="O2" s="992"/>
      <c r="P2" s="654"/>
      <c r="Q2" s="654"/>
      <c r="R2" s="312"/>
      <c r="S2" s="312"/>
      <c r="T2" s="312"/>
      <c r="U2" s="312"/>
      <c r="V2" s="312"/>
      <c r="W2" s="312"/>
      <c r="X2" s="312"/>
      <c r="Y2" s="312"/>
      <c r="Z2" s="312"/>
      <c r="AA2" s="312"/>
    </row>
    <row r="3" spans="1:28" ht="27" customHeight="1">
      <c r="A3" s="216"/>
      <c r="B3" s="655"/>
      <c r="C3" s="993" t="s">
        <v>448</v>
      </c>
      <c r="D3" s="993"/>
      <c r="E3" s="993"/>
      <c r="F3" s="993"/>
      <c r="G3" s="993"/>
      <c r="H3" s="656"/>
      <c r="I3" s="994" t="s">
        <v>232</v>
      </c>
      <c r="J3" s="995"/>
      <c r="K3" s="996" t="s">
        <v>449</v>
      </c>
      <c r="L3" s="997"/>
      <c r="M3" s="994" t="s">
        <v>450</v>
      </c>
      <c r="N3" s="995"/>
      <c r="O3" s="994" t="s">
        <v>451</v>
      </c>
      <c r="P3" s="998"/>
      <c r="Q3" s="313"/>
      <c r="R3" s="313"/>
      <c r="S3" s="313"/>
      <c r="T3" s="313"/>
      <c r="U3" s="313"/>
      <c r="V3" s="313"/>
      <c r="W3" s="313"/>
      <c r="X3" s="313"/>
      <c r="Y3" s="313"/>
      <c r="Z3" s="313"/>
      <c r="AA3" s="312"/>
    </row>
    <row r="4" spans="1:28" ht="30" customHeight="1">
      <c r="A4" s="216"/>
      <c r="B4" s="657"/>
      <c r="C4" s="1001" t="s">
        <v>452</v>
      </c>
      <c r="D4" s="1001"/>
      <c r="E4" s="1002"/>
      <c r="F4" s="1002"/>
      <c r="G4" s="1002"/>
      <c r="H4" s="658"/>
      <c r="I4" s="659"/>
      <c r="J4" s="660"/>
      <c r="K4" s="661"/>
      <c r="L4" s="660"/>
      <c r="M4" s="659"/>
      <c r="N4" s="662"/>
      <c r="O4" s="663"/>
      <c r="P4" s="664"/>
      <c r="Q4" s="313"/>
      <c r="R4" s="313"/>
      <c r="S4" s="313"/>
      <c r="T4" s="313"/>
      <c r="U4" s="313"/>
      <c r="V4" s="313"/>
      <c r="W4" s="313"/>
      <c r="X4" s="313"/>
      <c r="Y4" s="313"/>
      <c r="Z4" s="313"/>
      <c r="AA4" s="312"/>
    </row>
    <row r="5" spans="1:28" ht="30" customHeight="1">
      <c r="A5" s="216"/>
      <c r="B5" s="657"/>
      <c r="C5" s="665"/>
      <c r="D5" s="321"/>
      <c r="E5" s="1003" t="s">
        <v>453</v>
      </c>
      <c r="F5" s="1004"/>
      <c r="G5" s="1004"/>
      <c r="H5" s="322"/>
      <c r="I5" s="666">
        <v>6</v>
      </c>
      <c r="J5" s="667"/>
      <c r="K5" s="668"/>
      <c r="L5" s="667"/>
      <c r="M5" s="666">
        <v>6</v>
      </c>
      <c r="N5" s="315"/>
      <c r="O5" s="316"/>
      <c r="P5" s="317"/>
      <c r="Q5" s="313"/>
      <c r="R5" s="381"/>
      <c r="S5" s="381"/>
      <c r="T5" s="381"/>
      <c r="U5" s="382"/>
      <c r="V5" s="382"/>
      <c r="W5" s="382"/>
      <c r="X5" s="382"/>
      <c r="Y5" s="382"/>
      <c r="Z5" s="328"/>
      <c r="AA5" s="383"/>
    </row>
    <row r="6" spans="1:28" ht="30" customHeight="1">
      <c r="A6" s="216"/>
      <c r="B6" s="657"/>
      <c r="C6" s="665"/>
      <c r="D6" s="321"/>
      <c r="E6" s="1003" t="s">
        <v>454</v>
      </c>
      <c r="F6" s="1004"/>
      <c r="G6" s="1004"/>
      <c r="H6" s="322"/>
      <c r="I6" s="666">
        <v>5</v>
      </c>
      <c r="J6" s="667"/>
      <c r="K6" s="668"/>
      <c r="L6" s="667"/>
      <c r="M6" s="666">
        <v>5</v>
      </c>
      <c r="N6" s="315"/>
      <c r="O6" s="316"/>
      <c r="P6" s="317"/>
      <c r="Q6" s="313"/>
      <c r="R6" s="329"/>
      <c r="T6" s="381"/>
      <c r="U6" s="381"/>
      <c r="W6" s="381"/>
      <c r="X6" s="669"/>
      <c r="Y6" s="670"/>
      <c r="Z6" s="328"/>
      <c r="AA6" s="383"/>
    </row>
    <row r="7" spans="1:28" ht="30" customHeight="1">
      <c r="A7" s="216"/>
      <c r="B7" s="657"/>
      <c r="C7" s="665"/>
      <c r="D7" s="323"/>
      <c r="E7" s="999" t="s">
        <v>455</v>
      </c>
      <c r="F7" s="1000"/>
      <c r="G7" s="1000"/>
      <c r="H7" s="324"/>
      <c r="I7" s="671"/>
      <c r="J7" s="672"/>
      <c r="K7" s="673"/>
      <c r="L7" s="672"/>
      <c r="M7" s="671"/>
      <c r="N7" s="318"/>
      <c r="O7" s="319"/>
      <c r="P7" s="320"/>
      <c r="Q7" s="313"/>
      <c r="R7" s="381"/>
      <c r="S7" s="382"/>
      <c r="T7" s="670"/>
      <c r="U7" s="670"/>
      <c r="V7" s="382"/>
      <c r="W7" s="382"/>
      <c r="X7" s="382"/>
      <c r="Y7" s="382"/>
      <c r="Z7" s="328"/>
      <c r="AA7" s="383"/>
    </row>
    <row r="8" spans="1:28" ht="30" customHeight="1">
      <c r="A8" s="216"/>
      <c r="B8" s="674"/>
      <c r="C8" s="1001" t="s">
        <v>456</v>
      </c>
      <c r="D8" s="1001"/>
      <c r="E8" s="1002"/>
      <c r="F8" s="1002"/>
      <c r="G8" s="1002"/>
      <c r="H8" s="658"/>
      <c r="I8" s="659"/>
      <c r="J8" s="660"/>
      <c r="K8" s="661"/>
      <c r="L8" s="660"/>
      <c r="M8" s="659"/>
      <c r="N8" s="662"/>
      <c r="O8" s="663"/>
      <c r="P8" s="664"/>
      <c r="Q8" s="313"/>
      <c r="R8" s="382"/>
      <c r="S8" s="382"/>
      <c r="T8" s="382"/>
      <c r="U8" s="382"/>
      <c r="V8" s="382"/>
      <c r="W8" s="382"/>
      <c r="X8" s="382"/>
      <c r="Y8" s="382"/>
      <c r="Z8" s="328"/>
      <c r="AA8" s="383"/>
    </row>
    <row r="9" spans="1:28" ht="30" customHeight="1">
      <c r="A9" s="216"/>
      <c r="B9" s="657"/>
      <c r="C9" s="665"/>
      <c r="D9" s="321"/>
      <c r="E9" s="1003" t="s">
        <v>455</v>
      </c>
      <c r="F9" s="1003"/>
      <c r="G9" s="1003"/>
      <c r="H9" s="322"/>
      <c r="I9" s="666">
        <v>4</v>
      </c>
      <c r="J9" s="667"/>
      <c r="K9" s="675"/>
      <c r="L9" s="667"/>
      <c r="M9" s="666">
        <v>4</v>
      </c>
      <c r="N9" s="315"/>
      <c r="O9" s="316"/>
      <c r="P9" s="317"/>
      <c r="Q9" s="313"/>
      <c r="R9" s="381"/>
      <c r="S9" s="381"/>
      <c r="T9" s="381"/>
      <c r="U9" s="381"/>
      <c r="V9" s="381"/>
      <c r="W9" s="329"/>
      <c r="X9" s="329"/>
      <c r="Y9" s="328"/>
      <c r="Z9" s="383"/>
      <c r="AA9" s="383"/>
    </row>
    <row r="10" spans="1:28" ht="30" customHeight="1">
      <c r="A10" s="216"/>
      <c r="B10" s="657"/>
      <c r="C10" s="665"/>
      <c r="D10" s="321"/>
      <c r="E10" s="1003" t="s">
        <v>457</v>
      </c>
      <c r="F10" s="1003"/>
      <c r="G10" s="1003"/>
      <c r="H10" s="322"/>
      <c r="I10" s="666">
        <v>11</v>
      </c>
      <c r="J10" s="667"/>
      <c r="K10" s="668"/>
      <c r="L10" s="667"/>
      <c r="M10" s="666">
        <v>11</v>
      </c>
      <c r="N10" s="315"/>
      <c r="O10" s="316"/>
      <c r="P10" s="317"/>
      <c r="Q10" s="313"/>
      <c r="R10" s="381"/>
      <c r="S10" s="329"/>
      <c r="T10" s="329"/>
      <c r="U10" s="329"/>
      <c r="V10" s="329"/>
      <c r="W10" s="329"/>
      <c r="X10" s="329"/>
      <c r="Y10" s="329"/>
      <c r="Z10" s="381"/>
      <c r="AA10" s="381"/>
      <c r="AB10" s="381"/>
    </row>
    <row r="11" spans="1:28" ht="30" customHeight="1">
      <c r="A11" s="216"/>
      <c r="B11" s="657"/>
      <c r="C11" s="665"/>
      <c r="D11" s="323"/>
      <c r="E11" s="999" t="s">
        <v>458</v>
      </c>
      <c r="F11" s="999"/>
      <c r="G11" s="999"/>
      <c r="H11" s="324"/>
      <c r="I11" s="671">
        <v>3</v>
      </c>
      <c r="J11" s="672"/>
      <c r="K11" s="671"/>
      <c r="L11" s="672"/>
      <c r="M11" s="671">
        <v>3</v>
      </c>
      <c r="N11" s="318"/>
      <c r="O11" s="319"/>
      <c r="P11" s="320"/>
      <c r="Q11" s="313"/>
      <c r="R11" s="381"/>
      <c r="S11" s="381"/>
      <c r="T11" s="381"/>
      <c r="V11" s="382"/>
      <c r="W11" s="382"/>
      <c r="X11" s="382"/>
      <c r="Y11" s="382"/>
      <c r="Z11" s="328"/>
      <c r="AA11" s="383"/>
    </row>
    <row r="12" spans="1:28" ht="30" customHeight="1">
      <c r="A12" s="216"/>
      <c r="B12" s="674"/>
      <c r="C12" s="1001" t="s">
        <v>459</v>
      </c>
      <c r="D12" s="1001"/>
      <c r="E12" s="1002"/>
      <c r="F12" s="1002"/>
      <c r="G12" s="1002"/>
      <c r="H12" s="658"/>
      <c r="I12" s="659"/>
      <c r="J12" s="660"/>
      <c r="K12" s="661"/>
      <c r="L12" s="660"/>
      <c r="M12" s="659"/>
      <c r="N12" s="662"/>
      <c r="O12" s="663"/>
      <c r="P12" s="664"/>
      <c r="Q12" s="313"/>
      <c r="R12" s="382"/>
      <c r="S12" s="382"/>
      <c r="T12" s="382"/>
      <c r="U12" s="382"/>
      <c r="V12" s="382"/>
      <c r="W12" s="381"/>
      <c r="X12" s="382"/>
      <c r="Y12" s="382"/>
      <c r="Z12" s="328"/>
      <c r="AA12" s="383"/>
    </row>
    <row r="13" spans="1:28" ht="30" customHeight="1">
      <c r="A13" s="216"/>
      <c r="B13" s="657"/>
      <c r="C13" s="665"/>
      <c r="D13" s="321"/>
      <c r="E13" s="1003" t="s">
        <v>250</v>
      </c>
      <c r="F13" s="1004"/>
      <c r="G13" s="1004"/>
      <c r="H13" s="322"/>
      <c r="I13" s="666">
        <v>1</v>
      </c>
      <c r="J13" s="667"/>
      <c r="K13" s="668"/>
      <c r="L13" s="667"/>
      <c r="M13" s="666">
        <v>1</v>
      </c>
      <c r="N13" s="315"/>
      <c r="O13" s="316"/>
      <c r="P13" s="317"/>
      <c r="Q13" s="313"/>
      <c r="R13" s="381"/>
      <c r="S13" s="381"/>
      <c r="T13" s="382"/>
      <c r="U13" s="382"/>
      <c r="V13" s="382"/>
      <c r="X13" s="382"/>
      <c r="Y13" s="382"/>
      <c r="Z13" s="328"/>
      <c r="AA13" s="383"/>
    </row>
    <row r="14" spans="1:28" ht="30" customHeight="1">
      <c r="A14" s="216"/>
      <c r="B14" s="657"/>
      <c r="C14" s="665"/>
      <c r="D14" s="321"/>
      <c r="E14" s="1003" t="s">
        <v>251</v>
      </c>
      <c r="F14" s="1004"/>
      <c r="G14" s="1004"/>
      <c r="H14" s="322"/>
      <c r="I14" s="666">
        <v>3</v>
      </c>
      <c r="J14" s="667"/>
      <c r="K14" s="668"/>
      <c r="L14" s="667"/>
      <c r="M14" s="666">
        <v>3</v>
      </c>
      <c r="N14" s="315"/>
      <c r="O14" s="316"/>
      <c r="P14" s="317"/>
      <c r="Q14" s="313"/>
      <c r="R14" s="381"/>
      <c r="S14" s="381"/>
      <c r="T14" s="381"/>
      <c r="V14" s="382"/>
      <c r="X14" s="382"/>
      <c r="Y14" s="328"/>
      <c r="Z14" s="383"/>
    </row>
    <row r="15" spans="1:28" ht="30" customHeight="1">
      <c r="A15" s="216"/>
      <c r="B15" s="676"/>
      <c r="C15" s="665"/>
      <c r="D15" s="323"/>
      <c r="E15" s="999" t="s">
        <v>460</v>
      </c>
      <c r="F15" s="1000"/>
      <c r="G15" s="1000"/>
      <c r="H15" s="324"/>
      <c r="I15" s="671"/>
      <c r="J15" s="672"/>
      <c r="K15" s="673"/>
      <c r="L15" s="672"/>
      <c r="M15" s="671"/>
      <c r="N15" s="318"/>
      <c r="O15" s="319"/>
      <c r="P15" s="320"/>
      <c r="Q15" s="313"/>
      <c r="R15" s="381"/>
      <c r="S15" s="381"/>
      <c r="T15" s="382"/>
      <c r="U15" s="382"/>
      <c r="V15" s="382"/>
      <c r="W15" s="382"/>
      <c r="X15" s="382"/>
      <c r="Y15" s="382"/>
      <c r="Z15" s="328"/>
      <c r="AA15" s="383"/>
    </row>
    <row r="16" spans="1:28" ht="30" customHeight="1">
      <c r="A16" s="216"/>
      <c r="B16" s="657"/>
      <c r="C16" s="1001" t="s">
        <v>461</v>
      </c>
      <c r="D16" s="1001"/>
      <c r="E16" s="1002"/>
      <c r="F16" s="1002"/>
      <c r="G16" s="1002"/>
      <c r="H16" s="658"/>
      <c r="I16" s="659"/>
      <c r="J16" s="660"/>
      <c r="K16" s="661"/>
      <c r="L16" s="660"/>
      <c r="M16" s="659"/>
      <c r="N16" s="662"/>
      <c r="O16" s="663"/>
      <c r="P16" s="664"/>
      <c r="Q16" s="313"/>
      <c r="R16" s="382"/>
      <c r="S16" s="382"/>
      <c r="T16" s="382"/>
      <c r="U16" s="382"/>
      <c r="V16" s="382"/>
      <c r="W16" s="382"/>
      <c r="X16" s="382"/>
      <c r="Y16" s="382"/>
      <c r="Z16" s="328"/>
      <c r="AA16" s="383"/>
    </row>
    <row r="17" spans="1:27" ht="30" customHeight="1">
      <c r="A17" s="216"/>
      <c r="B17" s="657"/>
      <c r="C17" s="665"/>
      <c r="D17" s="327"/>
      <c r="E17" s="1005" t="s">
        <v>462</v>
      </c>
      <c r="F17" s="1005"/>
      <c r="G17" s="1005"/>
      <c r="H17" s="322"/>
      <c r="I17" s="666">
        <v>1</v>
      </c>
      <c r="J17" s="667"/>
      <c r="K17" s="668"/>
      <c r="L17" s="667"/>
      <c r="M17" s="666">
        <v>1</v>
      </c>
      <c r="N17" s="315"/>
      <c r="O17" s="316"/>
      <c r="P17" s="317"/>
      <c r="Q17" s="313"/>
      <c r="R17" s="381"/>
      <c r="S17" s="382"/>
      <c r="T17" s="382"/>
      <c r="U17" s="382"/>
      <c r="V17" s="382"/>
      <c r="W17" s="382"/>
      <c r="X17" s="382"/>
      <c r="Y17" s="382"/>
      <c r="Z17" s="328"/>
      <c r="AA17" s="383"/>
    </row>
    <row r="18" spans="1:27" ht="30" customHeight="1">
      <c r="A18" s="216"/>
      <c r="B18" s="657"/>
      <c r="C18" s="665"/>
      <c r="D18" s="327"/>
      <c r="E18" s="1005" t="s">
        <v>463</v>
      </c>
      <c r="F18" s="1005"/>
      <c r="G18" s="1005"/>
      <c r="H18" s="322"/>
      <c r="I18" s="666"/>
      <c r="J18" s="667"/>
      <c r="K18" s="668"/>
      <c r="L18" s="667"/>
      <c r="M18" s="666"/>
      <c r="N18" s="315"/>
      <c r="O18" s="316"/>
      <c r="P18" s="317"/>
      <c r="Q18" s="313"/>
      <c r="R18" s="382"/>
      <c r="S18" s="382"/>
      <c r="T18" s="382"/>
      <c r="U18" s="382"/>
      <c r="V18" s="382"/>
      <c r="W18" s="382"/>
      <c r="X18" s="382"/>
      <c r="Y18" s="382"/>
      <c r="Z18" s="328"/>
      <c r="AA18" s="383"/>
    </row>
    <row r="19" spans="1:27" ht="30" customHeight="1">
      <c r="A19" s="216"/>
      <c r="B19" s="657"/>
      <c r="C19" s="665"/>
      <c r="D19" s="677"/>
      <c r="E19" s="678"/>
      <c r="F19" s="325"/>
      <c r="G19" s="638" t="s">
        <v>464</v>
      </c>
      <c r="H19" s="322"/>
      <c r="I19" s="666">
        <v>1</v>
      </c>
      <c r="J19" s="667"/>
      <c r="K19" s="668"/>
      <c r="L19" s="667"/>
      <c r="M19" s="666">
        <v>1</v>
      </c>
      <c r="N19" s="315"/>
      <c r="O19" s="316"/>
      <c r="P19" s="317"/>
      <c r="Q19" s="313"/>
      <c r="R19" s="381"/>
      <c r="S19" s="381"/>
      <c r="T19" s="382"/>
      <c r="U19" s="382"/>
      <c r="V19" s="382"/>
      <c r="W19" s="382"/>
      <c r="X19" s="382"/>
      <c r="Y19" s="382"/>
      <c r="Z19" s="328"/>
      <c r="AA19" s="383"/>
    </row>
    <row r="20" spans="1:27" ht="30" customHeight="1">
      <c r="A20" s="216"/>
      <c r="B20" s="657"/>
      <c r="C20" s="665"/>
      <c r="D20" s="677"/>
      <c r="E20" s="678"/>
      <c r="F20" s="325"/>
      <c r="G20" s="638" t="s">
        <v>465</v>
      </c>
      <c r="H20" s="326"/>
      <c r="I20" s="666">
        <v>1</v>
      </c>
      <c r="J20" s="667"/>
      <c r="K20" s="668"/>
      <c r="L20" s="667"/>
      <c r="M20" s="666">
        <v>1</v>
      </c>
      <c r="N20" s="315"/>
      <c r="O20" s="316"/>
      <c r="P20" s="317"/>
      <c r="Q20" s="313"/>
      <c r="R20" s="329"/>
      <c r="T20" s="382"/>
      <c r="U20" s="382"/>
      <c r="V20" s="382"/>
      <c r="W20" s="382"/>
      <c r="X20" s="382"/>
      <c r="Y20" s="382"/>
      <c r="Z20" s="328"/>
      <c r="AA20" s="383"/>
    </row>
    <row r="21" spans="1:27" ht="30" customHeight="1">
      <c r="A21" s="216"/>
      <c r="B21" s="657"/>
      <c r="C21" s="665"/>
      <c r="D21" s="677"/>
      <c r="E21" s="678"/>
      <c r="F21" s="325"/>
      <c r="G21" s="638" t="s">
        <v>466</v>
      </c>
      <c r="H21" s="326"/>
      <c r="I21" s="666">
        <v>1</v>
      </c>
      <c r="J21" s="667"/>
      <c r="K21" s="668"/>
      <c r="L21" s="667"/>
      <c r="M21" s="666">
        <v>1</v>
      </c>
      <c r="N21" s="315"/>
      <c r="O21" s="316"/>
      <c r="P21" s="317"/>
      <c r="Q21" s="313"/>
      <c r="R21" s="381"/>
      <c r="S21" s="382"/>
      <c r="T21" s="382"/>
      <c r="U21" s="382"/>
      <c r="V21" s="382"/>
      <c r="W21" s="382"/>
      <c r="X21" s="382"/>
      <c r="Y21" s="382"/>
      <c r="Z21" s="328"/>
      <c r="AA21" s="383"/>
    </row>
    <row r="22" spans="1:27" ht="30" customHeight="1">
      <c r="A22" s="216"/>
      <c r="B22" s="657"/>
      <c r="C22" s="665"/>
      <c r="D22" s="327"/>
      <c r="E22" s="1006" t="s">
        <v>467</v>
      </c>
      <c r="F22" s="1003"/>
      <c r="G22" s="1003"/>
      <c r="H22" s="326"/>
      <c r="I22" s="666"/>
      <c r="J22" s="667"/>
      <c r="K22" s="668"/>
      <c r="L22" s="667"/>
      <c r="M22" s="666"/>
      <c r="N22" s="315"/>
      <c r="O22" s="316"/>
      <c r="P22" s="317"/>
      <c r="Q22" s="313"/>
      <c r="R22" s="382"/>
      <c r="S22" s="382"/>
      <c r="T22" s="382"/>
      <c r="U22" s="382"/>
      <c r="V22" s="382"/>
      <c r="W22" s="382"/>
      <c r="X22" s="382"/>
      <c r="Y22" s="382"/>
      <c r="Z22" s="328"/>
      <c r="AA22" s="383"/>
    </row>
    <row r="23" spans="1:27" ht="30" customHeight="1">
      <c r="A23" s="216"/>
      <c r="B23" s="657"/>
      <c r="C23" s="665"/>
      <c r="D23" s="677"/>
      <c r="E23" s="678"/>
      <c r="F23" s="325"/>
      <c r="G23" s="638" t="s">
        <v>468</v>
      </c>
      <c r="H23" s="326"/>
      <c r="I23" s="666">
        <v>2</v>
      </c>
      <c r="J23" s="667"/>
      <c r="K23" s="668"/>
      <c r="L23" s="667"/>
      <c r="M23" s="666">
        <v>2</v>
      </c>
      <c r="N23" s="315"/>
      <c r="O23" s="316"/>
      <c r="P23" s="317"/>
      <c r="Q23" s="313"/>
      <c r="R23" s="381"/>
      <c r="S23" s="381"/>
      <c r="T23" s="382"/>
      <c r="U23" s="382"/>
      <c r="V23" s="382"/>
      <c r="W23" s="382"/>
      <c r="X23" s="382"/>
      <c r="Y23" s="382"/>
      <c r="Z23" s="328"/>
      <c r="AA23" s="383"/>
    </row>
    <row r="24" spans="1:27" ht="30" customHeight="1">
      <c r="A24" s="216"/>
      <c r="B24" s="657"/>
      <c r="C24" s="665"/>
      <c r="D24" s="677"/>
      <c r="E24" s="678"/>
      <c r="F24" s="325"/>
      <c r="G24" s="638" t="s">
        <v>252</v>
      </c>
      <c r="H24" s="326"/>
      <c r="I24" s="666">
        <v>2</v>
      </c>
      <c r="J24" s="667"/>
      <c r="K24" s="668"/>
      <c r="L24" s="667"/>
      <c r="M24" s="666">
        <v>2</v>
      </c>
      <c r="N24" s="315"/>
      <c r="O24" s="316"/>
      <c r="P24" s="317"/>
      <c r="Q24" s="313"/>
      <c r="R24" s="381"/>
      <c r="S24" s="381"/>
      <c r="T24" s="382"/>
      <c r="U24" s="382"/>
      <c r="V24" s="382"/>
      <c r="W24" s="382"/>
      <c r="X24" s="382"/>
      <c r="Y24" s="382"/>
      <c r="Z24" s="328"/>
      <c r="AA24" s="383"/>
    </row>
    <row r="25" spans="1:27" ht="30" customHeight="1">
      <c r="A25" s="216"/>
      <c r="B25" s="657"/>
      <c r="C25" s="665"/>
      <c r="D25" s="677"/>
      <c r="E25" s="678"/>
      <c r="F25" s="325"/>
      <c r="G25" s="638" t="s">
        <v>253</v>
      </c>
      <c r="H25" s="326"/>
      <c r="I25" s="666">
        <v>1</v>
      </c>
      <c r="J25" s="667"/>
      <c r="K25" s="668"/>
      <c r="L25" s="667"/>
      <c r="M25" s="666">
        <v>1</v>
      </c>
      <c r="N25" s="315"/>
      <c r="O25" s="316"/>
      <c r="P25" s="317"/>
      <c r="Q25" s="313"/>
      <c r="R25" s="381"/>
      <c r="S25" s="382"/>
      <c r="T25" s="382"/>
      <c r="U25" s="382"/>
      <c r="V25" s="382"/>
      <c r="W25" s="382"/>
      <c r="X25" s="382"/>
      <c r="Y25" s="382"/>
      <c r="Z25" s="328"/>
      <c r="AA25" s="383"/>
    </row>
    <row r="26" spans="1:27" ht="30" customHeight="1">
      <c r="A26" s="216"/>
      <c r="B26" s="657"/>
      <c r="C26" s="665"/>
      <c r="D26" s="679"/>
      <c r="E26" s="680"/>
      <c r="F26" s="325"/>
      <c r="G26" s="638" t="s">
        <v>254</v>
      </c>
      <c r="H26" s="326"/>
      <c r="I26" s="666">
        <v>2</v>
      </c>
      <c r="J26" s="667"/>
      <c r="K26" s="675"/>
      <c r="L26" s="667"/>
      <c r="M26" s="666">
        <v>2</v>
      </c>
      <c r="N26" s="315"/>
      <c r="O26" s="316"/>
      <c r="P26" s="317"/>
      <c r="Q26" s="313"/>
      <c r="R26" s="381"/>
      <c r="S26" s="381"/>
      <c r="T26" s="382"/>
      <c r="U26" s="382"/>
      <c r="V26" s="382"/>
      <c r="W26" s="382"/>
      <c r="X26" s="382"/>
      <c r="Y26" s="382"/>
      <c r="Z26" s="328"/>
      <c r="AA26" s="383"/>
    </row>
    <row r="27" spans="1:27" ht="30" customHeight="1" thickBot="1">
      <c r="A27" s="216"/>
      <c r="B27" s="681"/>
      <c r="C27" s="1007" t="s">
        <v>0</v>
      </c>
      <c r="D27" s="1007"/>
      <c r="E27" s="1007"/>
      <c r="F27" s="1007"/>
      <c r="G27" s="1007"/>
      <c r="H27" s="682"/>
      <c r="I27" s="683">
        <f t="shared" ref="I27:M27" si="0">SUM(I4:I26)</f>
        <v>44</v>
      </c>
      <c r="J27" s="684"/>
      <c r="K27" s="685">
        <f t="shared" si="0"/>
        <v>0</v>
      </c>
      <c r="L27" s="684"/>
      <c r="M27" s="683">
        <f t="shared" si="0"/>
        <v>44</v>
      </c>
      <c r="N27" s="686"/>
      <c r="O27" s="687"/>
      <c r="P27" s="688"/>
      <c r="Q27" s="313"/>
      <c r="R27" s="383"/>
      <c r="S27" s="383"/>
      <c r="T27" s="383"/>
      <c r="U27" s="383"/>
      <c r="V27" s="383"/>
      <c r="W27" s="383"/>
      <c r="X27" s="383"/>
      <c r="Y27" s="383"/>
      <c r="Z27" s="328"/>
      <c r="AA27" s="383"/>
    </row>
    <row r="28" spans="1:27" ht="30" customHeight="1">
      <c r="A28" s="216"/>
      <c r="B28" s="312"/>
      <c r="C28" s="312"/>
      <c r="D28" s="312"/>
      <c r="E28" s="312"/>
      <c r="F28" s="312"/>
      <c r="G28" s="312"/>
      <c r="H28" s="312"/>
      <c r="I28" s="312"/>
      <c r="J28" s="312"/>
      <c r="K28" s="312"/>
      <c r="L28" s="312"/>
      <c r="M28" s="312"/>
      <c r="N28" s="312"/>
      <c r="O28" s="312"/>
      <c r="P28" s="312"/>
      <c r="Q28" s="312"/>
      <c r="R28" s="383"/>
      <c r="S28" s="383"/>
      <c r="T28" s="383"/>
      <c r="U28" s="383"/>
      <c r="V28" s="383"/>
      <c r="W28" s="383"/>
      <c r="X28" s="383"/>
      <c r="Y28" s="383"/>
      <c r="Z28" s="328"/>
      <c r="AA28" s="383"/>
    </row>
    <row r="29" spans="1:27" ht="30" customHeight="1">
      <c r="A29" s="216"/>
      <c r="B29" s="312"/>
      <c r="C29" s="312"/>
      <c r="D29" s="312"/>
      <c r="E29" s="312"/>
      <c r="F29" s="312"/>
      <c r="G29" s="312"/>
      <c r="H29" s="312"/>
      <c r="I29" s="312"/>
      <c r="J29" s="312"/>
      <c r="K29" s="312"/>
      <c r="L29" s="312"/>
      <c r="M29" s="312"/>
      <c r="N29" s="312"/>
      <c r="O29" s="312"/>
      <c r="P29" s="312"/>
      <c r="Q29" s="312"/>
      <c r="R29" s="330"/>
      <c r="S29" s="330"/>
      <c r="T29" s="330"/>
      <c r="U29" s="330"/>
      <c r="V29" s="330"/>
      <c r="W29" s="330"/>
      <c r="X29" s="330"/>
      <c r="Y29" s="330"/>
      <c r="Z29" s="330"/>
      <c r="AA29" s="330"/>
    </row>
    <row r="30" spans="1:27" ht="30" customHeight="1">
      <c r="A30" s="216"/>
      <c r="B30" s="312"/>
      <c r="C30" s="312"/>
      <c r="D30" s="312"/>
      <c r="E30" s="312"/>
      <c r="F30" s="312"/>
      <c r="G30" s="312"/>
      <c r="H30" s="312"/>
      <c r="I30" s="312"/>
      <c r="J30" s="312"/>
      <c r="K30" s="312"/>
      <c r="L30" s="312"/>
      <c r="M30" s="312"/>
      <c r="N30" s="312"/>
      <c r="O30" s="312"/>
      <c r="P30" s="312"/>
      <c r="Q30" s="312"/>
      <c r="R30" s="330"/>
      <c r="S30" s="330"/>
      <c r="T30" s="330"/>
      <c r="U30" s="330"/>
      <c r="V30" s="330"/>
      <c r="W30" s="330"/>
      <c r="X30" s="330"/>
      <c r="Y30" s="330"/>
      <c r="Z30" s="330"/>
      <c r="AA30" s="330"/>
    </row>
    <row r="31" spans="1:27" ht="30" customHeight="1">
      <c r="A31" s="216"/>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row>
    <row r="32" spans="1:27" ht="30" customHeight="1">
      <c r="A32" s="216"/>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row>
    <row r="33" spans="1:27">
      <c r="A33" s="216"/>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row>
  </sheetData>
  <mergeCells count="24">
    <mergeCell ref="C16:G16"/>
    <mergeCell ref="E17:G17"/>
    <mergeCell ref="E18:G18"/>
    <mergeCell ref="E22:G22"/>
    <mergeCell ref="C27:G27"/>
    <mergeCell ref="E15:G15"/>
    <mergeCell ref="C4:G4"/>
    <mergeCell ref="E5:G5"/>
    <mergeCell ref="E6:G6"/>
    <mergeCell ref="E7:G7"/>
    <mergeCell ref="C8:G8"/>
    <mergeCell ref="E9:G9"/>
    <mergeCell ref="E10:G10"/>
    <mergeCell ref="E11:G11"/>
    <mergeCell ref="C12:G12"/>
    <mergeCell ref="E13:G13"/>
    <mergeCell ref="E14:G14"/>
    <mergeCell ref="C1:O1"/>
    <mergeCell ref="K2:O2"/>
    <mergeCell ref="C3:G3"/>
    <mergeCell ref="I3:J3"/>
    <mergeCell ref="K3:L3"/>
    <mergeCell ref="M3:N3"/>
    <mergeCell ref="O3:P3"/>
  </mergeCells>
  <phoneticPr fontId="5"/>
  <pageMargins left="0.70866141732283472" right="0.70866141732283472" top="0.74803149606299213" bottom="0.74803149606299213" header="0.31496062992125984" footer="0.31496062992125984"/>
  <pageSetup paperSize="9" scale="95" orientation="portrait" cellComments="asDisplayed" r:id="rId1"/>
  <colBreaks count="1" manualBreakCount="1">
    <brk id="16"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I64"/>
  <sheetViews>
    <sheetView showOutlineSymbols="0" view="pageBreakPreview" topLeftCell="A25" zoomScaleNormal="100" zoomScaleSheetLayoutView="100" workbookViewId="0">
      <selection activeCell="I1" sqref="I1:M1048576"/>
    </sheetView>
  </sheetViews>
  <sheetFormatPr defaultColWidth="10.75" defaultRowHeight="14.2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c r="A1" s="715" t="s">
        <v>472</v>
      </c>
      <c r="B1" s="715"/>
      <c r="C1" s="715"/>
      <c r="D1" s="715"/>
      <c r="E1" s="715"/>
      <c r="F1" s="715"/>
      <c r="G1" s="715"/>
      <c r="H1" s="715"/>
      <c r="I1" s="1"/>
    </row>
    <row r="2" spans="1:9" s="2" customFormat="1" ht="23.25" customHeight="1">
      <c r="A2" s="143" t="s">
        <v>41</v>
      </c>
      <c r="B2" s="52"/>
      <c r="C2" s="3"/>
      <c r="D2" s="3"/>
      <c r="E2" s="3"/>
      <c r="F2" s="3"/>
      <c r="G2" s="3"/>
      <c r="H2" s="3"/>
      <c r="I2" s="3"/>
    </row>
    <row r="3" spans="1:9" s="2" customFormat="1" ht="20.100000000000001" customHeight="1" thickBot="1">
      <c r="A3" s="20" t="s">
        <v>1</v>
      </c>
      <c r="B3" s="20"/>
      <c r="C3" s="20"/>
      <c r="D3" s="20"/>
      <c r="E3" s="21"/>
      <c r="F3" s="21"/>
      <c r="G3" s="21"/>
      <c r="H3" s="22" t="s">
        <v>40</v>
      </c>
    </row>
    <row r="4" spans="1:9" s="2" customFormat="1" ht="18" customHeight="1">
      <c r="A4" s="716" t="s">
        <v>2</v>
      </c>
      <c r="B4" s="717"/>
      <c r="C4" s="717"/>
      <c r="D4" s="717"/>
      <c r="E4" s="728" t="s">
        <v>36</v>
      </c>
      <c r="F4" s="720" t="s">
        <v>37</v>
      </c>
      <c r="G4" s="725" t="s">
        <v>39</v>
      </c>
      <c r="H4" s="723" t="s">
        <v>38</v>
      </c>
      <c r="I4" s="14"/>
    </row>
    <row r="5" spans="1:9" s="2" customFormat="1" ht="18" customHeight="1">
      <c r="A5" s="718"/>
      <c r="B5" s="719"/>
      <c r="C5" s="719"/>
      <c r="D5" s="719"/>
      <c r="E5" s="729"/>
      <c r="F5" s="721"/>
      <c r="G5" s="726"/>
      <c r="H5" s="724"/>
      <c r="I5" s="14"/>
    </row>
    <row r="6" spans="1:9" s="2" customFormat="1" ht="18" customHeight="1">
      <c r="A6" s="23">
        <v>1</v>
      </c>
      <c r="B6" s="731" t="s">
        <v>21</v>
      </c>
      <c r="C6" s="731"/>
      <c r="D6" s="24"/>
      <c r="E6" s="25">
        <v>732683</v>
      </c>
      <c r="F6" s="26">
        <v>441598</v>
      </c>
      <c r="G6" s="27">
        <f>ROUND(F6/$E$6*100,1)</f>
        <v>60.3</v>
      </c>
      <c r="H6" s="120">
        <f t="shared" ref="H6:H27" si="0">ROUND(E6/$E$28*100,1)</f>
        <v>9.8000000000000007</v>
      </c>
      <c r="I6" s="15"/>
    </row>
    <row r="7" spans="1:9" s="2" customFormat="1" ht="18" customHeight="1">
      <c r="A7" s="28">
        <v>2</v>
      </c>
      <c r="B7" s="714" t="s">
        <v>22</v>
      </c>
      <c r="C7" s="714"/>
      <c r="D7" s="30"/>
      <c r="E7" s="25">
        <v>82600</v>
      </c>
      <c r="F7" s="26">
        <v>26118</v>
      </c>
      <c r="G7" s="27">
        <f>ROUND(F7/$E$7*100,1)</f>
        <v>31.6</v>
      </c>
      <c r="H7" s="120">
        <f t="shared" si="0"/>
        <v>1.1000000000000001</v>
      </c>
      <c r="I7" s="15"/>
    </row>
    <row r="8" spans="1:9" s="2" customFormat="1" ht="18" customHeight="1">
      <c r="A8" s="31">
        <v>3</v>
      </c>
      <c r="B8" s="714" t="s">
        <v>23</v>
      </c>
      <c r="C8" s="714"/>
      <c r="D8" s="30"/>
      <c r="E8" s="25">
        <v>1000</v>
      </c>
      <c r="F8" s="26">
        <v>238</v>
      </c>
      <c r="G8" s="27">
        <f>ROUND(F8/$E$8*100,1)</f>
        <v>23.8</v>
      </c>
      <c r="H8" s="120">
        <f t="shared" si="0"/>
        <v>0</v>
      </c>
      <c r="I8" s="15"/>
    </row>
    <row r="9" spans="1:9" s="2" customFormat="1" ht="18" customHeight="1">
      <c r="A9" s="23">
        <v>4</v>
      </c>
      <c r="B9" s="714" t="s">
        <v>4</v>
      </c>
      <c r="C9" s="714"/>
      <c r="D9" s="30"/>
      <c r="E9" s="25">
        <v>1000</v>
      </c>
      <c r="F9" s="26">
        <v>411</v>
      </c>
      <c r="G9" s="27">
        <f>ROUND(F9/$E$9*100,1)</f>
        <v>41.1</v>
      </c>
      <c r="H9" s="120">
        <f t="shared" si="0"/>
        <v>0</v>
      </c>
      <c r="I9" s="15"/>
    </row>
    <row r="10" spans="1:9" s="2" customFormat="1" ht="18" customHeight="1">
      <c r="A10" s="28">
        <v>5</v>
      </c>
      <c r="B10" s="722" t="s">
        <v>5</v>
      </c>
      <c r="C10" s="722"/>
      <c r="D10" s="30"/>
      <c r="E10" s="25">
        <v>1000</v>
      </c>
      <c r="F10" s="26">
        <v>0</v>
      </c>
      <c r="G10" s="27">
        <f>ROUND(F10/$E$10*100,1)</f>
        <v>0</v>
      </c>
      <c r="H10" s="120">
        <f t="shared" si="0"/>
        <v>0</v>
      </c>
      <c r="I10" s="15"/>
    </row>
    <row r="11" spans="1:9" s="2" customFormat="1" ht="18" customHeight="1">
      <c r="A11" s="28">
        <v>6</v>
      </c>
      <c r="B11" s="714" t="s">
        <v>418</v>
      </c>
      <c r="C11" s="714"/>
      <c r="D11" s="30"/>
      <c r="E11" s="25">
        <v>2000</v>
      </c>
      <c r="F11" s="26">
        <v>4304</v>
      </c>
      <c r="G11" s="27">
        <f>ROUND(F11/$E$11*100,1)</f>
        <v>215.2</v>
      </c>
      <c r="H11" s="120">
        <f t="shared" si="0"/>
        <v>0</v>
      </c>
      <c r="I11" s="15"/>
    </row>
    <row r="12" spans="1:9" s="2" customFormat="1" ht="18" customHeight="1">
      <c r="A12" s="31">
        <v>7</v>
      </c>
      <c r="B12" s="714" t="s">
        <v>9</v>
      </c>
      <c r="C12" s="714"/>
      <c r="D12" s="30"/>
      <c r="E12" s="25">
        <v>177000</v>
      </c>
      <c r="F12" s="26">
        <v>100282</v>
      </c>
      <c r="G12" s="27">
        <f>ROUND(F12/$E$12*100,1)</f>
        <v>56.7</v>
      </c>
      <c r="H12" s="120">
        <f t="shared" si="0"/>
        <v>2.4</v>
      </c>
      <c r="I12" s="15"/>
    </row>
    <row r="13" spans="1:9" s="2" customFormat="1" ht="18" customHeight="1">
      <c r="A13" s="23">
        <v>8</v>
      </c>
      <c r="B13" s="714" t="s">
        <v>24</v>
      </c>
      <c r="C13" s="714"/>
      <c r="D13" s="30"/>
      <c r="E13" s="25">
        <v>4000</v>
      </c>
      <c r="F13" s="26">
        <v>2285</v>
      </c>
      <c r="G13" s="27">
        <f>ROUND(F13/$E$13*100,1)</f>
        <v>57.1</v>
      </c>
      <c r="H13" s="120">
        <f>ROUND(E13/$E$28*100,1)+0.1</f>
        <v>0.2</v>
      </c>
      <c r="I13" s="15"/>
    </row>
    <row r="14" spans="1:9" s="2" customFormat="1" ht="18" customHeight="1">
      <c r="A14" s="23">
        <v>9</v>
      </c>
      <c r="B14" s="714" t="s">
        <v>403</v>
      </c>
      <c r="C14" s="714"/>
      <c r="D14" s="30"/>
      <c r="E14" s="25">
        <v>5000</v>
      </c>
      <c r="F14" s="26">
        <v>2156</v>
      </c>
      <c r="G14" s="27">
        <f>ROUND(F14/$E$14*100,1)</f>
        <v>43.1</v>
      </c>
      <c r="H14" s="120">
        <f t="shared" si="0"/>
        <v>0.1</v>
      </c>
      <c r="I14" s="15"/>
    </row>
    <row r="15" spans="1:9" s="2" customFormat="1" ht="18" customHeight="1">
      <c r="A15" s="28">
        <v>10</v>
      </c>
      <c r="B15" s="714" t="s">
        <v>6</v>
      </c>
      <c r="C15" s="714"/>
      <c r="D15" s="30"/>
      <c r="E15" s="25">
        <v>18240</v>
      </c>
      <c r="F15" s="26">
        <v>6496</v>
      </c>
      <c r="G15" s="27">
        <f>ROUND(F15/$E$15*100,1)</f>
        <v>35.6</v>
      </c>
      <c r="H15" s="120">
        <f t="shared" si="0"/>
        <v>0.2</v>
      </c>
      <c r="I15" s="15"/>
    </row>
    <row r="16" spans="1:9" s="2" customFormat="1" ht="18" customHeight="1">
      <c r="A16" s="23">
        <v>11</v>
      </c>
      <c r="B16" s="714" t="s">
        <v>10</v>
      </c>
      <c r="C16" s="714"/>
      <c r="D16" s="30"/>
      <c r="E16" s="25">
        <v>2543206</v>
      </c>
      <c r="F16" s="26">
        <v>1637621</v>
      </c>
      <c r="G16" s="27">
        <f>ROUND(F16/$E$16*100,1)</f>
        <v>64.400000000000006</v>
      </c>
      <c r="H16" s="120">
        <f t="shared" si="0"/>
        <v>33.9</v>
      </c>
      <c r="I16" s="15"/>
    </row>
    <row r="17" spans="1:9" s="2" customFormat="1" ht="18" customHeight="1">
      <c r="A17" s="28">
        <v>12</v>
      </c>
      <c r="B17" s="722" t="s">
        <v>25</v>
      </c>
      <c r="C17" s="722"/>
      <c r="D17" s="30"/>
      <c r="E17" s="25">
        <v>800</v>
      </c>
      <c r="F17" s="26">
        <v>509</v>
      </c>
      <c r="G17" s="27">
        <f>ROUND(F17/$E$17*100,1)</f>
        <v>63.6</v>
      </c>
      <c r="H17" s="120">
        <f t="shared" si="0"/>
        <v>0</v>
      </c>
      <c r="I17" s="15"/>
    </row>
    <row r="18" spans="1:9" s="2" customFormat="1" ht="18" customHeight="1">
      <c r="A18" s="23">
        <v>13</v>
      </c>
      <c r="B18" s="714" t="s">
        <v>11</v>
      </c>
      <c r="C18" s="714"/>
      <c r="D18" s="30"/>
      <c r="E18" s="25">
        <v>10855</v>
      </c>
      <c r="F18" s="26">
        <v>3686</v>
      </c>
      <c r="G18" s="27">
        <f>ROUND(F18/$E$18*100,1)</f>
        <v>34</v>
      </c>
      <c r="H18" s="120">
        <f t="shared" si="0"/>
        <v>0.1</v>
      </c>
      <c r="I18" s="15"/>
    </row>
    <row r="19" spans="1:9" s="2" customFormat="1" ht="18" customHeight="1">
      <c r="A19" s="28">
        <v>14</v>
      </c>
      <c r="B19" s="714" t="s">
        <v>12</v>
      </c>
      <c r="C19" s="714"/>
      <c r="D19" s="30"/>
      <c r="E19" s="25">
        <v>35386</v>
      </c>
      <c r="F19" s="26">
        <v>19308</v>
      </c>
      <c r="G19" s="27">
        <f>ROUND(F19/$E$19*100,1)</f>
        <v>54.6</v>
      </c>
      <c r="H19" s="120">
        <f t="shared" si="0"/>
        <v>0.5</v>
      </c>
      <c r="I19" s="15"/>
    </row>
    <row r="20" spans="1:9" s="2" customFormat="1" ht="18" customHeight="1">
      <c r="A20" s="23">
        <v>15</v>
      </c>
      <c r="B20" s="714" t="s">
        <v>13</v>
      </c>
      <c r="C20" s="714"/>
      <c r="D20" s="30"/>
      <c r="E20" s="25">
        <v>824417</v>
      </c>
      <c r="F20" s="26">
        <v>314795</v>
      </c>
      <c r="G20" s="27">
        <f>ROUND(F20/$E$20*100,1)</f>
        <v>38.200000000000003</v>
      </c>
      <c r="H20" s="120">
        <f>ROUND(E20/$E$28*100,1)</f>
        <v>11</v>
      </c>
      <c r="I20" s="15"/>
    </row>
    <row r="21" spans="1:9" s="2" customFormat="1" ht="18" customHeight="1">
      <c r="A21" s="28">
        <v>16</v>
      </c>
      <c r="B21" s="714" t="s">
        <v>14</v>
      </c>
      <c r="C21" s="714"/>
      <c r="D21" s="30"/>
      <c r="E21" s="25">
        <v>845922</v>
      </c>
      <c r="F21" s="26">
        <v>230107</v>
      </c>
      <c r="G21" s="27">
        <f>ROUND(F21/$E$21*100,1)</f>
        <v>27.2</v>
      </c>
      <c r="H21" s="120">
        <f t="shared" si="0"/>
        <v>11.3</v>
      </c>
      <c r="I21" s="15"/>
    </row>
    <row r="22" spans="1:9" s="2" customFormat="1" ht="18" customHeight="1">
      <c r="A22" s="23">
        <v>17</v>
      </c>
      <c r="B22" s="714" t="s">
        <v>15</v>
      </c>
      <c r="C22" s="714"/>
      <c r="D22" s="30"/>
      <c r="E22" s="25">
        <v>35928</v>
      </c>
      <c r="F22" s="26">
        <v>28879</v>
      </c>
      <c r="G22" s="27">
        <f>ROUND(F22/$E$22*100,1)</f>
        <v>80.400000000000006</v>
      </c>
      <c r="H22" s="120">
        <f t="shared" si="0"/>
        <v>0.5</v>
      </c>
      <c r="I22" s="15"/>
    </row>
    <row r="23" spans="1:9" s="2" customFormat="1" ht="18" customHeight="1">
      <c r="A23" s="28">
        <v>18</v>
      </c>
      <c r="B23" s="714" t="s">
        <v>16</v>
      </c>
      <c r="C23" s="714"/>
      <c r="D23" s="30"/>
      <c r="E23" s="25">
        <v>132030</v>
      </c>
      <c r="F23" s="26">
        <v>58981</v>
      </c>
      <c r="G23" s="27">
        <f>ROUND(F23/$E$23*100,1)</f>
        <v>44.7</v>
      </c>
      <c r="H23" s="120">
        <f t="shared" si="0"/>
        <v>1.8</v>
      </c>
      <c r="I23" s="15"/>
    </row>
    <row r="24" spans="1:9" s="2" customFormat="1" ht="18" customHeight="1">
      <c r="A24" s="23">
        <v>19</v>
      </c>
      <c r="B24" s="714" t="s">
        <v>17</v>
      </c>
      <c r="C24" s="714"/>
      <c r="D24" s="30"/>
      <c r="E24" s="25">
        <v>352651</v>
      </c>
      <c r="F24" s="26">
        <v>0</v>
      </c>
      <c r="G24" s="27">
        <f>ROUND(F24/$E$24*100,1)</f>
        <v>0</v>
      </c>
      <c r="H24" s="120">
        <f t="shared" si="0"/>
        <v>4.7</v>
      </c>
      <c r="I24" s="15"/>
    </row>
    <row r="25" spans="1:9" s="2" customFormat="1" ht="18" customHeight="1">
      <c r="A25" s="28">
        <v>20</v>
      </c>
      <c r="B25" s="714" t="s">
        <v>18</v>
      </c>
      <c r="C25" s="714"/>
      <c r="D25" s="30"/>
      <c r="E25" s="25">
        <v>162097</v>
      </c>
      <c r="F25" s="26">
        <v>162097</v>
      </c>
      <c r="G25" s="27">
        <f>ROUND(F25/$E$25*100,1)</f>
        <v>100</v>
      </c>
      <c r="H25" s="120">
        <f t="shared" si="0"/>
        <v>2.2000000000000002</v>
      </c>
      <c r="I25" s="15"/>
    </row>
    <row r="26" spans="1:9" s="2" customFormat="1" ht="18" customHeight="1">
      <c r="A26" s="23">
        <v>21</v>
      </c>
      <c r="B26" s="714" t="s">
        <v>19</v>
      </c>
      <c r="C26" s="714"/>
      <c r="D26" s="30"/>
      <c r="E26" s="25">
        <v>252348</v>
      </c>
      <c r="F26" s="26">
        <v>35852</v>
      </c>
      <c r="G26" s="27">
        <f>ROUND(F26/$E$26*100,1)</f>
        <v>14.2</v>
      </c>
      <c r="H26" s="120">
        <f t="shared" si="0"/>
        <v>3.4</v>
      </c>
      <c r="I26" s="15"/>
    </row>
    <row r="27" spans="1:9" s="2" customFormat="1" ht="18" customHeight="1" thickBot="1">
      <c r="A27" s="28">
        <v>22</v>
      </c>
      <c r="B27" s="738" t="s">
        <v>20</v>
      </c>
      <c r="C27" s="738"/>
      <c r="D27" s="30"/>
      <c r="E27" s="25">
        <v>1287802</v>
      </c>
      <c r="F27" s="26">
        <v>0</v>
      </c>
      <c r="G27" s="33">
        <f>ROUND(F27/$E$27*100,1)</f>
        <v>0</v>
      </c>
      <c r="H27" s="120">
        <f t="shared" si="0"/>
        <v>17.2</v>
      </c>
      <c r="I27" s="15"/>
    </row>
    <row r="28" spans="1:9" s="2" customFormat="1" ht="18" customHeight="1" thickTop="1" thickBot="1">
      <c r="A28" s="735" t="s">
        <v>35</v>
      </c>
      <c r="B28" s="736"/>
      <c r="C28" s="736"/>
      <c r="D28" s="737"/>
      <c r="E28" s="34">
        <f>SUM(E6:E27)</f>
        <v>7507965</v>
      </c>
      <c r="F28" s="35">
        <f>SUM(F6:F27)</f>
        <v>3075723</v>
      </c>
      <c r="G28" s="36">
        <f>ROUND(F28/$E$28*100,1)</f>
        <v>41</v>
      </c>
      <c r="H28" s="128">
        <f>SUM(H6:H27)</f>
        <v>100.4</v>
      </c>
      <c r="I28" s="16"/>
    </row>
    <row r="29" spans="1:9" s="2" customFormat="1" ht="18" customHeight="1">
      <c r="A29" s="420" t="s">
        <v>473</v>
      </c>
      <c r="B29" s="37"/>
      <c r="C29" s="37"/>
      <c r="D29" s="37"/>
      <c r="E29" s="37"/>
      <c r="F29" s="37"/>
      <c r="G29" s="37"/>
      <c r="H29" s="37"/>
      <c r="I29" s="4"/>
    </row>
    <row r="30" spans="1:9" s="2" customFormat="1" ht="18" customHeight="1" thickBot="1">
      <c r="A30" s="38" t="s">
        <v>3</v>
      </c>
      <c r="B30" s="38"/>
      <c r="C30" s="38"/>
      <c r="D30" s="38"/>
      <c r="E30" s="299"/>
      <c r="F30" s="20"/>
      <c r="G30" s="20"/>
      <c r="H30" s="135" t="s">
        <v>40</v>
      </c>
      <c r="I30" s="17"/>
    </row>
    <row r="31" spans="1:9" s="2" customFormat="1" ht="18" customHeight="1">
      <c r="A31" s="739" t="s">
        <v>2</v>
      </c>
      <c r="B31" s="740"/>
      <c r="C31" s="740"/>
      <c r="D31" s="740"/>
      <c r="E31" s="732" t="s">
        <v>36</v>
      </c>
      <c r="F31" s="730" t="s">
        <v>96</v>
      </c>
      <c r="G31" s="727" t="s">
        <v>39</v>
      </c>
      <c r="H31" s="733" t="s">
        <v>38</v>
      </c>
      <c r="I31" s="18"/>
    </row>
    <row r="32" spans="1:9" s="2" customFormat="1" ht="18" customHeight="1">
      <c r="A32" s="741"/>
      <c r="B32" s="742"/>
      <c r="C32" s="742"/>
      <c r="D32" s="742"/>
      <c r="E32" s="729"/>
      <c r="F32" s="721"/>
      <c r="G32" s="726"/>
      <c r="H32" s="734"/>
      <c r="I32" s="18"/>
    </row>
    <row r="33" spans="1:9" s="2" customFormat="1" ht="18" customHeight="1">
      <c r="A33" s="39">
        <v>1</v>
      </c>
      <c r="B33" s="731" t="s">
        <v>27</v>
      </c>
      <c r="C33" s="731"/>
      <c r="D33" s="40"/>
      <c r="E33" s="41">
        <v>52784</v>
      </c>
      <c r="F33" s="42">
        <v>26929</v>
      </c>
      <c r="G33" s="27">
        <f>ROUND(F33/$E$33*100,1)</f>
        <v>51</v>
      </c>
      <c r="H33" s="136">
        <f>ROUND(E33/$E$45*100,1)</f>
        <v>0.7</v>
      </c>
      <c r="I33" s="4"/>
    </row>
    <row r="34" spans="1:9" s="2" customFormat="1" ht="18" customHeight="1">
      <c r="A34" s="43">
        <v>2</v>
      </c>
      <c r="B34" s="714" t="s">
        <v>28</v>
      </c>
      <c r="C34" s="714"/>
      <c r="D34" s="44"/>
      <c r="E34" s="41">
        <v>1830993</v>
      </c>
      <c r="F34" s="42">
        <v>557396</v>
      </c>
      <c r="G34" s="27">
        <f>ROUND(F34/$E$34*100,1)</f>
        <v>30.4</v>
      </c>
      <c r="H34" s="136">
        <f>ROUND(E34/$E$45*100,1)</f>
        <v>24.4</v>
      </c>
      <c r="I34" s="4"/>
    </row>
    <row r="35" spans="1:9" s="2" customFormat="1" ht="18" customHeight="1">
      <c r="A35" s="43">
        <v>3</v>
      </c>
      <c r="B35" s="714" t="s">
        <v>29</v>
      </c>
      <c r="C35" s="714"/>
      <c r="D35" s="44"/>
      <c r="E35" s="41">
        <v>1135229</v>
      </c>
      <c r="F35" s="42">
        <v>382775</v>
      </c>
      <c r="G35" s="27">
        <f>ROUND(F35/$E$35*100,1)</f>
        <v>33.700000000000003</v>
      </c>
      <c r="H35" s="136">
        <f>ROUND(E35/$E$45*100,1)+0.1</f>
        <v>15.2</v>
      </c>
      <c r="I35" s="4"/>
    </row>
    <row r="36" spans="1:9" s="2" customFormat="1" ht="18" customHeight="1">
      <c r="A36" s="43">
        <v>4</v>
      </c>
      <c r="B36" s="714" t="s">
        <v>30</v>
      </c>
      <c r="C36" s="714"/>
      <c r="D36" s="44"/>
      <c r="E36" s="41">
        <v>1501424</v>
      </c>
      <c r="F36" s="42">
        <v>361829</v>
      </c>
      <c r="G36" s="27">
        <f>ROUND(F36/$E$36*100,1)</f>
        <v>24.1</v>
      </c>
      <c r="H36" s="136">
        <f t="shared" ref="H36:H44" si="1">ROUND(E36/$E$45*100,1)</f>
        <v>20</v>
      </c>
      <c r="I36" s="4"/>
    </row>
    <row r="37" spans="1:9" s="2" customFormat="1" ht="18" customHeight="1">
      <c r="A37" s="43">
        <v>5</v>
      </c>
      <c r="B37" s="714" t="s">
        <v>26</v>
      </c>
      <c r="C37" s="714"/>
      <c r="D37" s="44"/>
      <c r="E37" s="41">
        <v>1027108</v>
      </c>
      <c r="F37" s="42">
        <v>342658</v>
      </c>
      <c r="G37" s="27">
        <f>ROUND(F37/$E$37*100,1)</f>
        <v>33.4</v>
      </c>
      <c r="H37" s="136">
        <f t="shared" si="1"/>
        <v>13.7</v>
      </c>
      <c r="I37" s="4"/>
    </row>
    <row r="38" spans="1:9" s="2" customFormat="1" ht="18" customHeight="1">
      <c r="A38" s="43">
        <v>6</v>
      </c>
      <c r="B38" s="714" t="s">
        <v>31</v>
      </c>
      <c r="C38" s="714"/>
      <c r="D38" s="44"/>
      <c r="E38" s="41">
        <v>208099</v>
      </c>
      <c r="F38" s="42">
        <v>121828</v>
      </c>
      <c r="G38" s="27">
        <f>ROUND(F38/$E$38*100,1)</f>
        <v>58.5</v>
      </c>
      <c r="H38" s="136">
        <f t="shared" si="1"/>
        <v>2.8</v>
      </c>
      <c r="I38" s="4"/>
    </row>
    <row r="39" spans="1:9" s="2" customFormat="1" ht="18" customHeight="1">
      <c r="A39" s="43">
        <v>7</v>
      </c>
      <c r="B39" s="714" t="s">
        <v>32</v>
      </c>
      <c r="C39" s="714"/>
      <c r="D39" s="44"/>
      <c r="E39" s="41">
        <v>513597</v>
      </c>
      <c r="F39" s="42">
        <v>129244</v>
      </c>
      <c r="G39" s="27">
        <f>ROUND(F39/$E$39*100,1)</f>
        <v>25.2</v>
      </c>
      <c r="H39" s="136">
        <f>ROUND(E39/$E$45*100,1)</f>
        <v>6.8</v>
      </c>
      <c r="I39" s="4"/>
    </row>
    <row r="40" spans="1:9" s="2" customFormat="1" ht="18" customHeight="1">
      <c r="A40" s="43">
        <v>8</v>
      </c>
      <c r="B40" s="714" t="s">
        <v>33</v>
      </c>
      <c r="C40" s="714"/>
      <c r="D40" s="44"/>
      <c r="E40" s="41">
        <v>267830</v>
      </c>
      <c r="F40" s="42">
        <v>140679</v>
      </c>
      <c r="G40" s="27">
        <f>ROUND(F40/$E$40*100,1)</f>
        <v>52.5</v>
      </c>
      <c r="H40" s="136">
        <f t="shared" si="1"/>
        <v>3.6</v>
      </c>
      <c r="I40" s="4"/>
    </row>
    <row r="41" spans="1:9" s="2" customFormat="1" ht="18" customHeight="1">
      <c r="A41" s="43">
        <v>9</v>
      </c>
      <c r="B41" s="714" t="s">
        <v>34</v>
      </c>
      <c r="C41" s="714"/>
      <c r="D41" s="44"/>
      <c r="E41" s="41">
        <v>386259</v>
      </c>
      <c r="F41" s="42">
        <v>152042</v>
      </c>
      <c r="G41" s="27">
        <f>ROUND(F41/$E$41*100,1)</f>
        <v>39.4</v>
      </c>
      <c r="H41" s="136">
        <f t="shared" si="1"/>
        <v>5.0999999999999996</v>
      </c>
      <c r="I41" s="4"/>
    </row>
    <row r="42" spans="1:9" s="2" customFormat="1" ht="18" customHeight="1">
      <c r="A42" s="43">
        <v>10</v>
      </c>
      <c r="B42" s="714" t="s">
        <v>7</v>
      </c>
      <c r="C42" s="714"/>
      <c r="D42" s="44"/>
      <c r="E42" s="41">
        <v>583719</v>
      </c>
      <c r="F42" s="165">
        <v>236059</v>
      </c>
      <c r="G42" s="27">
        <f>ROUND(F42/$E$42*100,1)</f>
        <v>40.4</v>
      </c>
      <c r="H42" s="136">
        <f>ROUND(E42/$E$45*100,1)</f>
        <v>7.8</v>
      </c>
      <c r="I42" s="4"/>
    </row>
    <row r="43" spans="1:9" s="2" customFormat="1" ht="18" customHeight="1" thickBot="1">
      <c r="A43" s="43">
        <v>11</v>
      </c>
      <c r="B43" s="743" t="s">
        <v>8</v>
      </c>
      <c r="C43" s="743"/>
      <c r="D43" s="56"/>
      <c r="E43" s="57">
        <v>923</v>
      </c>
      <c r="F43" s="397">
        <v>0</v>
      </c>
      <c r="G43" s="33">
        <f>ROUND(F43/$E$42*100,1)</f>
        <v>0</v>
      </c>
      <c r="H43" s="140">
        <f>ROUND(E43/$E$45*100,1)</f>
        <v>0</v>
      </c>
      <c r="I43" s="4"/>
    </row>
    <row r="44" spans="1:9" s="2" customFormat="1" ht="18" hidden="1" customHeight="1" thickBot="1">
      <c r="A44" s="46">
        <v>12</v>
      </c>
      <c r="B44" s="747" t="s">
        <v>354</v>
      </c>
      <c r="C44" s="747"/>
      <c r="D44" s="392"/>
      <c r="E44" s="393">
        <v>0</v>
      </c>
      <c r="F44" s="394">
        <v>0</v>
      </c>
      <c r="G44" s="395" t="e">
        <f>ROUND(F44/$E$44*100,1)</f>
        <v>#DIV/0!</v>
      </c>
      <c r="H44" s="396">
        <f t="shared" si="1"/>
        <v>0</v>
      </c>
      <c r="I44" s="4"/>
    </row>
    <row r="45" spans="1:9" s="2" customFormat="1" ht="18" customHeight="1" thickTop="1" thickBot="1">
      <c r="A45" s="748" t="s">
        <v>35</v>
      </c>
      <c r="B45" s="749"/>
      <c r="C45" s="749"/>
      <c r="D45" s="749"/>
      <c r="E45" s="50">
        <f>SUM(E33:E44)</f>
        <v>7507965</v>
      </c>
      <c r="F45" s="51">
        <f>SUM(F33:F44)</f>
        <v>2451439</v>
      </c>
      <c r="G45" s="138">
        <f>ROUND(F45/$E$28*100,1)</f>
        <v>32.700000000000003</v>
      </c>
      <c r="H45" s="139">
        <f>SUM(H33:H44)</f>
        <v>100.09999999999998</v>
      </c>
      <c r="I45" s="4"/>
    </row>
    <row r="46" spans="1:9" s="2" customFormat="1" ht="24" customHeight="1">
      <c r="A46" s="420" t="s">
        <v>473</v>
      </c>
      <c r="B46" s="5"/>
      <c r="C46" s="5"/>
      <c r="D46" s="5"/>
      <c r="E46" s="5"/>
      <c r="F46" s="5"/>
      <c r="G46" s="5"/>
      <c r="H46" s="5"/>
      <c r="I46" s="5"/>
    </row>
    <row r="47" spans="1:9" s="2" customFormat="1" ht="24" customHeight="1">
      <c r="A47" s="5"/>
      <c r="B47" s="5"/>
      <c r="C47" s="5"/>
      <c r="D47" s="5"/>
      <c r="E47" s="5"/>
      <c r="F47" s="5"/>
      <c r="G47" s="5"/>
      <c r="H47" s="5"/>
      <c r="I47" s="5"/>
    </row>
    <row r="48" spans="1:9" s="2" customFormat="1" ht="15.95" customHeight="1">
      <c r="A48" s="5"/>
      <c r="B48" s="5"/>
      <c r="C48" s="5"/>
      <c r="D48" s="5"/>
      <c r="E48" s="3"/>
      <c r="F48" s="3"/>
      <c r="G48" s="3"/>
      <c r="H48" s="3"/>
      <c r="I48" s="3"/>
    </row>
    <row r="49" spans="1:9" s="2" customFormat="1" ht="15.95" customHeight="1">
      <c r="A49" s="5"/>
      <c r="B49" s="5"/>
      <c r="C49" s="5"/>
      <c r="D49" s="5"/>
      <c r="E49" s="3"/>
      <c r="F49" s="3"/>
      <c r="G49" s="3"/>
      <c r="H49" s="3"/>
      <c r="I49" s="3"/>
    </row>
    <row r="50" spans="1:9" s="2" customFormat="1" ht="15.95" customHeight="1">
      <c r="A50" s="5"/>
      <c r="B50" s="5"/>
      <c r="C50" s="5"/>
      <c r="D50" s="5"/>
      <c r="E50" s="3"/>
      <c r="F50" s="3"/>
      <c r="G50" s="3"/>
      <c r="H50" s="3"/>
      <c r="I50" s="3"/>
    </row>
    <row r="51" spans="1:9" s="2" customFormat="1" ht="15.95" customHeight="1">
      <c r="A51" s="5"/>
      <c r="B51" s="5"/>
      <c r="C51" s="5"/>
      <c r="D51" s="5"/>
      <c r="E51" s="3"/>
      <c r="F51" s="3"/>
      <c r="G51" s="3"/>
      <c r="H51" s="3"/>
      <c r="I51" s="3"/>
    </row>
    <row r="52" spans="1:9" s="2" customFormat="1" ht="15.95" customHeight="1">
      <c r="A52" s="5"/>
      <c r="B52" s="5"/>
      <c r="C52" s="5"/>
      <c r="D52" s="5"/>
      <c r="E52" s="5"/>
      <c r="F52" s="5"/>
      <c r="G52" s="5"/>
      <c r="H52" s="5"/>
      <c r="I52" s="5"/>
    </row>
    <row r="53" spans="1:9" s="2" customFormat="1" ht="15.95" customHeight="1">
      <c r="A53" s="5"/>
      <c r="B53" s="5"/>
      <c r="C53" s="5"/>
      <c r="D53" s="5"/>
      <c r="E53" s="5"/>
      <c r="F53" s="5"/>
      <c r="G53" s="5"/>
      <c r="H53" s="5"/>
      <c r="I53" s="10"/>
    </row>
    <row r="54" spans="1:9" s="2" customFormat="1" ht="15.95" customHeight="1">
      <c r="A54" s="744"/>
      <c r="B54" s="746"/>
      <c r="C54" s="746"/>
      <c r="D54" s="7"/>
      <c r="E54" s="6"/>
      <c r="F54" s="6"/>
      <c r="G54" s="6"/>
      <c r="H54" s="6"/>
      <c r="I54" s="6"/>
    </row>
    <row r="55" spans="1:9" s="2" customFormat="1" ht="15.95" customHeight="1">
      <c r="A55" s="8"/>
      <c r="B55" s="8"/>
      <c r="C55" s="9"/>
      <c r="D55" s="9"/>
      <c r="E55" s="10"/>
      <c r="F55" s="10"/>
      <c r="G55" s="10"/>
      <c r="H55" s="10"/>
      <c r="I55" s="19"/>
    </row>
    <row r="56" spans="1:9" s="2" customFormat="1" ht="15.95" customHeight="1">
      <c r="A56" s="8"/>
      <c r="B56" s="8"/>
      <c r="C56" s="9"/>
      <c r="D56" s="9"/>
      <c r="E56" s="5"/>
      <c r="F56" s="5"/>
      <c r="G56" s="5"/>
      <c r="H56" s="5"/>
      <c r="I56" s="19"/>
    </row>
    <row r="57" spans="1:9" s="2" customFormat="1" ht="15.95" customHeight="1">
      <c r="A57" s="5"/>
      <c r="B57" s="8"/>
      <c r="C57" s="5"/>
      <c r="D57" s="5"/>
      <c r="E57" s="5"/>
      <c r="F57" s="5"/>
      <c r="G57" s="5"/>
      <c r="H57" s="5"/>
      <c r="I57" s="19"/>
    </row>
    <row r="58" spans="1:9" s="2" customFormat="1" ht="15.95" customHeight="1">
      <c r="A58" s="5"/>
      <c r="B58" s="8"/>
      <c r="C58" s="5"/>
      <c r="D58" s="5"/>
      <c r="E58" s="5"/>
      <c r="F58" s="5"/>
      <c r="G58" s="5"/>
      <c r="H58" s="5"/>
      <c r="I58" s="19"/>
    </row>
    <row r="59" spans="1:9" s="2" customFormat="1" ht="15.95" customHeight="1">
      <c r="A59" s="5"/>
      <c r="B59" s="8"/>
      <c r="C59" s="5"/>
      <c r="D59" s="5"/>
      <c r="E59" s="10"/>
      <c r="F59" s="10"/>
      <c r="G59" s="10"/>
      <c r="H59" s="10"/>
      <c r="I59" s="19"/>
    </row>
    <row r="60" spans="1:9" s="2" customFormat="1" ht="15.95" customHeight="1">
      <c r="A60" s="5"/>
      <c r="B60" s="8"/>
      <c r="C60" s="5"/>
      <c r="D60" s="5"/>
      <c r="E60" s="10"/>
      <c r="F60" s="10"/>
      <c r="G60" s="10"/>
      <c r="H60" s="10"/>
      <c r="I60" s="19"/>
    </row>
    <row r="61" spans="1:9" s="2" customFormat="1" ht="15.95" customHeight="1">
      <c r="A61" s="744"/>
      <c r="B61" s="745"/>
      <c r="C61" s="745"/>
      <c r="D61" s="11"/>
      <c r="E61" s="5"/>
      <c r="F61" s="5"/>
      <c r="G61" s="5"/>
      <c r="H61" s="5"/>
      <c r="I61" s="19"/>
    </row>
    <row r="62" spans="1:9" s="2" customFormat="1" ht="15.95" customHeight="1">
      <c r="A62" s="5"/>
      <c r="B62" s="5"/>
      <c r="C62" s="5"/>
      <c r="D62" s="5"/>
      <c r="E62" s="5"/>
      <c r="F62" s="5"/>
      <c r="G62" s="5"/>
      <c r="H62" s="5"/>
      <c r="I62" s="5"/>
    </row>
    <row r="63" spans="1:9" s="2" customFormat="1" ht="15.95" customHeight="1">
      <c r="A63" s="5"/>
      <c r="B63" s="8"/>
      <c r="C63" s="5"/>
      <c r="D63" s="5"/>
      <c r="E63" s="5"/>
      <c r="F63" s="5"/>
      <c r="G63" s="5"/>
      <c r="H63" s="5"/>
      <c r="I63" s="5"/>
    </row>
    <row r="64" spans="1:9" s="2" customFormat="1" ht="15.95" customHeight="1">
      <c r="A64" s="5"/>
      <c r="B64" s="5"/>
      <c r="C64" s="5"/>
      <c r="D64" s="5"/>
      <c r="E64" s="5"/>
      <c r="F64" s="5"/>
      <c r="G64" s="5"/>
      <c r="H64" s="5"/>
      <c r="I64" s="5"/>
    </row>
  </sheetData>
  <mergeCells count="49">
    <mergeCell ref="B43:C43"/>
    <mergeCell ref="B22:C22"/>
    <mergeCell ref="B19:C19"/>
    <mergeCell ref="B20:C20"/>
    <mergeCell ref="A61:C61"/>
    <mergeCell ref="A54:C54"/>
    <mergeCell ref="B35:C35"/>
    <mergeCell ref="B36:C36"/>
    <mergeCell ref="B37:C37"/>
    <mergeCell ref="B44:C44"/>
    <mergeCell ref="A45:D45"/>
    <mergeCell ref="B39:C39"/>
    <mergeCell ref="B41:C41"/>
    <mergeCell ref="B38:C38"/>
    <mergeCell ref="B42:C42"/>
    <mergeCell ref="B40:C40"/>
    <mergeCell ref="B33:C33"/>
    <mergeCell ref="E31:E32"/>
    <mergeCell ref="H31:H32"/>
    <mergeCell ref="B24:C24"/>
    <mergeCell ref="B25:C25"/>
    <mergeCell ref="A28:D28"/>
    <mergeCell ref="B26:C26"/>
    <mergeCell ref="B27:C27"/>
    <mergeCell ref="A31:D32"/>
    <mergeCell ref="B34:C34"/>
    <mergeCell ref="G4:G5"/>
    <mergeCell ref="G31:G32"/>
    <mergeCell ref="B7:C7"/>
    <mergeCell ref="B8:C8"/>
    <mergeCell ref="B12:C12"/>
    <mergeCell ref="E4:E5"/>
    <mergeCell ref="B23:C23"/>
    <mergeCell ref="B16:C16"/>
    <mergeCell ref="B17:C17"/>
    <mergeCell ref="B18:C18"/>
    <mergeCell ref="B21:C21"/>
    <mergeCell ref="F31:F32"/>
    <mergeCell ref="B6:C6"/>
    <mergeCell ref="B9:C9"/>
    <mergeCell ref="B13:C13"/>
    <mergeCell ref="B14:C14"/>
    <mergeCell ref="B15:C15"/>
    <mergeCell ref="A1:H1"/>
    <mergeCell ref="A4:D5"/>
    <mergeCell ref="F4:F5"/>
    <mergeCell ref="B10:C10"/>
    <mergeCell ref="H4:H5"/>
    <mergeCell ref="B11:C11"/>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colBreaks count="1" manualBreakCount="1">
    <brk id="8" max="4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I123"/>
  <sheetViews>
    <sheetView view="pageBreakPreview" topLeftCell="A104" zoomScaleNormal="100" zoomScaleSheetLayoutView="100" workbookViewId="0">
      <selection activeCell="J116" sqref="J116"/>
    </sheetView>
  </sheetViews>
  <sheetFormatPr defaultColWidth="10.75" defaultRowHeight="14.2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c r="A1" s="754" t="s">
        <v>474</v>
      </c>
      <c r="B1" s="754"/>
      <c r="C1" s="754"/>
      <c r="D1" s="754"/>
      <c r="E1" s="754"/>
      <c r="F1" s="754"/>
      <c r="G1" s="754"/>
      <c r="H1" s="754"/>
      <c r="I1" s="1"/>
    </row>
    <row r="2" spans="1:9" s="2" customFormat="1" ht="20.100000000000001" customHeight="1" thickBot="1">
      <c r="A2" s="20" t="s">
        <v>1</v>
      </c>
      <c r="B2" s="20"/>
      <c r="C2" s="20"/>
      <c r="D2" s="20"/>
      <c r="E2" s="21"/>
      <c r="F2" s="21"/>
      <c r="G2" s="21"/>
      <c r="H2" s="22" t="s">
        <v>40</v>
      </c>
    </row>
    <row r="3" spans="1:9" s="2" customFormat="1" ht="18" customHeight="1">
      <c r="A3" s="716" t="s">
        <v>151</v>
      </c>
      <c r="B3" s="717"/>
      <c r="C3" s="717"/>
      <c r="D3" s="717"/>
      <c r="E3" s="728" t="s">
        <v>36</v>
      </c>
      <c r="F3" s="720" t="s">
        <v>37</v>
      </c>
      <c r="G3" s="725" t="s">
        <v>39</v>
      </c>
      <c r="H3" s="723" t="s">
        <v>38</v>
      </c>
      <c r="I3" s="14"/>
    </row>
    <row r="4" spans="1:9" s="2" customFormat="1" ht="18" customHeight="1">
      <c r="A4" s="718"/>
      <c r="B4" s="719"/>
      <c r="C4" s="719"/>
      <c r="D4" s="719"/>
      <c r="E4" s="729"/>
      <c r="F4" s="721"/>
      <c r="G4" s="726"/>
      <c r="H4" s="724"/>
      <c r="I4" s="14"/>
    </row>
    <row r="5" spans="1:9" s="2" customFormat="1" ht="18" customHeight="1">
      <c r="A5" s="23">
        <v>1</v>
      </c>
      <c r="B5" s="731" t="s">
        <v>42</v>
      </c>
      <c r="C5" s="731"/>
      <c r="D5" s="24"/>
      <c r="E5" s="25">
        <v>201156</v>
      </c>
      <c r="F5" s="26">
        <v>85711</v>
      </c>
      <c r="G5" s="27">
        <f>ROUND(F5/$E$5*100,1)</f>
        <v>42.6</v>
      </c>
      <c r="H5" s="120">
        <f>ROUND(E5/$E$13*100,1)</f>
        <v>20.9</v>
      </c>
      <c r="I5" s="15"/>
    </row>
    <row r="6" spans="1:9" s="2" customFormat="1" ht="18" customHeight="1">
      <c r="A6" s="23">
        <v>2</v>
      </c>
      <c r="B6" s="714" t="s">
        <v>43</v>
      </c>
      <c r="C6" s="714"/>
      <c r="D6" s="30"/>
      <c r="E6" s="25">
        <v>1</v>
      </c>
      <c r="F6" s="26">
        <v>0</v>
      </c>
      <c r="G6" s="27">
        <f>ROUND(F6/$E$6*100,1)</f>
        <v>0</v>
      </c>
      <c r="H6" s="120">
        <f t="shared" ref="H6:H12" si="0">ROUND(E6/$E$13*100,1)</f>
        <v>0</v>
      </c>
      <c r="I6" s="15"/>
    </row>
    <row r="7" spans="1:9" s="2" customFormat="1" ht="18" customHeight="1">
      <c r="A7" s="23">
        <v>3</v>
      </c>
      <c r="B7" s="714" t="s">
        <v>44</v>
      </c>
      <c r="C7" s="714"/>
      <c r="D7" s="30"/>
      <c r="E7" s="25">
        <v>661</v>
      </c>
      <c r="F7" s="26">
        <v>0</v>
      </c>
      <c r="G7" s="27">
        <f>ROUND(F7/$E$7*100,1)</f>
        <v>0</v>
      </c>
      <c r="H7" s="120">
        <f t="shared" si="0"/>
        <v>0.1</v>
      </c>
      <c r="I7" s="15"/>
    </row>
    <row r="8" spans="1:9" s="2" customFormat="1" ht="18" customHeight="1">
      <c r="A8" s="23">
        <v>4</v>
      </c>
      <c r="B8" s="714" t="s">
        <v>45</v>
      </c>
      <c r="C8" s="714"/>
      <c r="D8" s="30"/>
      <c r="E8" s="25">
        <v>683091</v>
      </c>
      <c r="F8" s="26">
        <v>237355</v>
      </c>
      <c r="G8" s="27">
        <f>ROUND(F8/$E$8*100,1)</f>
        <v>34.700000000000003</v>
      </c>
      <c r="H8" s="120">
        <f t="shared" si="0"/>
        <v>71.099999999999994</v>
      </c>
      <c r="I8" s="15"/>
    </row>
    <row r="9" spans="1:9" s="2" customFormat="1" ht="18" customHeight="1">
      <c r="A9" s="23">
        <v>5</v>
      </c>
      <c r="B9" s="714" t="s">
        <v>46</v>
      </c>
      <c r="C9" s="714"/>
      <c r="D9" s="30"/>
      <c r="E9" s="25">
        <v>18</v>
      </c>
      <c r="F9" s="26">
        <v>3</v>
      </c>
      <c r="G9" s="27">
        <f>ROUND(F9/$E$9*100,1)</f>
        <v>16.7</v>
      </c>
      <c r="H9" s="120">
        <f t="shared" si="0"/>
        <v>0</v>
      </c>
      <c r="I9" s="15"/>
    </row>
    <row r="10" spans="1:9" s="2" customFormat="1" ht="18" customHeight="1">
      <c r="A10" s="23">
        <v>6</v>
      </c>
      <c r="B10" s="714" t="s">
        <v>47</v>
      </c>
      <c r="C10" s="714"/>
      <c r="D10" s="30"/>
      <c r="E10" s="25">
        <v>74816</v>
      </c>
      <c r="F10" s="26">
        <v>20000</v>
      </c>
      <c r="G10" s="27">
        <f>ROUND(F10/$E$10*100,1)</f>
        <v>26.7</v>
      </c>
      <c r="H10" s="120">
        <f t="shared" si="0"/>
        <v>7.8</v>
      </c>
      <c r="I10" s="15"/>
    </row>
    <row r="11" spans="1:9" s="2" customFormat="1" ht="18" customHeight="1">
      <c r="A11" s="23">
        <v>7</v>
      </c>
      <c r="B11" s="722" t="s">
        <v>48</v>
      </c>
      <c r="C11" s="722"/>
      <c r="D11" s="30"/>
      <c r="E11" s="25">
        <v>1000</v>
      </c>
      <c r="F11" s="26">
        <v>16872</v>
      </c>
      <c r="G11" s="27">
        <f>ROUND(F11/$E$11*100,1)</f>
        <v>1687.2</v>
      </c>
      <c r="H11" s="120">
        <f t="shared" si="0"/>
        <v>0.1</v>
      </c>
      <c r="I11" s="15"/>
    </row>
    <row r="12" spans="1:9" s="2" customFormat="1" ht="18" customHeight="1" thickBot="1">
      <c r="A12" s="23">
        <v>8</v>
      </c>
      <c r="B12" s="714" t="s">
        <v>49</v>
      </c>
      <c r="C12" s="714"/>
      <c r="D12" s="30"/>
      <c r="E12" s="25">
        <v>396</v>
      </c>
      <c r="F12" s="26">
        <v>366</v>
      </c>
      <c r="G12" s="54">
        <f>ROUND(F12/$E$12*100,1)</f>
        <v>92.4</v>
      </c>
      <c r="H12" s="120">
        <f t="shared" si="0"/>
        <v>0</v>
      </c>
      <c r="I12" s="15"/>
    </row>
    <row r="13" spans="1:9" s="2" customFormat="1" ht="18" customHeight="1" thickTop="1" thickBot="1">
      <c r="A13" s="735" t="s">
        <v>35</v>
      </c>
      <c r="B13" s="736"/>
      <c r="C13" s="736"/>
      <c r="D13" s="737"/>
      <c r="E13" s="34">
        <f>SUM(E5:E12)</f>
        <v>961139</v>
      </c>
      <c r="F13" s="35">
        <f>SUM(F5:F12)</f>
        <v>360307</v>
      </c>
      <c r="G13" s="36">
        <f>ROUND(F13/$E$13*100,1)</f>
        <v>37.5</v>
      </c>
      <c r="H13" s="128">
        <f>SUM(H5:H12)</f>
        <v>99.999999999999986</v>
      </c>
      <c r="I13" s="16"/>
    </row>
    <row r="14" spans="1:9" s="2" customFormat="1" ht="18" customHeight="1">
      <c r="A14" s="37"/>
      <c r="B14" s="37"/>
      <c r="C14" s="37"/>
      <c r="D14" s="37"/>
      <c r="E14" s="37"/>
      <c r="F14" s="37"/>
      <c r="G14" s="37"/>
      <c r="H14" s="37"/>
      <c r="I14" s="4"/>
    </row>
    <row r="15" spans="1:9" s="2" customFormat="1" ht="18" customHeight="1" thickBot="1">
      <c r="A15" s="38" t="s">
        <v>3</v>
      </c>
      <c r="B15" s="38"/>
      <c r="C15" s="38"/>
      <c r="D15" s="38"/>
      <c r="E15" s="20"/>
      <c r="F15" s="20"/>
      <c r="G15" s="20"/>
      <c r="H15" s="135" t="s">
        <v>40</v>
      </c>
      <c r="I15" s="17"/>
    </row>
    <row r="16" spans="1:9" s="2" customFormat="1" ht="18" customHeight="1">
      <c r="A16" s="739" t="s">
        <v>2</v>
      </c>
      <c r="B16" s="740"/>
      <c r="C16" s="740"/>
      <c r="D16" s="740"/>
      <c r="E16" s="732" t="s">
        <v>36</v>
      </c>
      <c r="F16" s="730" t="s">
        <v>96</v>
      </c>
      <c r="G16" s="727" t="s">
        <v>39</v>
      </c>
      <c r="H16" s="733" t="s">
        <v>38</v>
      </c>
      <c r="I16" s="18"/>
    </row>
    <row r="17" spans="1:9" s="2" customFormat="1" ht="18" customHeight="1">
      <c r="A17" s="741"/>
      <c r="B17" s="742"/>
      <c r="C17" s="742"/>
      <c r="D17" s="742"/>
      <c r="E17" s="729"/>
      <c r="F17" s="721"/>
      <c r="G17" s="726"/>
      <c r="H17" s="734"/>
      <c r="I17" s="18"/>
    </row>
    <row r="18" spans="1:9" s="2" customFormat="1" ht="18" customHeight="1">
      <c r="A18" s="39">
        <v>1</v>
      </c>
      <c r="B18" s="731" t="s">
        <v>50</v>
      </c>
      <c r="C18" s="731"/>
      <c r="D18" s="40"/>
      <c r="E18" s="41">
        <v>11129</v>
      </c>
      <c r="F18" s="42">
        <v>5635</v>
      </c>
      <c r="G18" s="27">
        <f>ROUND(F18/$E$18*100,1)</f>
        <v>50.6</v>
      </c>
      <c r="H18" s="704">
        <f>ROUND(E18/$E$28*100,1)+0.1</f>
        <v>1.3</v>
      </c>
      <c r="I18" s="4"/>
    </row>
    <row r="19" spans="1:9" s="2" customFormat="1" ht="18" customHeight="1">
      <c r="A19" s="43">
        <v>2</v>
      </c>
      <c r="B19" s="714" t="s">
        <v>51</v>
      </c>
      <c r="C19" s="714"/>
      <c r="D19" s="44"/>
      <c r="E19" s="45">
        <v>656084</v>
      </c>
      <c r="F19" s="42">
        <v>237955</v>
      </c>
      <c r="G19" s="27">
        <f>ROUND(F19/$E$19*100,1)</f>
        <v>36.299999999999997</v>
      </c>
      <c r="H19" s="136">
        <f t="shared" ref="H19:H26" si="1">ROUND(E19/$E$28*100,1)</f>
        <v>68.3</v>
      </c>
      <c r="I19" s="4"/>
    </row>
    <row r="20" spans="1:9" s="2" customFormat="1" ht="18" customHeight="1">
      <c r="A20" s="43">
        <v>3</v>
      </c>
      <c r="B20" s="722" t="s">
        <v>355</v>
      </c>
      <c r="C20" s="722"/>
      <c r="D20" s="44"/>
      <c r="E20" s="45">
        <v>270504</v>
      </c>
      <c r="F20" s="42">
        <v>81154</v>
      </c>
      <c r="G20" s="27">
        <f>ROUND(F20/$E$20*100,1)</f>
        <v>30</v>
      </c>
      <c r="H20" s="136">
        <f t="shared" si="1"/>
        <v>28.1</v>
      </c>
      <c r="I20" s="4"/>
    </row>
    <row r="21" spans="1:9" s="2" customFormat="1" ht="18" customHeight="1">
      <c r="A21" s="43">
        <v>4</v>
      </c>
      <c r="B21" s="714" t="s">
        <v>52</v>
      </c>
      <c r="C21" s="714"/>
      <c r="D21" s="44"/>
      <c r="E21" s="45">
        <v>1</v>
      </c>
      <c r="F21" s="42">
        <v>0</v>
      </c>
      <c r="G21" s="27">
        <f>ROUND(F21/$E$21*100,1)</f>
        <v>0</v>
      </c>
      <c r="H21" s="136">
        <f t="shared" si="1"/>
        <v>0</v>
      </c>
      <c r="I21" s="4"/>
    </row>
    <row r="22" spans="1:9" s="2" customFormat="1" ht="18" customHeight="1">
      <c r="A22" s="43">
        <v>5</v>
      </c>
      <c r="B22" s="714" t="s">
        <v>58</v>
      </c>
      <c r="C22" s="714"/>
      <c r="D22" s="44"/>
      <c r="E22" s="45">
        <v>1</v>
      </c>
      <c r="F22" s="42">
        <v>0</v>
      </c>
      <c r="G22" s="27">
        <f>ROUND(F22/$E$22*100,1)</f>
        <v>0</v>
      </c>
      <c r="H22" s="136">
        <f t="shared" si="1"/>
        <v>0</v>
      </c>
      <c r="I22" s="4"/>
    </row>
    <row r="23" spans="1:9" s="2" customFormat="1" ht="18" customHeight="1">
      <c r="A23" s="43">
        <v>6</v>
      </c>
      <c r="B23" s="714" t="s">
        <v>53</v>
      </c>
      <c r="C23" s="714"/>
      <c r="D23" s="44"/>
      <c r="E23" s="45">
        <v>21399</v>
      </c>
      <c r="F23" s="42">
        <v>4255</v>
      </c>
      <c r="G23" s="27">
        <f>ROUND(F23/$E$23*100,1)</f>
        <v>19.899999999999999</v>
      </c>
      <c r="H23" s="136">
        <f>ROUND(E23/$E$28*100,1)</f>
        <v>2.2000000000000002</v>
      </c>
      <c r="I23" s="4"/>
    </row>
    <row r="24" spans="1:9" s="2" customFormat="1" ht="18" customHeight="1">
      <c r="A24" s="43">
        <v>7</v>
      </c>
      <c r="B24" s="714" t="s">
        <v>54</v>
      </c>
      <c r="C24" s="714"/>
      <c r="D24" s="44"/>
      <c r="E24" s="45">
        <v>18</v>
      </c>
      <c r="F24" s="42">
        <v>3</v>
      </c>
      <c r="G24" s="27">
        <f>ROUND(F24/$E$24*100,1)</f>
        <v>16.7</v>
      </c>
      <c r="H24" s="136">
        <f>ROUND(E24/$E$28*100,1)</f>
        <v>0</v>
      </c>
      <c r="I24" s="4"/>
    </row>
    <row r="25" spans="1:9" s="2" customFormat="1" ht="18" customHeight="1">
      <c r="A25" s="43">
        <v>8</v>
      </c>
      <c r="B25" s="714" t="s">
        <v>7</v>
      </c>
      <c r="C25" s="714"/>
      <c r="D25" s="44"/>
      <c r="E25" s="45">
        <v>1</v>
      </c>
      <c r="F25" s="42">
        <v>0</v>
      </c>
      <c r="G25" s="27">
        <f>ROUND(F25/$E$25*100,1)</f>
        <v>0</v>
      </c>
      <c r="H25" s="136">
        <f t="shared" si="1"/>
        <v>0</v>
      </c>
      <c r="I25" s="4"/>
    </row>
    <row r="26" spans="1:9" s="2" customFormat="1" ht="18" customHeight="1">
      <c r="A26" s="43">
        <v>9</v>
      </c>
      <c r="B26" s="714" t="s">
        <v>55</v>
      </c>
      <c r="C26" s="714"/>
      <c r="D26" s="44"/>
      <c r="E26" s="45">
        <v>502</v>
      </c>
      <c r="F26" s="42">
        <v>379</v>
      </c>
      <c r="G26" s="27">
        <f>ROUND(F26/$E$26*100,1)</f>
        <v>75.5</v>
      </c>
      <c r="H26" s="136">
        <f t="shared" si="1"/>
        <v>0.1</v>
      </c>
      <c r="I26" s="4"/>
    </row>
    <row r="27" spans="1:9" s="2" customFormat="1" ht="18" customHeight="1" thickBot="1">
      <c r="A27" s="46">
        <v>10</v>
      </c>
      <c r="B27" s="760" t="s">
        <v>8</v>
      </c>
      <c r="C27" s="760"/>
      <c r="D27" s="47"/>
      <c r="E27" s="48">
        <v>1500</v>
      </c>
      <c r="F27" s="49">
        <v>0</v>
      </c>
      <c r="G27" s="33">
        <f>ROUND(F27/$E$27*100,1)</f>
        <v>0</v>
      </c>
      <c r="H27" s="137">
        <f>ROUND(E27/$E$28*100,1)</f>
        <v>0.2</v>
      </c>
      <c r="I27" s="4"/>
    </row>
    <row r="28" spans="1:9" s="2" customFormat="1" ht="18" customHeight="1" thickTop="1" thickBot="1">
      <c r="A28" s="748" t="s">
        <v>35</v>
      </c>
      <c r="B28" s="749"/>
      <c r="C28" s="749"/>
      <c r="D28" s="749"/>
      <c r="E28" s="50">
        <f>SUM(E18:E27)</f>
        <v>961139</v>
      </c>
      <c r="F28" s="51">
        <f>SUM(F18:F27)</f>
        <v>329381</v>
      </c>
      <c r="G28" s="138">
        <f>ROUND(F28/$E$28*100,1)</f>
        <v>34.299999999999997</v>
      </c>
      <c r="H28" s="139">
        <f>SUM(H18:H27)</f>
        <v>100.19999999999999</v>
      </c>
      <c r="I28" s="4"/>
    </row>
    <row r="29" spans="1:9" s="2" customFormat="1" ht="18" customHeight="1">
      <c r="A29" s="60"/>
      <c r="B29" s="60"/>
      <c r="C29" s="60"/>
      <c r="D29" s="60"/>
      <c r="E29" s="61"/>
      <c r="F29" s="61"/>
      <c r="G29" s="62"/>
      <c r="H29" s="63"/>
      <c r="I29" s="4"/>
    </row>
    <row r="30" spans="1:9" s="2" customFormat="1" ht="18" customHeight="1">
      <c r="A30" s="60"/>
      <c r="B30" s="60"/>
      <c r="C30" s="60"/>
      <c r="D30" s="60"/>
      <c r="E30" s="61"/>
      <c r="F30" s="61"/>
      <c r="G30" s="62"/>
      <c r="H30" s="63"/>
      <c r="I30" s="4"/>
    </row>
    <row r="31" spans="1:9" s="2" customFormat="1" ht="18" customHeight="1">
      <c r="A31" s="60"/>
      <c r="B31" s="60"/>
      <c r="C31" s="60"/>
      <c r="D31" s="60"/>
      <c r="E31" s="61"/>
      <c r="F31" s="61"/>
      <c r="G31" s="62"/>
      <c r="H31" s="63"/>
      <c r="I31" s="4"/>
    </row>
    <row r="32" spans="1:9" s="2" customFormat="1" ht="18" customHeight="1">
      <c r="A32" s="60"/>
      <c r="B32" s="60"/>
      <c r="C32" s="60"/>
      <c r="D32" s="60"/>
      <c r="E32" s="61"/>
      <c r="F32" s="61"/>
      <c r="G32" s="62"/>
      <c r="H32" s="63"/>
      <c r="I32" s="4"/>
    </row>
    <row r="33" spans="1:9" s="2" customFormat="1" ht="18" customHeight="1">
      <c r="A33" s="60"/>
      <c r="B33" s="60"/>
      <c r="C33" s="60"/>
      <c r="D33" s="60"/>
      <c r="E33" s="61"/>
      <c r="F33" s="61"/>
      <c r="G33" s="62"/>
      <c r="H33" s="63"/>
      <c r="I33" s="4"/>
    </row>
    <row r="34" spans="1:9" s="2" customFormat="1" ht="18" customHeight="1">
      <c r="A34" s="60"/>
      <c r="B34" s="60"/>
      <c r="C34" s="60"/>
      <c r="D34" s="60"/>
      <c r="E34" s="61"/>
      <c r="F34" s="61"/>
      <c r="G34" s="62"/>
      <c r="H34" s="63"/>
      <c r="I34" s="4"/>
    </row>
    <row r="35" spans="1:9" s="2" customFormat="1" ht="18" customHeight="1">
      <c r="A35" s="60"/>
      <c r="B35" s="60"/>
      <c r="C35" s="60"/>
      <c r="D35" s="60"/>
      <c r="E35" s="61"/>
      <c r="F35" s="61"/>
      <c r="G35" s="62"/>
      <c r="H35" s="63"/>
      <c r="I35" s="4"/>
    </row>
    <row r="36" spans="1:9" s="2" customFormat="1" ht="18" customHeight="1">
      <c r="A36" s="60"/>
      <c r="B36" s="60"/>
      <c r="C36" s="60"/>
      <c r="D36" s="60"/>
      <c r="E36" s="61"/>
      <c r="F36" s="61"/>
      <c r="G36" s="62"/>
      <c r="H36" s="63"/>
      <c r="I36" s="4"/>
    </row>
    <row r="37" spans="1:9" s="2" customFormat="1" ht="18" customHeight="1">
      <c r="A37" s="60"/>
      <c r="B37" s="60"/>
      <c r="C37" s="60"/>
      <c r="D37" s="60"/>
      <c r="E37" s="61"/>
      <c r="F37" s="61"/>
      <c r="G37" s="62"/>
      <c r="H37" s="63"/>
      <c r="I37" s="4"/>
    </row>
    <row r="38" spans="1:9" s="2" customFormat="1" ht="18" customHeight="1">
      <c r="A38" s="64"/>
      <c r="B38" s="64"/>
      <c r="C38" s="64"/>
      <c r="D38" s="64"/>
      <c r="E38" s="64"/>
      <c r="F38" s="64"/>
      <c r="G38" s="64"/>
      <c r="H38" s="64"/>
      <c r="I38" s="5"/>
    </row>
    <row r="39" spans="1:9" s="2" customFormat="1" ht="24" customHeight="1">
      <c r="A39" s="754" t="s">
        <v>475</v>
      </c>
      <c r="B39" s="754"/>
      <c r="C39" s="754"/>
      <c r="D39" s="754"/>
      <c r="E39" s="754"/>
      <c r="F39" s="754"/>
      <c r="G39" s="754"/>
      <c r="H39" s="754"/>
      <c r="I39" s="1"/>
    </row>
    <row r="40" spans="1:9" s="2" customFormat="1" ht="20.100000000000001" customHeight="1" thickBot="1">
      <c r="A40" s="20" t="s">
        <v>1</v>
      </c>
      <c r="B40" s="20"/>
      <c r="C40" s="20"/>
      <c r="D40" s="20"/>
      <c r="E40" s="21"/>
      <c r="F40" s="21"/>
      <c r="G40" s="21"/>
      <c r="H40" s="22" t="s">
        <v>40</v>
      </c>
    </row>
    <row r="41" spans="1:9" s="2" customFormat="1" ht="18" customHeight="1">
      <c r="A41" s="716" t="s">
        <v>2</v>
      </c>
      <c r="B41" s="717"/>
      <c r="C41" s="717"/>
      <c r="D41" s="717"/>
      <c r="E41" s="728" t="s">
        <v>283</v>
      </c>
      <c r="F41" s="720" t="s">
        <v>37</v>
      </c>
      <c r="G41" s="725" t="s">
        <v>39</v>
      </c>
      <c r="H41" s="723" t="s">
        <v>38</v>
      </c>
      <c r="I41" s="14"/>
    </row>
    <row r="42" spans="1:9" s="2" customFormat="1" ht="18" customHeight="1">
      <c r="A42" s="718"/>
      <c r="B42" s="719"/>
      <c r="C42" s="719"/>
      <c r="D42" s="719"/>
      <c r="E42" s="729"/>
      <c r="F42" s="721"/>
      <c r="G42" s="726"/>
      <c r="H42" s="724"/>
      <c r="I42" s="14"/>
    </row>
    <row r="43" spans="1:9" s="2" customFormat="1" ht="18" customHeight="1">
      <c r="A43" s="23">
        <v>1</v>
      </c>
      <c r="B43" s="731" t="s">
        <v>56</v>
      </c>
      <c r="C43" s="731"/>
      <c r="D43" s="24"/>
      <c r="E43" s="25">
        <v>161862</v>
      </c>
      <c r="F43" s="26">
        <v>74621</v>
      </c>
      <c r="G43" s="27">
        <f>ROUND(F43/$E$43*100,1)</f>
        <v>46.1</v>
      </c>
      <c r="H43" s="120">
        <f>ROUND(E43/$E$51*100,1)</f>
        <v>18.5</v>
      </c>
      <c r="I43" s="15"/>
    </row>
    <row r="44" spans="1:9" s="2" customFormat="1" ht="18" customHeight="1">
      <c r="A44" s="28">
        <v>2</v>
      </c>
      <c r="B44" s="714" t="s">
        <v>44</v>
      </c>
      <c r="C44" s="714"/>
      <c r="D44" s="30"/>
      <c r="E44" s="25">
        <v>203101</v>
      </c>
      <c r="F44" s="26">
        <v>86284</v>
      </c>
      <c r="G44" s="27">
        <f>ROUND(F44/$E$44*100,1)</f>
        <v>42.5</v>
      </c>
      <c r="H44" s="120">
        <f>ROUND(E44/$E$51*100,1)</f>
        <v>23.2</v>
      </c>
      <c r="I44" s="15"/>
    </row>
    <row r="45" spans="1:9" s="2" customFormat="1" ht="18" customHeight="1">
      <c r="A45" s="31">
        <v>3</v>
      </c>
      <c r="B45" s="714" t="s">
        <v>57</v>
      </c>
      <c r="C45" s="714"/>
      <c r="D45" s="30"/>
      <c r="E45" s="25">
        <v>217182</v>
      </c>
      <c r="F45" s="26">
        <v>88847</v>
      </c>
      <c r="G45" s="27">
        <f>ROUND(F45/$E$45*100,1)</f>
        <v>40.9</v>
      </c>
      <c r="H45" s="120">
        <f>ROUND(E45/$E$51*100,1)-0.1</f>
        <v>24.799999999999997</v>
      </c>
      <c r="I45" s="15"/>
    </row>
    <row r="46" spans="1:9" s="2" customFormat="1" ht="18" customHeight="1">
      <c r="A46" s="23">
        <v>4</v>
      </c>
      <c r="B46" s="714" t="s">
        <v>45</v>
      </c>
      <c r="C46" s="714"/>
      <c r="D46" s="30"/>
      <c r="E46" s="25">
        <v>119075</v>
      </c>
      <c r="F46" s="26">
        <v>48878</v>
      </c>
      <c r="G46" s="27">
        <f>ROUND(F46/$E$46*100,1)</f>
        <v>41</v>
      </c>
      <c r="H46" s="120">
        <f t="shared" ref="H46:H48" si="2">ROUND(E46/$E$51*100,1)</f>
        <v>13.6</v>
      </c>
      <c r="I46" s="15"/>
    </row>
    <row r="47" spans="1:9" s="2" customFormat="1" ht="18" customHeight="1">
      <c r="A47" s="28">
        <v>5</v>
      </c>
      <c r="B47" s="722" t="s">
        <v>46</v>
      </c>
      <c r="C47" s="722"/>
      <c r="D47" s="30"/>
      <c r="E47" s="25">
        <v>1</v>
      </c>
      <c r="F47" s="26">
        <v>1</v>
      </c>
      <c r="G47" s="27">
        <f>ROUND(F47/$E$47*100,1)</f>
        <v>100</v>
      </c>
      <c r="H47" s="120">
        <f t="shared" si="2"/>
        <v>0</v>
      </c>
      <c r="I47" s="15"/>
    </row>
    <row r="48" spans="1:9" s="2" customFormat="1" ht="18" customHeight="1">
      <c r="A48" s="31">
        <v>6</v>
      </c>
      <c r="B48" s="714" t="s">
        <v>47</v>
      </c>
      <c r="C48" s="714"/>
      <c r="D48" s="30"/>
      <c r="E48" s="25">
        <v>126097</v>
      </c>
      <c r="F48" s="26">
        <v>0</v>
      </c>
      <c r="G48" s="27">
        <f>ROUND(F48/$E$48*100,1)</f>
        <v>0</v>
      </c>
      <c r="H48" s="120">
        <f t="shared" si="2"/>
        <v>14.4</v>
      </c>
      <c r="I48" s="15"/>
    </row>
    <row r="49" spans="1:9" s="2" customFormat="1" ht="18" customHeight="1">
      <c r="A49" s="23">
        <v>7</v>
      </c>
      <c r="B49" s="714" t="s">
        <v>48</v>
      </c>
      <c r="C49" s="714"/>
      <c r="D49" s="30"/>
      <c r="E49" s="25">
        <v>46403</v>
      </c>
      <c r="F49" s="26">
        <v>46403</v>
      </c>
      <c r="G49" s="27">
        <f>ROUND(F49/$E$49*100,1)</f>
        <v>100</v>
      </c>
      <c r="H49" s="120">
        <f>ROUND(E49/$E$51*100,1)</f>
        <v>5.3</v>
      </c>
      <c r="I49" s="15"/>
    </row>
    <row r="50" spans="1:9" s="2" customFormat="1" ht="18" customHeight="1" thickBot="1">
      <c r="A50" s="28">
        <v>8</v>
      </c>
      <c r="B50" s="714" t="s">
        <v>49</v>
      </c>
      <c r="C50" s="714"/>
      <c r="D50" s="30"/>
      <c r="E50" s="25">
        <v>59</v>
      </c>
      <c r="F50" s="26">
        <v>46</v>
      </c>
      <c r="G50" s="54">
        <f>ROUND(F50/$E$50*100,1)</f>
        <v>78</v>
      </c>
      <c r="H50" s="120">
        <f>ROUND(E50/$E$51*100,1)</f>
        <v>0</v>
      </c>
      <c r="I50" s="15"/>
    </row>
    <row r="51" spans="1:9" s="2" customFormat="1" ht="18" customHeight="1" thickTop="1" thickBot="1">
      <c r="A51" s="735" t="s">
        <v>35</v>
      </c>
      <c r="B51" s="736"/>
      <c r="C51" s="736"/>
      <c r="D51" s="737"/>
      <c r="E51" s="34">
        <f>SUM(E43:E50)</f>
        <v>873780</v>
      </c>
      <c r="F51" s="35">
        <f>SUM(F43:F50)</f>
        <v>345080</v>
      </c>
      <c r="G51" s="36">
        <f>ROUND(F51/$E$51*100,1)</f>
        <v>39.5</v>
      </c>
      <c r="H51" s="128">
        <f>SUM(H43:H50)</f>
        <v>99.8</v>
      </c>
      <c r="I51" s="16"/>
    </row>
    <row r="52" spans="1:9" s="2" customFormat="1" ht="7.5" customHeight="1">
      <c r="A52" s="37"/>
      <c r="B52" s="37"/>
      <c r="C52" s="37"/>
      <c r="D52" s="37"/>
      <c r="E52" s="37"/>
      <c r="F52" s="37"/>
      <c r="G52" s="37"/>
      <c r="H52" s="37"/>
      <c r="I52" s="4"/>
    </row>
    <row r="53" spans="1:9" s="2" customFormat="1" ht="18" customHeight="1" thickBot="1">
      <c r="A53" s="38" t="s">
        <v>3</v>
      </c>
      <c r="B53" s="38"/>
      <c r="C53" s="38"/>
      <c r="D53" s="38"/>
      <c r="E53" s="20"/>
      <c r="F53" s="20"/>
      <c r="G53" s="20"/>
      <c r="H53" s="135" t="s">
        <v>40</v>
      </c>
      <c r="I53" s="17"/>
    </row>
    <row r="54" spans="1:9" s="2" customFormat="1" ht="18" customHeight="1">
      <c r="A54" s="739" t="s">
        <v>2</v>
      </c>
      <c r="B54" s="740"/>
      <c r="C54" s="740"/>
      <c r="D54" s="740"/>
      <c r="E54" s="732" t="s">
        <v>283</v>
      </c>
      <c r="F54" s="730" t="s">
        <v>96</v>
      </c>
      <c r="G54" s="727" t="s">
        <v>39</v>
      </c>
      <c r="H54" s="733" t="s">
        <v>38</v>
      </c>
      <c r="I54" s="18"/>
    </row>
    <row r="55" spans="1:9" s="2" customFormat="1" ht="18" customHeight="1">
      <c r="A55" s="741"/>
      <c r="B55" s="742"/>
      <c r="C55" s="742"/>
      <c r="D55" s="742"/>
      <c r="E55" s="729"/>
      <c r="F55" s="721"/>
      <c r="G55" s="726"/>
      <c r="H55" s="734"/>
      <c r="I55" s="18"/>
    </row>
    <row r="56" spans="1:9" s="2" customFormat="1" ht="18" customHeight="1">
      <c r="A56" s="39">
        <v>1</v>
      </c>
      <c r="B56" s="731" t="s">
        <v>50</v>
      </c>
      <c r="C56" s="731"/>
      <c r="D56" s="40"/>
      <c r="E56" s="41">
        <v>13714</v>
      </c>
      <c r="F56" s="42">
        <v>4656</v>
      </c>
      <c r="G56" s="27">
        <f>ROUND(F56/$E$56*100,1)</f>
        <v>34</v>
      </c>
      <c r="H56" s="136">
        <f t="shared" ref="H56:H61" si="3">ROUND(E56/$E$62*100,1)</f>
        <v>1.6</v>
      </c>
      <c r="I56" s="4"/>
    </row>
    <row r="57" spans="1:9" s="2" customFormat="1" ht="18" customHeight="1">
      <c r="A57" s="43">
        <v>2</v>
      </c>
      <c r="B57" s="714" t="s">
        <v>51</v>
      </c>
      <c r="C57" s="714"/>
      <c r="D57" s="44"/>
      <c r="E57" s="45">
        <v>788468</v>
      </c>
      <c r="F57" s="42">
        <v>285730</v>
      </c>
      <c r="G57" s="27">
        <f>ROUND(F57/$E$57*100,1)</f>
        <v>36.200000000000003</v>
      </c>
      <c r="H57" s="136">
        <f t="shared" si="3"/>
        <v>90.2</v>
      </c>
      <c r="I57" s="4"/>
    </row>
    <row r="58" spans="1:9" s="2" customFormat="1" ht="18" customHeight="1">
      <c r="A58" s="43">
        <v>3</v>
      </c>
      <c r="B58" s="714" t="s">
        <v>59</v>
      </c>
      <c r="C58" s="714"/>
      <c r="D58" s="44"/>
      <c r="E58" s="45">
        <v>29257</v>
      </c>
      <c r="F58" s="42">
        <v>6898</v>
      </c>
      <c r="G58" s="27">
        <f>ROUND(F58/$E$58*100,1)</f>
        <v>23.6</v>
      </c>
      <c r="H58" s="136">
        <f t="shared" si="3"/>
        <v>3.3</v>
      </c>
      <c r="I58" s="4"/>
    </row>
    <row r="59" spans="1:9" s="2" customFormat="1" ht="18" customHeight="1">
      <c r="A59" s="43">
        <v>4</v>
      </c>
      <c r="B59" s="714" t="s">
        <v>54</v>
      </c>
      <c r="C59" s="714"/>
      <c r="D59" s="44"/>
      <c r="E59" s="45">
        <v>21271</v>
      </c>
      <c r="F59" s="42">
        <v>1</v>
      </c>
      <c r="G59" s="27">
        <f>ROUND(F59/$E$59*100,1)</f>
        <v>0</v>
      </c>
      <c r="H59" s="136">
        <f t="shared" si="3"/>
        <v>2.4</v>
      </c>
      <c r="I59" s="4"/>
    </row>
    <row r="60" spans="1:9" s="2" customFormat="1" ht="18" customHeight="1">
      <c r="A60" s="43">
        <v>5</v>
      </c>
      <c r="B60" s="714" t="s">
        <v>55</v>
      </c>
      <c r="C60" s="714"/>
      <c r="D60" s="44"/>
      <c r="E60" s="45">
        <v>20082</v>
      </c>
      <c r="F60" s="42">
        <v>7</v>
      </c>
      <c r="G60" s="27">
        <f>ROUND(F60/$E$60*100,1)</f>
        <v>0</v>
      </c>
      <c r="H60" s="136">
        <f t="shared" si="3"/>
        <v>2.2999999999999998</v>
      </c>
      <c r="I60" s="4"/>
    </row>
    <row r="61" spans="1:9" s="2" customFormat="1" ht="18" customHeight="1" thickBot="1">
      <c r="A61" s="55">
        <v>6</v>
      </c>
      <c r="B61" s="743" t="s">
        <v>8</v>
      </c>
      <c r="C61" s="743"/>
      <c r="D61" s="56"/>
      <c r="E61" s="57">
        <v>988</v>
      </c>
      <c r="F61" s="58">
        <v>0</v>
      </c>
      <c r="G61" s="33">
        <f>ROUND(F61/$E$61*100,1)</f>
        <v>0</v>
      </c>
      <c r="H61" s="140">
        <f t="shared" si="3"/>
        <v>0.1</v>
      </c>
      <c r="I61" s="4"/>
    </row>
    <row r="62" spans="1:9" s="2" customFormat="1" ht="18" customHeight="1" thickTop="1" thickBot="1">
      <c r="A62" s="753" t="s">
        <v>35</v>
      </c>
      <c r="B62" s="749"/>
      <c r="C62" s="749"/>
      <c r="D62" s="749"/>
      <c r="E62" s="50">
        <f>SUM(E56:E61)</f>
        <v>873780</v>
      </c>
      <c r="F62" s="51">
        <f>SUM(F56:F61)</f>
        <v>297292</v>
      </c>
      <c r="G62" s="138">
        <f>ROUND(F62/$E$62*100,1)</f>
        <v>34</v>
      </c>
      <c r="H62" s="139">
        <f>SUM(H56:H61)</f>
        <v>99.899999999999991</v>
      </c>
      <c r="I62" s="4"/>
    </row>
    <row r="64" spans="1:9" s="2" customFormat="1" ht="24" customHeight="1">
      <c r="A64" s="754" t="s">
        <v>476</v>
      </c>
      <c r="B64" s="754"/>
      <c r="C64" s="754"/>
      <c r="D64" s="754"/>
      <c r="E64" s="754"/>
      <c r="F64" s="754"/>
      <c r="G64" s="754"/>
      <c r="H64" s="754"/>
      <c r="I64" s="1"/>
    </row>
    <row r="65" spans="1:9" s="2" customFormat="1" ht="20.100000000000001" customHeight="1" thickBot="1">
      <c r="A65" s="20" t="s">
        <v>1</v>
      </c>
      <c r="B65" s="20"/>
      <c r="C65" s="20"/>
      <c r="D65" s="20"/>
      <c r="E65" s="21"/>
      <c r="F65" s="21"/>
      <c r="G65" s="21"/>
      <c r="H65" s="22" t="s">
        <v>40</v>
      </c>
    </row>
    <row r="66" spans="1:9" s="2" customFormat="1" ht="18" customHeight="1">
      <c r="A66" s="716" t="s">
        <v>2</v>
      </c>
      <c r="B66" s="717"/>
      <c r="C66" s="717"/>
      <c r="D66" s="717"/>
      <c r="E66" s="728" t="s">
        <v>283</v>
      </c>
      <c r="F66" s="720" t="s">
        <v>37</v>
      </c>
      <c r="G66" s="725" t="s">
        <v>39</v>
      </c>
      <c r="H66" s="723" t="s">
        <v>38</v>
      </c>
      <c r="I66" s="14"/>
    </row>
    <row r="67" spans="1:9" s="2" customFormat="1" ht="18" customHeight="1">
      <c r="A67" s="718"/>
      <c r="B67" s="719"/>
      <c r="C67" s="719"/>
      <c r="D67" s="719"/>
      <c r="E67" s="729"/>
      <c r="F67" s="721"/>
      <c r="G67" s="726"/>
      <c r="H67" s="724"/>
      <c r="I67" s="14"/>
    </row>
    <row r="68" spans="1:9" s="2" customFormat="1" ht="18" customHeight="1">
      <c r="A68" s="23">
        <v>1</v>
      </c>
      <c r="B68" s="731" t="s">
        <v>60</v>
      </c>
      <c r="C68" s="731"/>
      <c r="D68" s="24"/>
      <c r="E68" s="25">
        <v>79339</v>
      </c>
      <c r="F68" s="26">
        <v>37814</v>
      </c>
      <c r="G68" s="27">
        <f>ROUND(F68/$E$68*100,1)</f>
        <v>47.7</v>
      </c>
      <c r="H68" s="120">
        <f t="shared" ref="H68:H73" si="4">ROUND(E68/$E$74*100,1)</f>
        <v>68.5</v>
      </c>
      <c r="I68" s="15"/>
    </row>
    <row r="69" spans="1:9" s="2" customFormat="1" ht="18" customHeight="1">
      <c r="A69" s="28">
        <v>2</v>
      </c>
      <c r="B69" s="714" t="s">
        <v>43</v>
      </c>
      <c r="C69" s="714"/>
      <c r="D69" s="30"/>
      <c r="E69" s="25">
        <v>1</v>
      </c>
      <c r="F69" s="26">
        <v>0</v>
      </c>
      <c r="G69" s="27">
        <f>ROUND(F69/$E$69*100,1)</f>
        <v>0</v>
      </c>
      <c r="H69" s="120">
        <f t="shared" si="4"/>
        <v>0</v>
      </c>
      <c r="I69" s="15"/>
    </row>
    <row r="70" spans="1:9" s="2" customFormat="1" ht="18" hidden="1" customHeight="1">
      <c r="A70" s="31">
        <v>3</v>
      </c>
      <c r="B70" s="714" t="s">
        <v>44</v>
      </c>
      <c r="C70" s="714"/>
      <c r="D70" s="30"/>
      <c r="E70" s="25"/>
      <c r="F70" s="26"/>
      <c r="G70" s="27">
        <f>ROUND(F70/$E$71*100,1)</f>
        <v>0</v>
      </c>
      <c r="H70" s="120">
        <f t="shared" si="4"/>
        <v>0</v>
      </c>
      <c r="I70" s="15"/>
    </row>
    <row r="71" spans="1:9" s="2" customFormat="1" ht="18" customHeight="1">
      <c r="A71" s="31">
        <v>3</v>
      </c>
      <c r="B71" s="714" t="s">
        <v>47</v>
      </c>
      <c r="C71" s="714"/>
      <c r="D71" s="30"/>
      <c r="E71" s="25">
        <v>36410</v>
      </c>
      <c r="F71" s="26">
        <v>1874</v>
      </c>
      <c r="G71" s="27">
        <f>ROUND(F71/$E$71*100,1)</f>
        <v>5.0999999999999996</v>
      </c>
      <c r="H71" s="120">
        <f t="shared" si="4"/>
        <v>31.4</v>
      </c>
      <c r="I71" s="15"/>
    </row>
    <row r="72" spans="1:9" s="2" customFormat="1" ht="18" customHeight="1">
      <c r="A72" s="23">
        <v>4</v>
      </c>
      <c r="B72" s="714" t="s">
        <v>48</v>
      </c>
      <c r="C72" s="714"/>
      <c r="D72" s="30"/>
      <c r="E72" s="25">
        <v>1</v>
      </c>
      <c r="F72" s="26">
        <v>153</v>
      </c>
      <c r="G72" s="27">
        <f>ROUND(F72/$E$72*100,1)</f>
        <v>15300</v>
      </c>
      <c r="H72" s="120">
        <f t="shared" si="4"/>
        <v>0</v>
      </c>
      <c r="I72" s="15"/>
    </row>
    <row r="73" spans="1:9" s="2" customFormat="1" ht="18" customHeight="1" thickBot="1">
      <c r="A73" s="697">
        <v>5</v>
      </c>
      <c r="B73" s="756" t="s">
        <v>49</v>
      </c>
      <c r="C73" s="756"/>
      <c r="D73" s="698"/>
      <c r="E73" s="699">
        <v>120</v>
      </c>
      <c r="F73" s="700">
        <v>0</v>
      </c>
      <c r="G73" s="701">
        <f>ROUND(F73/$E$73*100,1)</f>
        <v>0</v>
      </c>
      <c r="H73" s="702">
        <f t="shared" si="4"/>
        <v>0.1</v>
      </c>
      <c r="I73" s="15"/>
    </row>
    <row r="74" spans="1:9" s="2" customFormat="1" ht="18" customHeight="1" thickTop="1" thickBot="1">
      <c r="A74" s="757" t="s">
        <v>35</v>
      </c>
      <c r="B74" s="758"/>
      <c r="C74" s="758"/>
      <c r="D74" s="759"/>
      <c r="E74" s="34">
        <f>SUM(E68:E73)</f>
        <v>115871</v>
      </c>
      <c r="F74" s="35">
        <f>SUM(F68:F73)</f>
        <v>39841</v>
      </c>
      <c r="G74" s="65">
        <f>ROUND(F74/$E$74*100,1)</f>
        <v>34.4</v>
      </c>
      <c r="H74" s="128">
        <f>SUM(H68:H73)</f>
        <v>100</v>
      </c>
      <c r="I74" s="16"/>
    </row>
    <row r="75" spans="1:9" s="2" customFormat="1" ht="7.5" customHeight="1">
      <c r="A75" s="37"/>
      <c r="B75" s="37"/>
      <c r="C75" s="37"/>
      <c r="D75" s="37"/>
      <c r="E75" s="37"/>
      <c r="F75" s="37"/>
      <c r="G75" s="37"/>
      <c r="H75" s="37"/>
      <c r="I75" s="4"/>
    </row>
    <row r="76" spans="1:9" s="2" customFormat="1" ht="18" customHeight="1" thickBot="1">
      <c r="A76" s="38" t="s">
        <v>3</v>
      </c>
      <c r="B76" s="38"/>
      <c r="C76" s="38"/>
      <c r="D76" s="38"/>
      <c r="E76" s="20"/>
      <c r="F76" s="20"/>
      <c r="G76" s="20"/>
      <c r="H76" s="135" t="s">
        <v>40</v>
      </c>
      <c r="I76" s="17"/>
    </row>
    <row r="77" spans="1:9" s="2" customFormat="1" ht="18" customHeight="1">
      <c r="A77" s="739" t="s">
        <v>2</v>
      </c>
      <c r="B77" s="740"/>
      <c r="C77" s="740"/>
      <c r="D77" s="740"/>
      <c r="E77" s="732" t="s">
        <v>283</v>
      </c>
      <c r="F77" s="730" t="s">
        <v>96</v>
      </c>
      <c r="G77" s="727" t="s">
        <v>39</v>
      </c>
      <c r="H77" s="733" t="s">
        <v>38</v>
      </c>
      <c r="I77" s="18"/>
    </row>
    <row r="78" spans="1:9" s="2" customFormat="1" ht="18" customHeight="1">
      <c r="A78" s="741"/>
      <c r="B78" s="742"/>
      <c r="C78" s="742"/>
      <c r="D78" s="742"/>
      <c r="E78" s="729"/>
      <c r="F78" s="721"/>
      <c r="G78" s="726"/>
      <c r="H78" s="734"/>
      <c r="I78" s="18"/>
    </row>
    <row r="79" spans="1:9" s="2" customFormat="1" ht="18" customHeight="1">
      <c r="A79" s="39">
        <v>1</v>
      </c>
      <c r="B79" s="731" t="s">
        <v>50</v>
      </c>
      <c r="C79" s="731"/>
      <c r="D79" s="40"/>
      <c r="E79" s="41">
        <v>1710</v>
      </c>
      <c r="F79" s="42">
        <v>732</v>
      </c>
      <c r="G79" s="27">
        <f>ROUND(F79/$E$79*100,1)</f>
        <v>42.8</v>
      </c>
      <c r="H79" s="136">
        <f>ROUND(E79/$E$83*100,1)</f>
        <v>1.5</v>
      </c>
      <c r="I79" s="4"/>
    </row>
    <row r="80" spans="1:9" s="2" customFormat="1" ht="18" customHeight="1">
      <c r="A80" s="43">
        <v>2</v>
      </c>
      <c r="B80" s="752" t="s">
        <v>61</v>
      </c>
      <c r="C80" s="752"/>
      <c r="D80" s="44"/>
      <c r="E80" s="45">
        <v>113941</v>
      </c>
      <c r="F80" s="42">
        <v>37385</v>
      </c>
      <c r="G80" s="27">
        <f>ROUND(F80/$E$80*100,1)</f>
        <v>32.799999999999997</v>
      </c>
      <c r="H80" s="136">
        <f>ROUND(E80/$E$83*100,1)</f>
        <v>98.3</v>
      </c>
      <c r="I80" s="4"/>
    </row>
    <row r="81" spans="1:9" s="2" customFormat="1" ht="18" customHeight="1">
      <c r="A81" s="43">
        <v>3</v>
      </c>
      <c r="B81" s="714" t="s">
        <v>55</v>
      </c>
      <c r="C81" s="714"/>
      <c r="D81" s="44"/>
      <c r="E81" s="45">
        <v>120</v>
      </c>
      <c r="F81" s="42">
        <v>23</v>
      </c>
      <c r="G81" s="27">
        <f>ROUND(F81/$E$81*100,1)</f>
        <v>19.2</v>
      </c>
      <c r="H81" s="136">
        <f>ROUND(E81/$E$83*100,1)</f>
        <v>0.1</v>
      </c>
      <c r="I81" s="4"/>
    </row>
    <row r="82" spans="1:9" s="2" customFormat="1" ht="18" customHeight="1" thickBot="1">
      <c r="A82" s="55">
        <v>4</v>
      </c>
      <c r="B82" s="743" t="s">
        <v>8</v>
      </c>
      <c r="C82" s="743"/>
      <c r="D82" s="56"/>
      <c r="E82" s="57">
        <v>100</v>
      </c>
      <c r="F82" s="58">
        <v>0</v>
      </c>
      <c r="G82" s="33">
        <f>ROUND(F82/$E$82*100,1)</f>
        <v>0</v>
      </c>
      <c r="H82" s="140">
        <f>ROUND(E82/$E$83*100,1)</f>
        <v>0.1</v>
      </c>
      <c r="I82" s="4"/>
    </row>
    <row r="83" spans="1:9" s="2" customFormat="1" ht="18" customHeight="1" thickTop="1" thickBot="1">
      <c r="A83" s="753" t="s">
        <v>35</v>
      </c>
      <c r="B83" s="749"/>
      <c r="C83" s="749"/>
      <c r="D83" s="749"/>
      <c r="E83" s="50">
        <f>SUM(E79:E82)</f>
        <v>115871</v>
      </c>
      <c r="F83" s="51">
        <f>SUM(F79:F82)</f>
        <v>38140</v>
      </c>
      <c r="G83" s="138">
        <f>ROUND(F83/$E$83*100,1)</f>
        <v>32.9</v>
      </c>
      <c r="H83" s="139">
        <f>SUM(H79:H82)</f>
        <v>99.999999999999986</v>
      </c>
      <c r="I83" s="4"/>
    </row>
    <row r="85" spans="1:9" s="2" customFormat="1" ht="24" customHeight="1">
      <c r="A85" s="754" t="s">
        <v>477</v>
      </c>
      <c r="B85" s="754"/>
      <c r="C85" s="754"/>
      <c r="D85" s="754"/>
      <c r="E85" s="754"/>
      <c r="F85" s="754"/>
      <c r="G85" s="754"/>
      <c r="H85" s="754"/>
      <c r="I85" s="1"/>
    </row>
    <row r="86" spans="1:9" s="2" customFormat="1" ht="20.100000000000001" customHeight="1" thickBot="1">
      <c r="A86" s="20" t="s">
        <v>1</v>
      </c>
      <c r="B86" s="20"/>
      <c r="C86" s="20"/>
      <c r="D86" s="20"/>
      <c r="E86" s="21"/>
      <c r="F86" s="21"/>
      <c r="G86" s="21"/>
      <c r="H86" s="22" t="s">
        <v>40</v>
      </c>
    </row>
    <row r="87" spans="1:9" s="2" customFormat="1" ht="18" customHeight="1">
      <c r="A87" s="716" t="s">
        <v>2</v>
      </c>
      <c r="B87" s="717"/>
      <c r="C87" s="717"/>
      <c r="D87" s="717"/>
      <c r="E87" s="728" t="s">
        <v>283</v>
      </c>
      <c r="F87" s="720" t="s">
        <v>37</v>
      </c>
      <c r="G87" s="725" t="s">
        <v>39</v>
      </c>
      <c r="H87" s="723" t="s">
        <v>38</v>
      </c>
      <c r="I87" s="14"/>
    </row>
    <row r="88" spans="1:9" s="2" customFormat="1" ht="18" customHeight="1">
      <c r="A88" s="718"/>
      <c r="B88" s="719"/>
      <c r="C88" s="719"/>
      <c r="D88" s="719"/>
      <c r="E88" s="729"/>
      <c r="F88" s="721"/>
      <c r="G88" s="726"/>
      <c r="H88" s="724"/>
      <c r="I88" s="14"/>
    </row>
    <row r="89" spans="1:9" s="2" customFormat="1" ht="18" customHeight="1">
      <c r="A89" s="23">
        <v>1</v>
      </c>
      <c r="B89" s="731" t="s">
        <v>62</v>
      </c>
      <c r="C89" s="731"/>
      <c r="D89" s="24"/>
      <c r="E89" s="25">
        <v>9270</v>
      </c>
      <c r="F89" s="26">
        <v>0</v>
      </c>
      <c r="G89" s="27">
        <f>ROUND(F89/$E$89*100,1)</f>
        <v>0</v>
      </c>
      <c r="H89" s="120">
        <f>ROUND(E89/$E$96*100,1)</f>
        <v>4.3</v>
      </c>
      <c r="I89" s="15"/>
    </row>
    <row r="90" spans="1:9" s="2" customFormat="1" ht="18" customHeight="1">
      <c r="A90" s="28">
        <v>2</v>
      </c>
      <c r="B90" s="714" t="s">
        <v>43</v>
      </c>
      <c r="C90" s="714"/>
      <c r="D90" s="30"/>
      <c r="E90" s="25">
        <v>109320</v>
      </c>
      <c r="F90" s="26">
        <v>42194</v>
      </c>
      <c r="G90" s="27">
        <f>ROUND(F90/$E$90*100,1)</f>
        <v>38.6</v>
      </c>
      <c r="H90" s="120">
        <f>ROUND(E90/$E$96*100,1)</f>
        <v>50.3</v>
      </c>
      <c r="I90" s="15"/>
    </row>
    <row r="91" spans="1:9" s="2" customFormat="1" ht="18" customHeight="1">
      <c r="A91" s="697">
        <v>3</v>
      </c>
      <c r="B91" s="755" t="s">
        <v>487</v>
      </c>
      <c r="C91" s="755"/>
      <c r="D91" s="698"/>
      <c r="E91" s="699">
        <v>6500</v>
      </c>
      <c r="F91" s="700">
        <v>0</v>
      </c>
      <c r="G91" s="27">
        <f>ROUND(F91/$E$90*100,1)</f>
        <v>0</v>
      </c>
      <c r="H91" s="120">
        <f>ROUND(E91/$E$96*100,1)</f>
        <v>3</v>
      </c>
      <c r="I91" s="15"/>
    </row>
    <row r="92" spans="1:9" s="2" customFormat="1" ht="18" customHeight="1">
      <c r="A92" s="31">
        <v>3</v>
      </c>
      <c r="B92" s="714" t="s">
        <v>47</v>
      </c>
      <c r="C92" s="714"/>
      <c r="D92" s="30"/>
      <c r="E92" s="25">
        <v>72062</v>
      </c>
      <c r="F92" s="26">
        <v>20000</v>
      </c>
      <c r="G92" s="27">
        <f>ROUND(F92/$E$92*100,1)</f>
        <v>27.8</v>
      </c>
      <c r="H92" s="120">
        <f>ROUND(E92/$E$96*100,1)</f>
        <v>33.200000000000003</v>
      </c>
      <c r="I92" s="15"/>
    </row>
    <row r="93" spans="1:9" s="2" customFormat="1" ht="18" customHeight="1">
      <c r="A93" s="23">
        <v>4</v>
      </c>
      <c r="B93" s="714" t="s">
        <v>48</v>
      </c>
      <c r="C93" s="714"/>
      <c r="D93" s="30"/>
      <c r="E93" s="25">
        <v>100</v>
      </c>
      <c r="F93" s="26">
        <v>11709</v>
      </c>
      <c r="G93" s="27">
        <f>ROUND(F93/$E$93*100,1)</f>
        <v>11709</v>
      </c>
      <c r="H93" s="120">
        <f>ROUND(E93/$E$96*100,1)+0.1</f>
        <v>0.1</v>
      </c>
      <c r="I93" s="15"/>
    </row>
    <row r="94" spans="1:9" s="2" customFormat="1" ht="18" customHeight="1">
      <c r="A94" s="28">
        <v>5</v>
      </c>
      <c r="B94" s="722" t="s">
        <v>49</v>
      </c>
      <c r="C94" s="722"/>
      <c r="D94" s="30"/>
      <c r="E94" s="25">
        <v>3</v>
      </c>
      <c r="F94" s="26">
        <v>0</v>
      </c>
      <c r="G94" s="27">
        <f>ROUND(F94/$E$94*100,1)</f>
        <v>0</v>
      </c>
      <c r="H94" s="120">
        <f t="shared" ref="H94:H95" si="5">ROUND(E94/$E$96*100,1)</f>
        <v>0</v>
      </c>
      <c r="I94" s="15"/>
    </row>
    <row r="95" spans="1:9" s="2" customFormat="1" ht="18" customHeight="1" thickBot="1">
      <c r="A95" s="31">
        <v>6</v>
      </c>
      <c r="B95" s="714" t="s">
        <v>63</v>
      </c>
      <c r="C95" s="714"/>
      <c r="D95" s="30"/>
      <c r="E95" s="25">
        <v>19900</v>
      </c>
      <c r="F95" s="26">
        <v>0</v>
      </c>
      <c r="G95" s="27">
        <f>ROUND(F95/$E$95*100,1)</f>
        <v>0</v>
      </c>
      <c r="H95" s="120">
        <f t="shared" si="5"/>
        <v>9.1999999999999993</v>
      </c>
      <c r="I95" s="15"/>
    </row>
    <row r="96" spans="1:9" s="2" customFormat="1" ht="18" customHeight="1" thickTop="1" thickBot="1">
      <c r="A96" s="735" t="s">
        <v>35</v>
      </c>
      <c r="B96" s="736"/>
      <c r="C96" s="736"/>
      <c r="D96" s="737"/>
      <c r="E96" s="34">
        <f>SUM(E89:E95)</f>
        <v>217155</v>
      </c>
      <c r="F96" s="35">
        <f>SUM(F89:F95)</f>
        <v>73903</v>
      </c>
      <c r="G96" s="65">
        <f>ROUND(F96/$E$96*100,1)</f>
        <v>34</v>
      </c>
      <c r="H96" s="128">
        <f>SUM(H89:H95)</f>
        <v>100.1</v>
      </c>
      <c r="I96" s="16"/>
    </row>
    <row r="97" spans="1:9" s="2" customFormat="1" ht="7.5" customHeight="1">
      <c r="A97" s="37"/>
      <c r="B97" s="37"/>
      <c r="C97" s="37"/>
      <c r="D97" s="37"/>
      <c r="E97" s="37"/>
      <c r="F97" s="37"/>
      <c r="G97" s="37"/>
      <c r="H97" s="37"/>
      <c r="I97" s="4"/>
    </row>
    <row r="98" spans="1:9" s="2" customFormat="1" ht="18" customHeight="1" thickBot="1">
      <c r="A98" s="38" t="s">
        <v>3</v>
      </c>
      <c r="B98" s="38"/>
      <c r="C98" s="38"/>
      <c r="D98" s="38"/>
      <c r="E98" s="20"/>
      <c r="F98" s="20"/>
      <c r="G98" s="20"/>
      <c r="H98" s="135" t="s">
        <v>40</v>
      </c>
      <c r="I98" s="17"/>
    </row>
    <row r="99" spans="1:9" s="2" customFormat="1" ht="18" customHeight="1">
      <c r="A99" s="739" t="s">
        <v>2</v>
      </c>
      <c r="B99" s="740"/>
      <c r="C99" s="740"/>
      <c r="D99" s="740"/>
      <c r="E99" s="732" t="s">
        <v>283</v>
      </c>
      <c r="F99" s="730" t="s">
        <v>96</v>
      </c>
      <c r="G99" s="727" t="s">
        <v>39</v>
      </c>
      <c r="H99" s="733" t="s">
        <v>38</v>
      </c>
      <c r="I99" s="18"/>
    </row>
    <row r="100" spans="1:9" s="2" customFormat="1" ht="18" customHeight="1">
      <c r="A100" s="741"/>
      <c r="B100" s="742"/>
      <c r="C100" s="742"/>
      <c r="D100" s="742"/>
      <c r="E100" s="729"/>
      <c r="F100" s="721"/>
      <c r="G100" s="726"/>
      <c r="H100" s="734"/>
      <c r="I100" s="18"/>
    </row>
    <row r="101" spans="1:9" s="2" customFormat="1" ht="18" customHeight="1">
      <c r="A101" s="39">
        <v>1</v>
      </c>
      <c r="B101" s="731" t="s">
        <v>64</v>
      </c>
      <c r="C101" s="731"/>
      <c r="D101" s="40"/>
      <c r="E101" s="41">
        <v>150988</v>
      </c>
      <c r="F101" s="42">
        <v>37218</v>
      </c>
      <c r="G101" s="27">
        <f>ROUND(F101/$E$101*100,1)</f>
        <v>24.6</v>
      </c>
      <c r="H101" s="136">
        <f>ROUND(E101/$E$103*100,1)</f>
        <v>69.5</v>
      </c>
      <c r="I101" s="4"/>
    </row>
    <row r="102" spans="1:9" s="2" customFormat="1" ht="18" customHeight="1" thickBot="1">
      <c r="A102" s="46">
        <v>2</v>
      </c>
      <c r="B102" s="738" t="s">
        <v>7</v>
      </c>
      <c r="C102" s="738"/>
      <c r="D102" s="44"/>
      <c r="E102" s="25">
        <v>66167</v>
      </c>
      <c r="F102" s="26">
        <v>18291</v>
      </c>
      <c r="G102" s="27">
        <f>ROUND(F102/$E$102*100,1)</f>
        <v>27.6</v>
      </c>
      <c r="H102" s="136">
        <f>ROUND(E102/$E$103*100,1)</f>
        <v>30.5</v>
      </c>
      <c r="I102" s="4"/>
    </row>
    <row r="103" spans="1:9" s="2" customFormat="1" ht="18" customHeight="1" thickTop="1" thickBot="1">
      <c r="A103" s="750" t="s">
        <v>35</v>
      </c>
      <c r="B103" s="751"/>
      <c r="C103" s="751"/>
      <c r="D103" s="751"/>
      <c r="E103" s="66">
        <f>SUM(E101:E102)</f>
        <v>217155</v>
      </c>
      <c r="F103" s="67">
        <f>SUM(F101:F102)</f>
        <v>55509</v>
      </c>
      <c r="G103" s="141">
        <f>ROUND(F103/$E$103*100,1)</f>
        <v>25.6</v>
      </c>
      <c r="H103" s="142">
        <f>SUM(H101:H102)</f>
        <v>100</v>
      </c>
      <c r="I103" s="4"/>
    </row>
    <row r="105" spans="1:9" s="2" customFormat="1" ht="24" customHeight="1">
      <c r="A105" s="754" t="s">
        <v>478</v>
      </c>
      <c r="B105" s="754"/>
      <c r="C105" s="754"/>
      <c r="D105" s="754"/>
      <c r="E105" s="754"/>
      <c r="F105" s="754"/>
      <c r="G105" s="754"/>
      <c r="H105" s="754"/>
      <c r="I105" s="1"/>
    </row>
    <row r="106" spans="1:9" s="2" customFormat="1" ht="20.100000000000001" customHeight="1" thickBot="1">
      <c r="A106" s="20" t="s">
        <v>1</v>
      </c>
      <c r="B106" s="20"/>
      <c r="C106" s="20"/>
      <c r="D106" s="20"/>
      <c r="E106" s="21"/>
      <c r="F106" s="21"/>
      <c r="G106" s="21"/>
      <c r="H106" s="22" t="s">
        <v>40</v>
      </c>
    </row>
    <row r="107" spans="1:9" s="2" customFormat="1" ht="18" customHeight="1">
      <c r="A107" s="716" t="s">
        <v>2</v>
      </c>
      <c r="B107" s="717"/>
      <c r="C107" s="717"/>
      <c r="D107" s="717"/>
      <c r="E107" s="728" t="s">
        <v>283</v>
      </c>
      <c r="F107" s="720" t="s">
        <v>37</v>
      </c>
      <c r="G107" s="725" t="s">
        <v>39</v>
      </c>
      <c r="H107" s="723" t="s">
        <v>38</v>
      </c>
      <c r="I107" s="14"/>
    </row>
    <row r="108" spans="1:9" s="2" customFormat="1" ht="18" customHeight="1">
      <c r="A108" s="718"/>
      <c r="B108" s="719"/>
      <c r="C108" s="719"/>
      <c r="D108" s="719"/>
      <c r="E108" s="729"/>
      <c r="F108" s="721"/>
      <c r="G108" s="726"/>
      <c r="H108" s="724"/>
      <c r="I108" s="14"/>
    </row>
    <row r="109" spans="1:9" s="2" customFormat="1" ht="18" customHeight="1">
      <c r="A109" s="23">
        <v>1</v>
      </c>
      <c r="B109" s="731" t="s">
        <v>62</v>
      </c>
      <c r="C109" s="731"/>
      <c r="D109" s="24"/>
      <c r="E109" s="25">
        <v>1</v>
      </c>
      <c r="F109" s="26">
        <v>0</v>
      </c>
      <c r="G109" s="27">
        <f>ROUND(F109/$E$109*100,1)</f>
        <v>0</v>
      </c>
      <c r="H109" s="120">
        <f t="shared" ref="H109:H113" si="6">ROUND(E109/$E$116*100,1)</f>
        <v>0</v>
      </c>
      <c r="I109" s="15"/>
    </row>
    <row r="110" spans="1:9" s="2" customFormat="1" ht="18" customHeight="1">
      <c r="A110" s="28">
        <v>2</v>
      </c>
      <c r="B110" s="714" t="s">
        <v>43</v>
      </c>
      <c r="C110" s="714"/>
      <c r="D110" s="30"/>
      <c r="E110" s="25">
        <v>7020</v>
      </c>
      <c r="F110" s="26">
        <v>2640</v>
      </c>
      <c r="G110" s="27">
        <f>ROUND(F110/$E$110*100,1)</f>
        <v>37.6</v>
      </c>
      <c r="H110" s="120">
        <f t="shared" si="6"/>
        <v>40.700000000000003</v>
      </c>
      <c r="I110" s="15"/>
    </row>
    <row r="111" spans="1:9" s="2" customFormat="1" ht="18" hidden="1" customHeight="1">
      <c r="A111" s="23">
        <v>3</v>
      </c>
      <c r="B111" s="714" t="s">
        <v>45</v>
      </c>
      <c r="C111" s="714"/>
      <c r="D111" s="30"/>
      <c r="E111" s="25">
        <v>0</v>
      </c>
      <c r="F111" s="26"/>
      <c r="G111" s="27" t="e">
        <f>ROUND(F111/$E$111*100,1)</f>
        <v>#DIV/0!</v>
      </c>
      <c r="H111" s="120">
        <f t="shared" si="6"/>
        <v>0</v>
      </c>
      <c r="I111" s="15"/>
    </row>
    <row r="112" spans="1:9" s="2" customFormat="1" ht="18" customHeight="1">
      <c r="A112" s="28">
        <v>3</v>
      </c>
      <c r="B112" s="714" t="s">
        <v>47</v>
      </c>
      <c r="C112" s="714"/>
      <c r="D112" s="30"/>
      <c r="E112" s="25">
        <v>6911</v>
      </c>
      <c r="F112" s="26">
        <v>2000</v>
      </c>
      <c r="G112" s="27">
        <f>ROUND(F112/$E$112*100,1)</f>
        <v>28.9</v>
      </c>
      <c r="H112" s="120">
        <f>ROUND(E112/$E$116*100,1)-0.1</f>
        <v>40</v>
      </c>
      <c r="I112" s="15"/>
    </row>
    <row r="113" spans="1:9" s="2" customFormat="1" ht="18" customHeight="1">
      <c r="A113" s="23">
        <v>4</v>
      </c>
      <c r="B113" s="714" t="s">
        <v>48</v>
      </c>
      <c r="C113" s="714"/>
      <c r="D113" s="30"/>
      <c r="E113" s="25">
        <v>1</v>
      </c>
      <c r="F113" s="26">
        <v>843</v>
      </c>
      <c r="G113" s="27">
        <f>ROUND(F113/$E$113*100,1)</f>
        <v>84300</v>
      </c>
      <c r="H113" s="120">
        <f t="shared" si="6"/>
        <v>0</v>
      </c>
      <c r="I113" s="15"/>
    </row>
    <row r="114" spans="1:9" s="2" customFormat="1" ht="18" customHeight="1">
      <c r="A114" s="28">
        <v>5</v>
      </c>
      <c r="B114" s="722" t="s">
        <v>49</v>
      </c>
      <c r="C114" s="722"/>
      <c r="D114" s="30"/>
      <c r="E114" s="25">
        <v>1</v>
      </c>
      <c r="F114" s="26">
        <v>0</v>
      </c>
      <c r="G114" s="27">
        <f>ROUND(F114/$E$115*100,1)</f>
        <v>0</v>
      </c>
      <c r="H114" s="120">
        <f t="shared" ref="H114" si="7">ROUND(E114/$E$116*100,1)</f>
        <v>0</v>
      </c>
      <c r="I114" s="15"/>
    </row>
    <row r="115" spans="1:9" s="2" customFormat="1" ht="18" customHeight="1" thickBot="1">
      <c r="A115" s="28">
        <v>6</v>
      </c>
      <c r="B115" s="722" t="s">
        <v>419</v>
      </c>
      <c r="C115" s="722"/>
      <c r="D115" s="30"/>
      <c r="E115" s="25">
        <v>3300</v>
      </c>
      <c r="F115" s="26">
        <v>0</v>
      </c>
      <c r="G115" s="27">
        <f>ROUND(F115/$E$115*100,1)</f>
        <v>0</v>
      </c>
      <c r="H115" s="120">
        <f>ROUND(E115/$E$116*100,1)</f>
        <v>19.100000000000001</v>
      </c>
      <c r="I115" s="15"/>
    </row>
    <row r="116" spans="1:9" s="2" customFormat="1" ht="18" customHeight="1" thickTop="1" thickBot="1">
      <c r="A116" s="735" t="s">
        <v>35</v>
      </c>
      <c r="B116" s="736"/>
      <c r="C116" s="736"/>
      <c r="D116" s="737"/>
      <c r="E116" s="34">
        <f>SUM(E109:E115)</f>
        <v>17234</v>
      </c>
      <c r="F116" s="35">
        <f>SUM(F109:F115)</f>
        <v>5483</v>
      </c>
      <c r="G116" s="65">
        <f>ROUND(F116/$E$116*100,1)</f>
        <v>31.8</v>
      </c>
      <c r="H116" s="128">
        <f>SUM(H109:H115)</f>
        <v>99.800000000000011</v>
      </c>
      <c r="I116" s="16"/>
    </row>
    <row r="117" spans="1:9" s="2" customFormat="1" ht="7.5" customHeight="1">
      <c r="A117" s="37"/>
      <c r="B117" s="37"/>
      <c r="C117" s="37"/>
      <c r="D117" s="37"/>
      <c r="E117" s="37"/>
      <c r="F117" s="37"/>
      <c r="G117" s="37"/>
      <c r="H117" s="37"/>
      <c r="I117" s="4"/>
    </row>
    <row r="118" spans="1:9" s="2" customFormat="1" ht="18" customHeight="1" thickBot="1">
      <c r="A118" s="38" t="s">
        <v>3</v>
      </c>
      <c r="B118" s="38"/>
      <c r="C118" s="38"/>
      <c r="D118" s="38"/>
      <c r="E118" s="20"/>
      <c r="F118" s="20"/>
      <c r="G118" s="20"/>
      <c r="H118" s="135" t="s">
        <v>40</v>
      </c>
      <c r="I118" s="17"/>
    </row>
    <row r="119" spans="1:9" s="2" customFormat="1" ht="18" customHeight="1">
      <c r="A119" s="739" t="s">
        <v>2</v>
      </c>
      <c r="B119" s="740"/>
      <c r="C119" s="740"/>
      <c r="D119" s="740"/>
      <c r="E119" s="732" t="s">
        <v>283</v>
      </c>
      <c r="F119" s="730" t="s">
        <v>96</v>
      </c>
      <c r="G119" s="727" t="s">
        <v>39</v>
      </c>
      <c r="H119" s="733" t="s">
        <v>38</v>
      </c>
      <c r="I119" s="18"/>
    </row>
    <row r="120" spans="1:9" s="2" customFormat="1" ht="18" customHeight="1">
      <c r="A120" s="741"/>
      <c r="B120" s="742"/>
      <c r="C120" s="742"/>
      <c r="D120" s="742"/>
      <c r="E120" s="729"/>
      <c r="F120" s="721"/>
      <c r="G120" s="726"/>
      <c r="H120" s="734"/>
      <c r="I120" s="18"/>
    </row>
    <row r="121" spans="1:9" s="2" customFormat="1" ht="18" customHeight="1">
      <c r="A121" s="39">
        <v>1</v>
      </c>
      <c r="B121" s="731" t="s">
        <v>65</v>
      </c>
      <c r="C121" s="731"/>
      <c r="D121" s="40"/>
      <c r="E121" s="41">
        <v>12349</v>
      </c>
      <c r="F121" s="42">
        <v>788</v>
      </c>
      <c r="G121" s="27">
        <f>ROUND(F121/$E$121*100,1)</f>
        <v>6.4</v>
      </c>
      <c r="H121" s="136">
        <f>ROUND(E121/$E$123*100,1)</f>
        <v>71.7</v>
      </c>
      <c r="I121" s="4"/>
    </row>
    <row r="122" spans="1:9" s="2" customFormat="1" ht="18" customHeight="1" thickBot="1">
      <c r="A122" s="46">
        <v>2</v>
      </c>
      <c r="B122" s="738" t="s">
        <v>7</v>
      </c>
      <c r="C122" s="738"/>
      <c r="D122" s="44"/>
      <c r="E122" s="25">
        <v>4885</v>
      </c>
      <c r="F122" s="26">
        <v>2435</v>
      </c>
      <c r="G122" s="27">
        <f>ROUND(F122/$E$122*100,1)</f>
        <v>49.8</v>
      </c>
      <c r="H122" s="136">
        <f>ROUND(E122/$E$123*100,1)</f>
        <v>28.3</v>
      </c>
      <c r="I122" s="4"/>
    </row>
    <row r="123" spans="1:9" s="2" customFormat="1" ht="18" customHeight="1" thickTop="1" thickBot="1">
      <c r="A123" s="750" t="s">
        <v>35</v>
      </c>
      <c r="B123" s="751"/>
      <c r="C123" s="751"/>
      <c r="D123" s="751"/>
      <c r="E123" s="66">
        <f>SUM(E121:E122)</f>
        <v>17234</v>
      </c>
      <c r="F123" s="67">
        <f>SUM(F121:F122)</f>
        <v>3223</v>
      </c>
      <c r="G123" s="141">
        <f>ROUND(F123/$E$123*100,1)</f>
        <v>18.7</v>
      </c>
      <c r="H123" s="142">
        <f>SUM(H121:H122)</f>
        <v>100</v>
      </c>
      <c r="I123" s="4"/>
    </row>
  </sheetData>
  <mergeCells count="125">
    <mergeCell ref="A1:H1"/>
    <mergeCell ref="A3:D4"/>
    <mergeCell ref="E3:E4"/>
    <mergeCell ref="F3:F4"/>
    <mergeCell ref="G3:G4"/>
    <mergeCell ref="B8:C8"/>
    <mergeCell ref="B9:C9"/>
    <mergeCell ref="H3:H4"/>
    <mergeCell ref="B5:C5"/>
    <mergeCell ref="B6:C6"/>
    <mergeCell ref="B7:C7"/>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G99:G100"/>
    <mergeCell ref="H99:H100"/>
    <mergeCell ref="G54:G55"/>
    <mergeCell ref="E54:E55"/>
    <mergeCell ref="F54:F55"/>
    <mergeCell ref="B47:C47"/>
    <mergeCell ref="B48:C48"/>
    <mergeCell ref="B49:C49"/>
    <mergeCell ref="B50:C50"/>
    <mergeCell ref="B59:C59"/>
    <mergeCell ref="B68:C68"/>
    <mergeCell ref="B61:C61"/>
    <mergeCell ref="A62:D62"/>
    <mergeCell ref="A64:H64"/>
    <mergeCell ref="G87:G88"/>
    <mergeCell ref="B70:C70"/>
    <mergeCell ref="A66:D67"/>
    <mergeCell ref="E66:E67"/>
    <mergeCell ref="F66:F67"/>
    <mergeCell ref="G66:G67"/>
    <mergeCell ref="H66:H67"/>
    <mergeCell ref="B69:C69"/>
    <mergeCell ref="B56:C56"/>
    <mergeCell ref="B57:C57"/>
    <mergeCell ref="G41:G42"/>
    <mergeCell ref="H41:H42"/>
    <mergeCell ref="B43:C43"/>
    <mergeCell ref="B44:C44"/>
    <mergeCell ref="B45:C45"/>
    <mergeCell ref="B46:C46"/>
    <mergeCell ref="A51:D51"/>
    <mergeCell ref="A54:D55"/>
    <mergeCell ref="H54:H55"/>
    <mergeCell ref="B58:C58"/>
    <mergeCell ref="B60:C60"/>
    <mergeCell ref="H119:H120"/>
    <mergeCell ref="B112:C112"/>
    <mergeCell ref="B113:C113"/>
    <mergeCell ref="B115:C115"/>
    <mergeCell ref="A105:H105"/>
    <mergeCell ref="A107:D108"/>
    <mergeCell ref="E107:E108"/>
    <mergeCell ref="F107:F108"/>
    <mergeCell ref="G107:G108"/>
    <mergeCell ref="H107:H108"/>
    <mergeCell ref="B109:C109"/>
    <mergeCell ref="B111:C111"/>
    <mergeCell ref="B110:C110"/>
    <mergeCell ref="B114:C114"/>
    <mergeCell ref="G119:G120"/>
    <mergeCell ref="B71:C71"/>
    <mergeCell ref="B72:C72"/>
    <mergeCell ref="B73:C73"/>
    <mergeCell ref="B93:C93"/>
    <mergeCell ref="A74:D74"/>
    <mergeCell ref="A77:D78"/>
    <mergeCell ref="B82:C82"/>
    <mergeCell ref="E77:E78"/>
    <mergeCell ref="F77:F78"/>
    <mergeCell ref="B90:C90"/>
    <mergeCell ref="B92:C92"/>
    <mergeCell ref="G77:G78"/>
    <mergeCell ref="H77:H78"/>
    <mergeCell ref="B79:C79"/>
    <mergeCell ref="B91:C91"/>
    <mergeCell ref="H87:H88"/>
    <mergeCell ref="B121:C121"/>
    <mergeCell ref="B122:C122"/>
    <mergeCell ref="A123:D123"/>
    <mergeCell ref="A116:D116"/>
    <mergeCell ref="A119:D120"/>
    <mergeCell ref="E119:E120"/>
    <mergeCell ref="F119:F120"/>
    <mergeCell ref="B80:C80"/>
    <mergeCell ref="B81:C81"/>
    <mergeCell ref="B89:C89"/>
    <mergeCell ref="A87:D88"/>
    <mergeCell ref="E87:E88"/>
    <mergeCell ref="F87:F88"/>
    <mergeCell ref="E99:E100"/>
    <mergeCell ref="A103:D103"/>
    <mergeCell ref="B95:C95"/>
    <mergeCell ref="A99:D100"/>
    <mergeCell ref="B94:C94"/>
    <mergeCell ref="B102:C102"/>
    <mergeCell ref="A96:D96"/>
    <mergeCell ref="B101:C101"/>
    <mergeCell ref="F99:F100"/>
    <mergeCell ref="A83:D83"/>
    <mergeCell ref="A85:H85"/>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4"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J58"/>
  <sheetViews>
    <sheetView view="pageBreakPreview" topLeftCell="A7" zoomScale="80" zoomScaleNormal="100" zoomScaleSheetLayoutView="80" workbookViewId="0">
      <selection activeCell="J1" sqref="J1:J1048576"/>
    </sheetView>
  </sheetViews>
  <sheetFormatPr defaultRowHeight="13.5"/>
  <cols>
    <col min="1" max="1" width="4.625" customWidth="1"/>
    <col min="2" max="3" width="11.625" customWidth="1"/>
    <col min="4" max="4" width="1.75" customWidth="1"/>
    <col min="5" max="6" width="16.625" customWidth="1"/>
    <col min="7" max="8" width="12.625" customWidth="1"/>
  </cols>
  <sheetData>
    <row r="1" spans="1:8" ht="17.25">
      <c r="A1" s="754" t="s">
        <v>479</v>
      </c>
      <c r="B1" s="754"/>
      <c r="C1" s="754"/>
      <c r="D1" s="754"/>
      <c r="E1" s="754"/>
      <c r="F1" s="754"/>
      <c r="G1" s="754"/>
      <c r="H1" s="754"/>
    </row>
    <row r="2" spans="1:8" ht="17.25">
      <c r="A2" s="53" t="s">
        <v>82</v>
      </c>
      <c r="B2" s="53"/>
      <c r="C2" s="53"/>
      <c r="D2" s="53"/>
      <c r="E2" s="53"/>
      <c r="F2" s="53"/>
      <c r="G2" s="53"/>
      <c r="H2" s="53"/>
    </row>
    <row r="3" spans="1:8" ht="15" thickBot="1">
      <c r="A3" s="20" t="s">
        <v>70</v>
      </c>
      <c r="B3" s="20"/>
      <c r="C3" s="20"/>
      <c r="D3" s="20"/>
      <c r="E3" s="21"/>
      <c r="F3" s="167"/>
      <c r="G3" s="21"/>
      <c r="H3" s="22" t="s">
        <v>40</v>
      </c>
    </row>
    <row r="4" spans="1:8" ht="18" customHeight="1">
      <c r="A4" s="716" t="s">
        <v>66</v>
      </c>
      <c r="B4" s="717"/>
      <c r="C4" s="717"/>
      <c r="D4" s="717"/>
      <c r="E4" s="728" t="s">
        <v>36</v>
      </c>
      <c r="F4" s="720" t="s">
        <v>37</v>
      </c>
      <c r="G4" s="725" t="s">
        <v>39</v>
      </c>
      <c r="H4" s="723" t="s">
        <v>73</v>
      </c>
    </row>
    <row r="5" spans="1:8" ht="18" customHeight="1">
      <c r="A5" s="767"/>
      <c r="B5" s="719"/>
      <c r="C5" s="719"/>
      <c r="D5" s="719"/>
      <c r="E5" s="729"/>
      <c r="F5" s="721"/>
      <c r="G5" s="726"/>
      <c r="H5" s="724"/>
    </row>
    <row r="6" spans="1:8" ht="18" customHeight="1">
      <c r="A6" s="761" t="s">
        <v>72</v>
      </c>
      <c r="B6" s="731" t="s">
        <v>67</v>
      </c>
      <c r="C6" s="731"/>
      <c r="D6" s="24"/>
      <c r="E6" s="25">
        <v>335800</v>
      </c>
      <c r="F6" s="26">
        <v>154368</v>
      </c>
      <c r="G6" s="27">
        <f>ROUND(F6/$E$6*100,1)</f>
        <v>46</v>
      </c>
      <c r="H6" s="120"/>
    </row>
    <row r="7" spans="1:8" ht="18" customHeight="1">
      <c r="A7" s="762"/>
      <c r="B7" s="714" t="s">
        <v>68</v>
      </c>
      <c r="C7" s="714"/>
      <c r="D7" s="30"/>
      <c r="E7" s="25">
        <v>89137</v>
      </c>
      <c r="F7" s="26">
        <v>56793</v>
      </c>
      <c r="G7" s="27">
        <f>ROUND(F7/$E$7*100,1)</f>
        <v>63.7</v>
      </c>
      <c r="H7" s="120"/>
    </row>
    <row r="8" spans="1:8" ht="18" customHeight="1">
      <c r="A8" s="762"/>
      <c r="B8" s="714" t="s">
        <v>69</v>
      </c>
      <c r="C8" s="714"/>
      <c r="D8" s="30"/>
      <c r="E8" s="25">
        <v>89912</v>
      </c>
      <c r="F8" s="26">
        <v>29421</v>
      </c>
      <c r="G8" s="27">
        <f>ROUND(F8/$E$8*100,1)</f>
        <v>32.700000000000003</v>
      </c>
      <c r="H8" s="120"/>
    </row>
    <row r="9" spans="1:8" ht="18" customHeight="1">
      <c r="A9" s="762"/>
      <c r="B9" s="714"/>
      <c r="C9" s="714"/>
      <c r="D9" s="30"/>
      <c r="E9" s="25"/>
      <c r="F9" s="26"/>
      <c r="G9" s="27"/>
      <c r="H9" s="120"/>
    </row>
    <row r="10" spans="1:8" ht="18" customHeight="1" thickBot="1">
      <c r="A10" s="763"/>
      <c r="B10" s="768" t="s">
        <v>71</v>
      </c>
      <c r="C10" s="768"/>
      <c r="D10" s="74"/>
      <c r="E10" s="75">
        <f>SUM(E6:E9)</f>
        <v>514849</v>
      </c>
      <c r="F10" s="76">
        <f>SUM(F6:F9)</f>
        <v>240582</v>
      </c>
      <c r="G10" s="77">
        <f>ROUND(F10/$E$10*100,1)</f>
        <v>46.7</v>
      </c>
      <c r="H10" s="121"/>
    </row>
    <row r="11" spans="1:8" ht="18" customHeight="1">
      <c r="A11" s="769" t="s">
        <v>79</v>
      </c>
      <c r="B11" s="774" t="s">
        <v>74</v>
      </c>
      <c r="C11" s="774"/>
      <c r="D11" s="79"/>
      <c r="E11" s="80">
        <v>1</v>
      </c>
      <c r="F11" s="81">
        <v>1</v>
      </c>
      <c r="G11" s="82">
        <f>ROUND(F11/$E$11*100,1)</f>
        <v>100</v>
      </c>
      <c r="H11" s="122"/>
    </row>
    <row r="12" spans="1:8" ht="18" customHeight="1">
      <c r="A12" s="762"/>
      <c r="B12" s="714" t="s">
        <v>75</v>
      </c>
      <c r="C12" s="714"/>
      <c r="D12" s="30"/>
      <c r="E12" s="25">
        <v>1280</v>
      </c>
      <c r="F12" s="26">
        <v>591</v>
      </c>
      <c r="G12" s="27">
        <f>ROUND(F12/$E$12*100,1)</f>
        <v>46.2</v>
      </c>
      <c r="H12" s="120"/>
    </row>
    <row r="13" spans="1:8" ht="18" customHeight="1">
      <c r="A13" s="762"/>
      <c r="B13" s="714" t="s">
        <v>76</v>
      </c>
      <c r="C13" s="714"/>
      <c r="D13" s="30"/>
      <c r="E13" s="25">
        <v>31</v>
      </c>
      <c r="F13" s="26">
        <v>0</v>
      </c>
      <c r="G13" s="27">
        <f>ROUND(F13/$E$13*100,1)</f>
        <v>0</v>
      </c>
      <c r="H13" s="120"/>
    </row>
    <row r="14" spans="1:8" ht="18" customHeight="1">
      <c r="A14" s="762"/>
      <c r="B14" s="714" t="s">
        <v>77</v>
      </c>
      <c r="C14" s="714"/>
      <c r="D14" s="30"/>
      <c r="E14" s="25">
        <v>232019</v>
      </c>
      <c r="F14" s="26">
        <v>200000</v>
      </c>
      <c r="G14" s="27">
        <f>ROUND(F14/$E$14*100,1)</f>
        <v>86.2</v>
      </c>
      <c r="H14" s="120"/>
    </row>
    <row r="15" spans="1:8" ht="18" customHeight="1">
      <c r="A15" s="762"/>
      <c r="B15" s="714" t="s">
        <v>426</v>
      </c>
      <c r="C15" s="714"/>
      <c r="D15" s="30"/>
      <c r="E15" s="25">
        <v>0</v>
      </c>
      <c r="F15" s="26">
        <v>0</v>
      </c>
      <c r="G15" s="27">
        <f>ROUND(F15/$E$16*100,1)</f>
        <v>0</v>
      </c>
      <c r="H15" s="120"/>
    </row>
    <row r="16" spans="1:8" ht="18" customHeight="1">
      <c r="A16" s="762"/>
      <c r="B16" s="714" t="s">
        <v>78</v>
      </c>
      <c r="C16" s="714"/>
      <c r="D16" s="30"/>
      <c r="E16" s="25">
        <v>6065</v>
      </c>
      <c r="F16" s="26">
        <v>2856</v>
      </c>
      <c r="G16" s="27">
        <f>ROUND(F16/$E$16*100,1)</f>
        <v>47.1</v>
      </c>
      <c r="H16" s="120"/>
    </row>
    <row r="17" spans="1:8" ht="18" customHeight="1">
      <c r="A17" s="762"/>
      <c r="B17" s="714" t="s">
        <v>256</v>
      </c>
      <c r="C17" s="714"/>
      <c r="D17" s="30"/>
      <c r="E17" s="25">
        <v>19759</v>
      </c>
      <c r="F17" s="26">
        <v>0</v>
      </c>
      <c r="G17" s="27">
        <f>ROUND(F17/$E$17*100,1)</f>
        <v>0</v>
      </c>
      <c r="H17" s="120"/>
    </row>
    <row r="18" spans="1:8" ht="18" customHeight="1">
      <c r="A18" s="770"/>
      <c r="B18" s="772" t="s">
        <v>71</v>
      </c>
      <c r="C18" s="772"/>
      <c r="D18" s="451"/>
      <c r="E18" s="418">
        <f>SUM(E11:E17)</f>
        <v>259155</v>
      </c>
      <c r="F18" s="452">
        <f>SUM(F11:F17)</f>
        <v>203448</v>
      </c>
      <c r="G18" s="72">
        <f>ROUND(F18/$E$18*100,1)</f>
        <v>78.5</v>
      </c>
      <c r="H18" s="125"/>
    </row>
    <row r="19" spans="1:8" ht="18" customHeight="1" thickBot="1">
      <c r="A19" s="450"/>
      <c r="B19" s="773" t="s">
        <v>432</v>
      </c>
      <c r="C19" s="773"/>
      <c r="D19" s="446"/>
      <c r="E19" s="447">
        <v>0</v>
      </c>
      <c r="F19" s="448">
        <v>20</v>
      </c>
      <c r="G19" s="138"/>
      <c r="H19" s="449"/>
    </row>
    <row r="20" spans="1:8" ht="18" customHeight="1" thickBot="1">
      <c r="A20" s="764" t="s">
        <v>80</v>
      </c>
      <c r="B20" s="765"/>
      <c r="C20" s="765"/>
      <c r="D20" s="766"/>
      <c r="E20" s="78">
        <f>E10+E18+E19</f>
        <v>774004</v>
      </c>
      <c r="F20" s="59">
        <f>F10+F18+F19</f>
        <v>444050</v>
      </c>
      <c r="G20" s="36">
        <f>ROUND(F20/$E$20*100,1)</f>
        <v>57.4</v>
      </c>
      <c r="H20" s="123"/>
    </row>
    <row r="21" spans="1:8" ht="18" customHeight="1">
      <c r="A21" s="37"/>
      <c r="B21" s="37"/>
      <c r="C21" s="37"/>
      <c r="D21" s="37"/>
      <c r="E21" s="37"/>
      <c r="F21" s="37"/>
      <c r="G21" s="37"/>
      <c r="H21" s="37"/>
    </row>
    <row r="22" spans="1:8" ht="18" customHeight="1" thickBot="1">
      <c r="A22" s="38" t="s">
        <v>81</v>
      </c>
      <c r="B22" s="38"/>
      <c r="C22" s="38"/>
      <c r="D22" s="38"/>
      <c r="E22" s="20"/>
      <c r="F22" s="168"/>
      <c r="G22" s="20"/>
      <c r="H22" s="22" t="s">
        <v>40</v>
      </c>
    </row>
    <row r="23" spans="1:8" ht="18" customHeight="1">
      <c r="A23" s="716" t="s">
        <v>66</v>
      </c>
      <c r="B23" s="717"/>
      <c r="C23" s="717"/>
      <c r="D23" s="717"/>
      <c r="E23" s="728" t="s">
        <v>284</v>
      </c>
      <c r="F23" s="720" t="s">
        <v>96</v>
      </c>
      <c r="G23" s="725" t="s">
        <v>39</v>
      </c>
      <c r="H23" s="723" t="s">
        <v>73</v>
      </c>
    </row>
    <row r="24" spans="1:8" ht="18" customHeight="1">
      <c r="A24" s="767"/>
      <c r="B24" s="719"/>
      <c r="C24" s="719"/>
      <c r="D24" s="719"/>
      <c r="E24" s="729"/>
      <c r="F24" s="721"/>
      <c r="G24" s="726"/>
      <c r="H24" s="724"/>
    </row>
    <row r="25" spans="1:8" ht="18" customHeight="1">
      <c r="A25" s="761" t="s">
        <v>88</v>
      </c>
      <c r="B25" s="731" t="s">
        <v>83</v>
      </c>
      <c r="C25" s="731"/>
      <c r="D25" s="70"/>
      <c r="E25" s="41">
        <v>476691</v>
      </c>
      <c r="F25" s="42">
        <v>193720</v>
      </c>
      <c r="G25" s="27">
        <f>ROUND(F25/$E$25*100,1)</f>
        <v>40.6</v>
      </c>
      <c r="H25" s="120"/>
    </row>
    <row r="26" spans="1:8" ht="18" customHeight="1">
      <c r="A26" s="762"/>
      <c r="B26" s="731" t="s">
        <v>84</v>
      </c>
      <c r="C26" s="731"/>
      <c r="D26" s="70"/>
      <c r="E26" s="41">
        <v>51085</v>
      </c>
      <c r="F26" s="42">
        <v>16039</v>
      </c>
      <c r="G26" s="27">
        <f>ROUND(F26/$E$26*100,1)</f>
        <v>31.4</v>
      </c>
      <c r="H26" s="120"/>
    </row>
    <row r="27" spans="1:8" ht="18" customHeight="1">
      <c r="A27" s="762"/>
      <c r="B27" s="731" t="s">
        <v>85</v>
      </c>
      <c r="C27" s="731"/>
      <c r="D27" s="70"/>
      <c r="E27" s="41">
        <v>168482</v>
      </c>
      <c r="F27" s="42">
        <v>67277</v>
      </c>
      <c r="G27" s="27">
        <f>ROUND(F27/$E$27*100,1)</f>
        <v>39.9</v>
      </c>
      <c r="H27" s="120"/>
    </row>
    <row r="28" spans="1:8" ht="18" customHeight="1">
      <c r="A28" s="762"/>
      <c r="B28" s="731" t="s">
        <v>86</v>
      </c>
      <c r="C28" s="731"/>
      <c r="D28" s="70"/>
      <c r="E28" s="41">
        <v>52613</v>
      </c>
      <c r="F28" s="42">
        <v>0</v>
      </c>
      <c r="G28" s="27">
        <f>ROUND(F28/$E$28*100,1)</f>
        <v>0</v>
      </c>
      <c r="H28" s="120"/>
    </row>
    <row r="29" spans="1:8" ht="18" customHeight="1">
      <c r="A29" s="762"/>
      <c r="B29" s="731" t="s">
        <v>291</v>
      </c>
      <c r="C29" s="731"/>
      <c r="D29" s="70"/>
      <c r="E29" s="41">
        <v>1200</v>
      </c>
      <c r="F29" s="42">
        <v>0</v>
      </c>
      <c r="G29" s="27">
        <f>ROUND(F29/$E$29*100,1)</f>
        <v>0</v>
      </c>
      <c r="H29" s="120"/>
    </row>
    <row r="30" spans="1:8" ht="18" customHeight="1">
      <c r="A30" s="762"/>
      <c r="B30" s="731" t="s">
        <v>87</v>
      </c>
      <c r="C30" s="731"/>
      <c r="D30" s="70"/>
      <c r="E30" s="41">
        <v>1700</v>
      </c>
      <c r="F30" s="42">
        <v>195</v>
      </c>
      <c r="G30" s="27">
        <f>ROUND(F30/$E$30*100,1)</f>
        <v>11.5</v>
      </c>
      <c r="H30" s="120"/>
    </row>
    <row r="31" spans="1:8" ht="18" customHeight="1">
      <c r="A31" s="762"/>
      <c r="B31" s="731"/>
      <c r="C31" s="731"/>
      <c r="D31" s="71"/>
      <c r="E31" s="41"/>
      <c r="F31" s="42"/>
      <c r="G31" s="27"/>
      <c r="H31" s="120"/>
    </row>
    <row r="32" spans="1:8" ht="18" customHeight="1" thickBot="1">
      <c r="A32" s="763"/>
      <c r="B32" s="773" t="s">
        <v>71</v>
      </c>
      <c r="C32" s="773"/>
      <c r="D32" s="87"/>
      <c r="E32" s="88">
        <f>SUM(E25:E31)</f>
        <v>751771</v>
      </c>
      <c r="F32" s="76">
        <f>SUM(F25:F31)</f>
        <v>277231</v>
      </c>
      <c r="G32" s="77">
        <f>ROUND(F32/$E$32*100,1)</f>
        <v>36.9</v>
      </c>
      <c r="H32" s="121"/>
    </row>
    <row r="33" spans="1:10" ht="18" customHeight="1">
      <c r="A33" s="762" t="s">
        <v>92</v>
      </c>
      <c r="B33" s="777" t="s">
        <v>89</v>
      </c>
      <c r="C33" s="777"/>
      <c r="D33" s="83"/>
      <c r="E33" s="84">
        <v>297</v>
      </c>
      <c r="F33" s="85">
        <v>11</v>
      </c>
      <c r="G33" s="86">
        <f>ROUND(F33/$E$33*100,1)</f>
        <v>3.7</v>
      </c>
      <c r="H33" s="124"/>
    </row>
    <row r="34" spans="1:10" ht="18" customHeight="1">
      <c r="A34" s="762"/>
      <c r="B34" s="714" t="s">
        <v>90</v>
      </c>
      <c r="C34" s="714"/>
      <c r="D34" s="70"/>
      <c r="E34" s="41">
        <v>1306</v>
      </c>
      <c r="F34" s="42">
        <v>476</v>
      </c>
      <c r="G34" s="72">
        <f>ROUND(F34/$E$34*100,1)</f>
        <v>36.4</v>
      </c>
      <c r="H34" s="125"/>
    </row>
    <row r="35" spans="1:10" ht="18" customHeight="1">
      <c r="A35" s="762"/>
      <c r="B35" s="714" t="s">
        <v>91</v>
      </c>
      <c r="C35" s="714"/>
      <c r="D35" s="70"/>
      <c r="E35" s="41">
        <v>2500</v>
      </c>
      <c r="F35" s="42">
        <v>0</v>
      </c>
      <c r="G35" s="72">
        <f>ROUND(F35/$E$35*100,1)</f>
        <v>0</v>
      </c>
      <c r="H35" s="125"/>
    </row>
    <row r="36" spans="1:10" ht="18" customHeight="1">
      <c r="A36" s="762"/>
      <c r="B36" s="29"/>
      <c r="C36" s="29"/>
      <c r="D36" s="70"/>
      <c r="E36" s="41"/>
      <c r="F36" s="42"/>
      <c r="G36" s="72"/>
      <c r="H36" s="125"/>
    </row>
    <row r="37" spans="1:10" ht="18" customHeight="1">
      <c r="A37" s="770"/>
      <c r="B37" s="731" t="s">
        <v>71</v>
      </c>
      <c r="C37" s="731"/>
      <c r="D37" s="70"/>
      <c r="E37" s="304">
        <f>SUM(E33:E36)</f>
        <v>4103</v>
      </c>
      <c r="F37" s="303">
        <f>SUM(F33:F36)</f>
        <v>487</v>
      </c>
      <c r="G37" s="72">
        <f>ROUND(F37/$E$37*100,1)</f>
        <v>11.9</v>
      </c>
      <c r="H37" s="125"/>
    </row>
    <row r="38" spans="1:10" ht="18" customHeight="1">
      <c r="A38" s="126"/>
      <c r="B38" s="738" t="s">
        <v>93</v>
      </c>
      <c r="C38" s="738"/>
      <c r="D38" s="73"/>
      <c r="E38" s="69">
        <v>1</v>
      </c>
      <c r="F38" s="26">
        <v>0</v>
      </c>
      <c r="G38" s="72">
        <f>ROUND(F38/$E$38*100,1)</f>
        <v>0</v>
      </c>
      <c r="H38" s="120"/>
    </row>
    <row r="39" spans="1:10" ht="18" customHeight="1" thickBot="1">
      <c r="A39" s="127"/>
      <c r="B39" s="771" t="s">
        <v>94</v>
      </c>
      <c r="C39" s="771"/>
      <c r="D39" s="89"/>
      <c r="E39" s="75">
        <v>100</v>
      </c>
      <c r="F39" s="76">
        <v>0</v>
      </c>
      <c r="G39" s="77">
        <f>ROUND(F39/$E$39*100,1)</f>
        <v>0</v>
      </c>
      <c r="H39" s="121"/>
    </row>
    <row r="40" spans="1:10" ht="18" customHeight="1" thickBot="1">
      <c r="A40" s="117"/>
      <c r="B40" s="778" t="s">
        <v>95</v>
      </c>
      <c r="C40" s="778"/>
      <c r="D40" s="118"/>
      <c r="E40" s="78">
        <f>E32+E37+E38+E39</f>
        <v>755975</v>
      </c>
      <c r="F40" s="59">
        <f>F32+F37+F38+F39</f>
        <v>277718</v>
      </c>
      <c r="G40" s="36">
        <f>ROUND(F40/$E$40*100,1)</f>
        <v>36.700000000000003</v>
      </c>
      <c r="H40" s="123"/>
    </row>
    <row r="42" spans="1:10" ht="17.25">
      <c r="A42" s="53" t="s">
        <v>174</v>
      </c>
    </row>
    <row r="43" spans="1:10" s="2" customFormat="1" ht="20.100000000000001" customHeight="1" thickBot="1">
      <c r="A43" s="20" t="s">
        <v>70</v>
      </c>
      <c r="B43" s="20"/>
      <c r="C43" s="20"/>
      <c r="D43" s="20"/>
      <c r="E43" s="21"/>
      <c r="F43" s="167"/>
      <c r="G43" s="21"/>
      <c r="H43" s="22" t="s">
        <v>40</v>
      </c>
    </row>
    <row r="44" spans="1:10" s="2" customFormat="1" ht="18" customHeight="1">
      <c r="A44" s="716" t="s">
        <v>66</v>
      </c>
      <c r="B44" s="717"/>
      <c r="C44" s="717"/>
      <c r="D44" s="717"/>
      <c r="E44" s="728" t="s">
        <v>283</v>
      </c>
      <c r="F44" s="720" t="s">
        <v>37</v>
      </c>
      <c r="G44" s="725" t="s">
        <v>39</v>
      </c>
      <c r="H44" s="723" t="s">
        <v>73</v>
      </c>
      <c r="I44" s="14"/>
    </row>
    <row r="45" spans="1:10" s="2" customFormat="1" ht="18" customHeight="1">
      <c r="A45" s="775"/>
      <c r="B45" s="776"/>
      <c r="C45" s="776"/>
      <c r="D45" s="776"/>
      <c r="E45" s="729"/>
      <c r="F45" s="721"/>
      <c r="G45" s="726"/>
      <c r="H45" s="724"/>
      <c r="I45" s="14"/>
    </row>
    <row r="46" spans="1:10" s="2" customFormat="1" ht="18" customHeight="1">
      <c r="A46" s="23">
        <v>1</v>
      </c>
      <c r="B46" s="731" t="s">
        <v>97</v>
      </c>
      <c r="C46" s="731"/>
      <c r="D46" s="24"/>
      <c r="E46" s="25">
        <v>21748</v>
      </c>
      <c r="F46" s="26">
        <v>0</v>
      </c>
      <c r="G46" s="27">
        <f>ROUND(F46/$E$46*100,1)</f>
        <v>0</v>
      </c>
      <c r="H46" s="120"/>
      <c r="I46" s="15"/>
      <c r="J46"/>
    </row>
    <row r="47" spans="1:10" s="2" customFormat="1" ht="18" customHeight="1">
      <c r="A47" s="23">
        <v>2</v>
      </c>
      <c r="B47" s="731" t="s">
        <v>47</v>
      </c>
      <c r="C47" s="731"/>
      <c r="D47" s="133"/>
      <c r="E47" s="25">
        <v>2948</v>
      </c>
      <c r="F47" s="26">
        <v>0</v>
      </c>
      <c r="G47" s="27">
        <f>ROUND(F47/$E$47*100,1)</f>
        <v>0</v>
      </c>
      <c r="H47" s="120"/>
      <c r="I47" s="15"/>
    </row>
    <row r="48" spans="1:10" s="2" customFormat="1" ht="18" customHeight="1">
      <c r="A48" s="23">
        <v>3</v>
      </c>
      <c r="B48" s="731" t="s">
        <v>175</v>
      </c>
      <c r="C48" s="731"/>
      <c r="D48" s="24"/>
      <c r="E48" s="25">
        <v>28600</v>
      </c>
      <c r="F48" s="26">
        <v>0</v>
      </c>
      <c r="G48" s="27">
        <f>ROUND(F48/$E$48*100,1)</f>
        <v>0</v>
      </c>
      <c r="H48" s="120"/>
      <c r="I48" s="15"/>
    </row>
    <row r="49" spans="1:10" s="2" customFormat="1" ht="18" customHeight="1">
      <c r="A49" s="32">
        <v>4</v>
      </c>
      <c r="B49" s="738" t="s">
        <v>176</v>
      </c>
      <c r="C49" s="738"/>
      <c r="D49" s="30"/>
      <c r="E49" s="25">
        <v>0</v>
      </c>
      <c r="F49" s="26">
        <v>0</v>
      </c>
      <c r="G49" s="27">
        <v>0</v>
      </c>
      <c r="H49" s="120"/>
      <c r="I49" s="15"/>
    </row>
    <row r="50" spans="1:10" s="2" customFormat="1" ht="18" customHeight="1" thickBot="1">
      <c r="A50" s="32">
        <v>5</v>
      </c>
      <c r="B50" s="738" t="s">
        <v>426</v>
      </c>
      <c r="C50" s="738"/>
      <c r="D50" s="30"/>
      <c r="E50" s="25">
        <v>930</v>
      </c>
      <c r="F50" s="26">
        <v>0</v>
      </c>
      <c r="G50" s="27"/>
      <c r="H50" s="120"/>
      <c r="I50" s="15"/>
    </row>
    <row r="51" spans="1:10" s="2" customFormat="1" ht="18" customHeight="1" thickTop="1" thickBot="1">
      <c r="A51" s="735" t="s">
        <v>80</v>
      </c>
      <c r="B51" s="736"/>
      <c r="C51" s="736"/>
      <c r="D51" s="737"/>
      <c r="E51" s="90">
        <f>SUM(E46:E50)</f>
        <v>54226</v>
      </c>
      <c r="F51" s="35">
        <f>SUM(F46:F50)</f>
        <v>0</v>
      </c>
      <c r="G51" s="65">
        <f>ROUND(F51/$E$51*100,1)</f>
        <v>0</v>
      </c>
      <c r="H51" s="128"/>
      <c r="I51" s="16"/>
    </row>
    <row r="52" spans="1:10" s="2" customFormat="1" ht="7.5" customHeight="1">
      <c r="A52" s="37"/>
      <c r="B52" s="37"/>
      <c r="C52" s="37"/>
      <c r="D52" s="37"/>
      <c r="E52" s="37"/>
      <c r="F52" s="37"/>
      <c r="G52" s="37"/>
      <c r="H52" s="37"/>
      <c r="I52" s="4"/>
    </row>
    <row r="53" spans="1:10" s="2" customFormat="1" ht="18" customHeight="1" thickBot="1">
      <c r="A53" s="38" t="s">
        <v>81</v>
      </c>
      <c r="B53" s="38"/>
      <c r="C53" s="38"/>
      <c r="D53" s="38"/>
      <c r="E53" s="20"/>
      <c r="F53" s="168"/>
      <c r="G53" s="20"/>
      <c r="H53" s="22" t="s">
        <v>40</v>
      </c>
      <c r="I53" s="17"/>
    </row>
    <row r="54" spans="1:10" s="2" customFormat="1" ht="18" customHeight="1">
      <c r="A54" s="716" t="s">
        <v>66</v>
      </c>
      <c r="B54" s="717"/>
      <c r="C54" s="717"/>
      <c r="D54" s="717"/>
      <c r="E54" s="728" t="s">
        <v>285</v>
      </c>
      <c r="F54" s="720" t="s">
        <v>96</v>
      </c>
      <c r="G54" s="725" t="s">
        <v>39</v>
      </c>
      <c r="H54" s="723" t="s">
        <v>73</v>
      </c>
      <c r="I54" s="18"/>
    </row>
    <row r="55" spans="1:10" s="2" customFormat="1" ht="18" customHeight="1">
      <c r="A55" s="775"/>
      <c r="B55" s="776"/>
      <c r="C55" s="776"/>
      <c r="D55" s="776"/>
      <c r="E55" s="729"/>
      <c r="F55" s="721"/>
      <c r="G55" s="726"/>
      <c r="H55" s="724"/>
      <c r="I55" s="18"/>
    </row>
    <row r="56" spans="1:10" s="2" customFormat="1" ht="18" customHeight="1">
      <c r="A56" s="23">
        <v>1</v>
      </c>
      <c r="B56" s="731" t="s">
        <v>98</v>
      </c>
      <c r="C56" s="731"/>
      <c r="D56" s="40"/>
      <c r="E56" s="41">
        <v>32658</v>
      </c>
      <c r="F56" s="42">
        <v>856</v>
      </c>
      <c r="G56" s="27">
        <f>ROUND(F56/$E$56*100,1)</f>
        <v>2.6</v>
      </c>
      <c r="H56" s="120"/>
      <c r="I56" s="4"/>
      <c r="J56"/>
    </row>
    <row r="57" spans="1:10" s="2" customFormat="1" ht="18" customHeight="1" thickBot="1">
      <c r="A57" s="32">
        <v>2</v>
      </c>
      <c r="B57" s="738" t="s">
        <v>99</v>
      </c>
      <c r="C57" s="738"/>
      <c r="D57" s="44"/>
      <c r="E57" s="25">
        <v>32621</v>
      </c>
      <c r="F57" s="26">
        <v>16310</v>
      </c>
      <c r="G57" s="27">
        <f>ROUND(F57/$E$57*100,1)</f>
        <v>50</v>
      </c>
      <c r="H57" s="120"/>
      <c r="I57" s="4"/>
    </row>
    <row r="58" spans="1:10" s="2" customFormat="1" ht="18" customHeight="1" thickTop="1" thickBot="1">
      <c r="A58" s="98"/>
      <c r="B58" s="779" t="s">
        <v>95</v>
      </c>
      <c r="C58" s="779"/>
      <c r="D58" s="99"/>
      <c r="E58" s="90">
        <f>SUM(E56:E57)</f>
        <v>65279</v>
      </c>
      <c r="F58" s="105">
        <f>SUM(F56:F57)</f>
        <v>17166</v>
      </c>
      <c r="G58" s="68">
        <f>ROUND(F58/$E$58*100,1)</f>
        <v>26.3</v>
      </c>
      <c r="H58" s="129"/>
      <c r="I58" s="4"/>
    </row>
  </sheetData>
  <mergeCells count="64">
    <mergeCell ref="H54:H55"/>
    <mergeCell ref="F54:F55"/>
    <mergeCell ref="G54:G55"/>
    <mergeCell ref="B56:C56"/>
    <mergeCell ref="B57:C57"/>
    <mergeCell ref="B58:C58"/>
    <mergeCell ref="A51:D51"/>
    <mergeCell ref="A54:D55"/>
    <mergeCell ref="E54:E55"/>
    <mergeCell ref="B49:C49"/>
    <mergeCell ref="B50:C50"/>
    <mergeCell ref="H44:H45"/>
    <mergeCell ref="F44:F45"/>
    <mergeCell ref="B11:C11"/>
    <mergeCell ref="A44:D45"/>
    <mergeCell ref="E44:E45"/>
    <mergeCell ref="A25:A32"/>
    <mergeCell ref="B33:C33"/>
    <mergeCell ref="B34:C34"/>
    <mergeCell ref="H23:H24"/>
    <mergeCell ref="B32:C32"/>
    <mergeCell ref="G23:G24"/>
    <mergeCell ref="B38:C38"/>
    <mergeCell ref="B40:C40"/>
    <mergeCell ref="F23:F24"/>
    <mergeCell ref="B25:C25"/>
    <mergeCell ref="B48:C48"/>
    <mergeCell ref="B35:C35"/>
    <mergeCell ref="E23:E24"/>
    <mergeCell ref="A11:A18"/>
    <mergeCell ref="G44:G45"/>
    <mergeCell ref="B39:C39"/>
    <mergeCell ref="B12:C12"/>
    <mergeCell ref="B16:C16"/>
    <mergeCell ref="B29:C29"/>
    <mergeCell ref="A33:A37"/>
    <mergeCell ref="B31:C31"/>
    <mergeCell ref="B37:C37"/>
    <mergeCell ref="B46:C46"/>
    <mergeCell ref="B18:C18"/>
    <mergeCell ref="B47:C47"/>
    <mergeCell ref="B19:C19"/>
    <mergeCell ref="A1:H1"/>
    <mergeCell ref="A4:D5"/>
    <mergeCell ref="E4:E5"/>
    <mergeCell ref="F4:F5"/>
    <mergeCell ref="G4:G5"/>
    <mergeCell ref="H4:H5"/>
    <mergeCell ref="A6:A10"/>
    <mergeCell ref="B30:C30"/>
    <mergeCell ref="B26:C26"/>
    <mergeCell ref="B27:C27"/>
    <mergeCell ref="B28:C28"/>
    <mergeCell ref="A20:D20"/>
    <mergeCell ref="A23:D24"/>
    <mergeCell ref="B13:C13"/>
    <mergeCell ref="B17:C17"/>
    <mergeCell ref="B14:C14"/>
    <mergeCell ref="B6:C6"/>
    <mergeCell ref="B7:C7"/>
    <mergeCell ref="B8:C8"/>
    <mergeCell ref="B9:C9"/>
    <mergeCell ref="B10:C10"/>
    <mergeCell ref="B15:C15"/>
  </mergeCells>
  <phoneticPr fontId="5"/>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K33"/>
  <sheetViews>
    <sheetView view="pageBreakPreview" zoomScale="80" zoomScaleNormal="100" zoomScaleSheetLayoutView="80" workbookViewId="0">
      <selection activeCell="N10" sqref="N10"/>
    </sheetView>
  </sheetViews>
  <sheetFormatPr defaultRowHeight="13.5"/>
  <cols>
    <col min="1" max="1" width="4.625" customWidth="1"/>
    <col min="2" max="2" width="10.125" customWidth="1"/>
    <col min="3" max="3" width="8.75" customWidth="1"/>
    <col min="4" max="4" width="5.625" customWidth="1"/>
    <col min="5" max="8" width="14.625" customWidth="1"/>
  </cols>
  <sheetData>
    <row r="1" spans="1:8" ht="35.25" customHeight="1">
      <c r="A1" s="134" t="s">
        <v>480</v>
      </c>
      <c r="G1" s="115"/>
    </row>
    <row r="2" spans="1:8">
      <c r="G2" s="108"/>
    </row>
    <row r="3" spans="1:8" ht="17.25">
      <c r="A3" s="53" t="s">
        <v>481</v>
      </c>
    </row>
    <row r="4" spans="1:8" ht="14.25" thickBot="1"/>
    <row r="5" spans="1:8" ht="18" customHeight="1">
      <c r="A5" s="716" t="s">
        <v>105</v>
      </c>
      <c r="B5" s="717"/>
      <c r="C5" s="717"/>
      <c r="D5" s="717"/>
      <c r="E5" s="783" t="s">
        <v>100</v>
      </c>
      <c r="F5" s="784"/>
      <c r="G5" s="780" t="s">
        <v>101</v>
      </c>
      <c r="H5" s="781"/>
    </row>
    <row r="6" spans="1:8" ht="18" customHeight="1">
      <c r="A6" s="775"/>
      <c r="B6" s="776"/>
      <c r="C6" s="776"/>
      <c r="D6" s="776"/>
      <c r="E6" s="130" t="s">
        <v>104</v>
      </c>
      <c r="F6" s="111" t="s">
        <v>152</v>
      </c>
      <c r="G6" s="110" t="s">
        <v>177</v>
      </c>
      <c r="H6" s="131" t="s">
        <v>178</v>
      </c>
    </row>
    <row r="7" spans="1:8" ht="18" customHeight="1">
      <c r="A7" s="23">
        <v>1</v>
      </c>
      <c r="B7" s="731" t="s">
        <v>102</v>
      </c>
      <c r="C7" s="731"/>
      <c r="D7" s="40"/>
      <c r="E7" s="41">
        <v>7221</v>
      </c>
      <c r="F7" s="91">
        <v>38.9</v>
      </c>
      <c r="G7" s="94">
        <v>154368</v>
      </c>
      <c r="H7" s="97">
        <f>ROUND(G7/E7*1000,0)</f>
        <v>21378</v>
      </c>
    </row>
    <row r="8" spans="1:8" ht="18" customHeight="1" thickBot="1">
      <c r="A8" s="32">
        <v>2</v>
      </c>
      <c r="B8" s="738" t="s">
        <v>103</v>
      </c>
      <c r="C8" s="738"/>
      <c r="D8" s="44"/>
      <c r="E8" s="25">
        <v>6822</v>
      </c>
      <c r="F8" s="92">
        <v>57.5</v>
      </c>
      <c r="G8" s="94">
        <v>56793</v>
      </c>
      <c r="H8" s="97">
        <f>ROUND(G8/E8*1000,0)</f>
        <v>8325</v>
      </c>
    </row>
    <row r="9" spans="1:8" ht="18" customHeight="1" thickTop="1" thickBot="1">
      <c r="A9" s="98"/>
      <c r="B9" s="779" t="s">
        <v>71</v>
      </c>
      <c r="C9" s="779"/>
      <c r="D9" s="99"/>
      <c r="E9" s="90">
        <f>SUM(E7:E8)</f>
        <v>14043</v>
      </c>
      <c r="F9" s="100">
        <f>SUM(F7:F8)</f>
        <v>96.4</v>
      </c>
      <c r="G9" s="93">
        <f>SUM(G7:G8)</f>
        <v>211161</v>
      </c>
      <c r="H9" s="101">
        <f>SUM(H7:H8)</f>
        <v>29703</v>
      </c>
    </row>
    <row r="10" spans="1:8" ht="18" customHeight="1">
      <c r="A10" s="158"/>
      <c r="B10" s="157"/>
      <c r="C10" s="157"/>
      <c r="D10" s="158"/>
      <c r="E10" s="61"/>
      <c r="F10" s="144"/>
      <c r="G10" s="159"/>
      <c r="H10" s="160"/>
    </row>
    <row r="12" spans="1:8" ht="17.25">
      <c r="A12" s="454" t="s">
        <v>482</v>
      </c>
    </row>
    <row r="13" spans="1:8" ht="14.25" thickBot="1"/>
    <row r="14" spans="1:8" ht="18" customHeight="1">
      <c r="A14" s="785" t="s">
        <v>105</v>
      </c>
      <c r="B14" s="786"/>
      <c r="C14" s="786"/>
      <c r="D14" s="786"/>
      <c r="E14" s="95" t="s">
        <v>106</v>
      </c>
      <c r="F14" s="96" t="s">
        <v>107</v>
      </c>
      <c r="G14" s="161" t="s">
        <v>71</v>
      </c>
    </row>
    <row r="15" spans="1:8" ht="18" customHeight="1">
      <c r="A15" s="23">
        <v>1</v>
      </c>
      <c r="B15" s="782" t="s">
        <v>108</v>
      </c>
      <c r="C15" s="782"/>
      <c r="D15" s="71" t="s">
        <v>112</v>
      </c>
      <c r="E15" s="41">
        <v>10980</v>
      </c>
      <c r="F15" s="42">
        <v>0</v>
      </c>
      <c r="G15" s="162">
        <f>SUM(E15:F15)</f>
        <v>10980</v>
      </c>
    </row>
    <row r="16" spans="1:8" ht="18" customHeight="1">
      <c r="A16" s="23">
        <v>2</v>
      </c>
      <c r="B16" s="782" t="s">
        <v>109</v>
      </c>
      <c r="C16" s="782"/>
      <c r="D16" s="71" t="s">
        <v>113</v>
      </c>
      <c r="E16" s="41">
        <v>7221</v>
      </c>
      <c r="F16" s="26">
        <v>0</v>
      </c>
      <c r="G16" s="162">
        <f>SUM(E16:F16)</f>
        <v>7221</v>
      </c>
    </row>
    <row r="17" spans="1:11" ht="18" customHeight="1">
      <c r="A17" s="102">
        <v>3</v>
      </c>
      <c r="B17" s="782" t="s">
        <v>110</v>
      </c>
      <c r="C17" s="782"/>
      <c r="D17" s="71" t="s">
        <v>113</v>
      </c>
      <c r="E17" s="341">
        <v>39.5</v>
      </c>
      <c r="F17" s="92">
        <v>0</v>
      </c>
      <c r="G17" s="163">
        <f>SUM(E17:F17)</f>
        <v>39.5</v>
      </c>
    </row>
    <row r="18" spans="1:11" ht="18" customHeight="1" thickBot="1">
      <c r="A18" s="103">
        <v>4</v>
      </c>
      <c r="B18" s="787" t="s">
        <v>111</v>
      </c>
      <c r="C18" s="787"/>
      <c r="D18" s="104" t="s">
        <v>286</v>
      </c>
      <c r="E18" s="342">
        <v>65.8</v>
      </c>
      <c r="F18" s="343">
        <v>0</v>
      </c>
      <c r="G18" s="164">
        <f>E18</f>
        <v>65.8</v>
      </c>
    </row>
    <row r="19" spans="1:11" ht="18" customHeight="1">
      <c r="A19" s="60"/>
      <c r="B19" s="157"/>
      <c r="C19" s="157"/>
      <c r="D19" s="158"/>
      <c r="E19" s="144"/>
      <c r="F19" s="144"/>
      <c r="G19" s="62"/>
      <c r="J19" s="305"/>
      <c r="K19" s="305"/>
    </row>
    <row r="20" spans="1:11" ht="14.25" customHeight="1">
      <c r="J20" s="305"/>
      <c r="K20" s="305"/>
    </row>
    <row r="21" spans="1:11" ht="17.25">
      <c r="A21" s="454" t="s">
        <v>483</v>
      </c>
      <c r="J21" s="305"/>
      <c r="K21" s="305"/>
    </row>
    <row r="22" spans="1:11" ht="14.25" thickBot="1">
      <c r="J22" s="305"/>
      <c r="K22" s="305"/>
    </row>
    <row r="23" spans="1:11" ht="18" customHeight="1">
      <c r="A23" s="716" t="s">
        <v>105</v>
      </c>
      <c r="B23" s="717"/>
      <c r="C23" s="717"/>
      <c r="D23" s="717"/>
      <c r="E23" s="783" t="s">
        <v>114</v>
      </c>
      <c r="F23" s="784"/>
      <c r="G23" s="780" t="s">
        <v>116</v>
      </c>
      <c r="H23" s="781"/>
    </row>
    <row r="24" spans="1:11" ht="18" customHeight="1">
      <c r="A24" s="775"/>
      <c r="B24" s="776"/>
      <c r="C24" s="776"/>
      <c r="D24" s="776"/>
      <c r="E24" s="109" t="s">
        <v>118</v>
      </c>
      <c r="F24" s="111" t="s">
        <v>179</v>
      </c>
      <c r="G24" s="110" t="s">
        <v>118</v>
      </c>
      <c r="H24" s="132" t="s">
        <v>179</v>
      </c>
    </row>
    <row r="25" spans="1:11" ht="18" customHeight="1">
      <c r="A25" s="23">
        <v>1</v>
      </c>
      <c r="B25" s="731" t="s">
        <v>102</v>
      </c>
      <c r="C25" s="731"/>
      <c r="D25" s="40"/>
      <c r="E25" s="41">
        <v>7221</v>
      </c>
      <c r="F25" s="42">
        <v>154368</v>
      </c>
      <c r="G25" s="94">
        <v>0</v>
      </c>
      <c r="H25" s="690">
        <v>0</v>
      </c>
    </row>
    <row r="26" spans="1:11" ht="18" customHeight="1" thickBot="1">
      <c r="A26" s="32">
        <v>2</v>
      </c>
      <c r="B26" s="738" t="s">
        <v>103</v>
      </c>
      <c r="C26" s="738"/>
      <c r="D26" s="44"/>
      <c r="E26" s="25">
        <v>5923</v>
      </c>
      <c r="F26" s="26">
        <v>52051</v>
      </c>
      <c r="G26" s="94">
        <v>518</v>
      </c>
      <c r="H26" s="690">
        <v>2116</v>
      </c>
    </row>
    <row r="27" spans="1:11" ht="18" customHeight="1" thickTop="1" thickBot="1">
      <c r="A27" s="98"/>
      <c r="B27" s="779" t="s">
        <v>71</v>
      </c>
      <c r="C27" s="779"/>
      <c r="D27" s="99"/>
      <c r="E27" s="90">
        <f>SUM(E25:E26)</f>
        <v>13144</v>
      </c>
      <c r="F27" s="105">
        <f>SUM(F25:F26)</f>
        <v>206419</v>
      </c>
      <c r="G27" s="93">
        <f>SUM(G25:G26)</f>
        <v>518</v>
      </c>
      <c r="H27" s="101">
        <f>SUM(H25:H26)</f>
        <v>2116</v>
      </c>
    </row>
    <row r="28" spans="1:11" ht="14.25" thickBot="1"/>
    <row r="29" spans="1:11" ht="18" customHeight="1">
      <c r="A29" s="716" t="s">
        <v>105</v>
      </c>
      <c r="B29" s="717"/>
      <c r="C29" s="717"/>
      <c r="D29" s="717"/>
      <c r="E29" s="783" t="s">
        <v>115</v>
      </c>
      <c r="F29" s="784"/>
      <c r="G29" s="780" t="s">
        <v>117</v>
      </c>
      <c r="H29" s="781"/>
    </row>
    <row r="30" spans="1:11" ht="18" customHeight="1">
      <c r="A30" s="775"/>
      <c r="B30" s="776"/>
      <c r="C30" s="776"/>
      <c r="D30" s="776"/>
      <c r="E30" s="109" t="s">
        <v>118</v>
      </c>
      <c r="F30" s="693" t="s">
        <v>179</v>
      </c>
      <c r="G30" s="694" t="s">
        <v>118</v>
      </c>
      <c r="H30" s="695" t="s">
        <v>179</v>
      </c>
    </row>
    <row r="31" spans="1:11" ht="18" customHeight="1">
      <c r="A31" s="23">
        <v>1</v>
      </c>
      <c r="B31" s="731" t="s">
        <v>102</v>
      </c>
      <c r="C31" s="731"/>
      <c r="D31" s="40"/>
      <c r="E31" s="41">
        <v>0</v>
      </c>
      <c r="F31" s="692">
        <v>0</v>
      </c>
      <c r="G31" s="696">
        <f>E25+G25+E31</f>
        <v>7221</v>
      </c>
      <c r="H31" s="106">
        <f>F25+H25+F31</f>
        <v>154368</v>
      </c>
    </row>
    <row r="32" spans="1:11" ht="18" customHeight="1" thickBot="1">
      <c r="A32" s="32">
        <v>2</v>
      </c>
      <c r="B32" s="738" t="s">
        <v>103</v>
      </c>
      <c r="C32" s="738"/>
      <c r="D32" s="44"/>
      <c r="E32" s="25">
        <v>381</v>
      </c>
      <c r="F32" s="689">
        <v>2626</v>
      </c>
      <c r="G32" s="689">
        <f>E26+G26+E32</f>
        <v>6822</v>
      </c>
      <c r="H32" s="464">
        <f>F26+H26+F32</f>
        <v>56793</v>
      </c>
    </row>
    <row r="33" spans="1:8" ht="18" customHeight="1" thickTop="1" thickBot="1">
      <c r="A33" s="98"/>
      <c r="B33" s="779" t="s">
        <v>71</v>
      </c>
      <c r="C33" s="779"/>
      <c r="D33" s="99"/>
      <c r="E33" s="90">
        <f>SUM(E31:E32)</f>
        <v>381</v>
      </c>
      <c r="F33" s="691">
        <f>SUM(F31:F32)</f>
        <v>2626</v>
      </c>
      <c r="G33" s="105">
        <f>SUM(G31:G32)</f>
        <v>14043</v>
      </c>
      <c r="H33" s="107">
        <f>SUM(H31:H32)</f>
        <v>211161</v>
      </c>
    </row>
  </sheetData>
  <mergeCells count="23">
    <mergeCell ref="B31:C31"/>
    <mergeCell ref="B32:C32"/>
    <mergeCell ref="B33:C33"/>
    <mergeCell ref="A29:D30"/>
    <mergeCell ref="G5:H5"/>
    <mergeCell ref="B16:C16"/>
    <mergeCell ref="B17:C17"/>
    <mergeCell ref="A23:D24"/>
    <mergeCell ref="E23:F23"/>
    <mergeCell ref="G23:H23"/>
    <mergeCell ref="A14:D14"/>
    <mergeCell ref="B15:C15"/>
    <mergeCell ref="B18:C18"/>
    <mergeCell ref="A5:D6"/>
    <mergeCell ref="E5:F5"/>
    <mergeCell ref="B7:C7"/>
    <mergeCell ref="E29:F29"/>
    <mergeCell ref="G29:H29"/>
    <mergeCell ref="B8:C8"/>
    <mergeCell ref="B9:C9"/>
    <mergeCell ref="B25:C25"/>
    <mergeCell ref="B26:C26"/>
    <mergeCell ref="B27:C27"/>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57"/>
  <sheetViews>
    <sheetView tabSelected="1" view="pageBreakPreview" zoomScale="90" zoomScaleNormal="90" zoomScaleSheetLayoutView="90" workbookViewId="0">
      <selection activeCell="F10" sqref="F10:G10"/>
    </sheetView>
  </sheetViews>
  <sheetFormatPr defaultRowHeight="13.5"/>
  <cols>
    <col min="1" max="1" width="3.625" customWidth="1"/>
    <col min="2" max="3" width="11.625" customWidth="1"/>
    <col min="4" max="4" width="3.625" customWidth="1"/>
    <col min="5" max="5" width="18.625" customWidth="1"/>
    <col min="6" max="9" width="9.625" customWidth="1"/>
  </cols>
  <sheetData>
    <row r="1" spans="1:9" ht="17.25">
      <c r="A1" s="53" t="s">
        <v>484</v>
      </c>
    </row>
    <row r="2" spans="1:9" ht="18" thickBot="1">
      <c r="A2" s="53"/>
    </row>
    <row r="3" spans="1:9" ht="17.25">
      <c r="A3" s="53"/>
      <c r="E3" s="112"/>
      <c r="F3" s="112"/>
      <c r="G3" s="113" t="s">
        <v>121</v>
      </c>
      <c r="H3" s="308">
        <v>7387</v>
      </c>
      <c r="I3" s="309" t="s">
        <v>123</v>
      </c>
    </row>
    <row r="4" spans="1:9" ht="18" customHeight="1" thickBot="1">
      <c r="E4" s="112"/>
      <c r="F4" s="112"/>
      <c r="G4" s="114" t="s">
        <v>122</v>
      </c>
      <c r="H4" s="310">
        <v>3475</v>
      </c>
      <c r="I4" s="311" t="s">
        <v>124</v>
      </c>
    </row>
    <row r="5" spans="1:9" s="115" customFormat="1" ht="18" customHeight="1">
      <c r="A5" s="115" t="s">
        <v>125</v>
      </c>
    </row>
    <row r="6" spans="1:9" ht="17.25">
      <c r="A6" s="53"/>
    </row>
    <row r="7" spans="1:9" ht="18.75" customHeight="1" thickBot="1">
      <c r="A7" t="s">
        <v>126</v>
      </c>
    </row>
    <row r="8" spans="1:9" ht="18" customHeight="1">
      <c r="A8" s="716" t="s">
        <v>105</v>
      </c>
      <c r="B8" s="717"/>
      <c r="C8" s="717"/>
      <c r="D8" s="802"/>
      <c r="E8" s="823" t="s">
        <v>119</v>
      </c>
      <c r="F8" s="829" t="s">
        <v>140</v>
      </c>
      <c r="G8" s="830"/>
      <c r="H8" s="825" t="s">
        <v>120</v>
      </c>
      <c r="I8" s="826"/>
    </row>
    <row r="9" spans="1:9" ht="18" customHeight="1">
      <c r="A9" s="775"/>
      <c r="B9" s="776"/>
      <c r="C9" s="776"/>
      <c r="D9" s="837"/>
      <c r="E9" s="824"/>
      <c r="F9" s="831"/>
      <c r="G9" s="832"/>
      <c r="H9" s="827"/>
      <c r="I9" s="828"/>
    </row>
    <row r="10" spans="1:9" ht="18" customHeight="1">
      <c r="A10" s="23"/>
      <c r="B10" s="731" t="s">
        <v>127</v>
      </c>
      <c r="C10" s="731"/>
      <c r="D10" s="71"/>
      <c r="E10" s="41">
        <v>361300</v>
      </c>
      <c r="F10" s="833">
        <f>(E10/H3)*1000</f>
        <v>48910.247732503041</v>
      </c>
      <c r="G10" s="834"/>
      <c r="H10" s="813">
        <f>(E10/H4)*1000</f>
        <v>103971.22302158273</v>
      </c>
      <c r="I10" s="814"/>
    </row>
    <row r="11" spans="1:9" ht="18" customHeight="1">
      <c r="A11" s="23"/>
      <c r="B11" s="731" t="s">
        <v>128</v>
      </c>
      <c r="C11" s="731"/>
      <c r="D11" s="71"/>
      <c r="E11" s="41">
        <v>306743</v>
      </c>
      <c r="F11" s="840">
        <f>(E11/H3)*1000</f>
        <v>41524.705563828349</v>
      </c>
      <c r="G11" s="822"/>
      <c r="H11" s="813">
        <f>(E11/H4)*1000</f>
        <v>88271.366906474825</v>
      </c>
      <c r="I11" s="814"/>
    </row>
    <row r="12" spans="1:9" ht="18" customHeight="1" thickBot="1">
      <c r="A12" s="23"/>
      <c r="B12" s="731" t="s">
        <v>129</v>
      </c>
      <c r="C12" s="731"/>
      <c r="D12" s="71"/>
      <c r="E12" s="41">
        <v>25970</v>
      </c>
      <c r="F12" s="816">
        <f>(E12/H3)*1000</f>
        <v>3515.6355760119127</v>
      </c>
      <c r="G12" s="817"/>
      <c r="H12" s="813">
        <f>(E12/H4)*1000</f>
        <v>7473.3812949640287</v>
      </c>
      <c r="I12" s="814"/>
    </row>
    <row r="13" spans="1:9" ht="18" customHeight="1" thickTop="1" thickBot="1">
      <c r="A13" s="98"/>
      <c r="B13" s="779" t="s">
        <v>141</v>
      </c>
      <c r="C13" s="779"/>
      <c r="D13" s="99"/>
      <c r="E13" s="119">
        <f>SUM(E10:E12)</f>
        <v>694013</v>
      </c>
      <c r="F13" s="818">
        <f>SUM(F10:G12)</f>
        <v>93950.588872343316</v>
      </c>
      <c r="G13" s="819"/>
      <c r="H13" s="800">
        <f>SUM(H10:I12)</f>
        <v>199715.9712230216</v>
      </c>
      <c r="I13" s="801"/>
    </row>
    <row r="15" spans="1:9" ht="18.75" customHeight="1" thickBot="1">
      <c r="A15" t="s">
        <v>130</v>
      </c>
    </row>
    <row r="16" spans="1:9" ht="18" customHeight="1">
      <c r="A16" s="716" t="s">
        <v>105</v>
      </c>
      <c r="B16" s="717"/>
      <c r="C16" s="717"/>
      <c r="D16" s="802"/>
      <c r="E16" s="838" t="s">
        <v>131</v>
      </c>
      <c r="F16" s="835" t="s">
        <v>140</v>
      </c>
      <c r="G16" s="830"/>
      <c r="H16" s="825" t="s">
        <v>120</v>
      </c>
      <c r="I16" s="826"/>
    </row>
    <row r="17" spans="1:9" ht="18" customHeight="1">
      <c r="A17" s="775"/>
      <c r="B17" s="776"/>
      <c r="C17" s="776"/>
      <c r="D17" s="837"/>
      <c r="E17" s="839"/>
      <c r="F17" s="836"/>
      <c r="G17" s="832"/>
      <c r="H17" s="827"/>
      <c r="I17" s="828"/>
    </row>
    <row r="18" spans="1:9" ht="18" customHeight="1">
      <c r="A18" s="23">
        <v>1</v>
      </c>
      <c r="B18" s="731" t="s">
        <v>132</v>
      </c>
      <c r="C18" s="731"/>
      <c r="D18" s="71"/>
      <c r="E18" s="41">
        <v>121385</v>
      </c>
      <c r="F18" s="841">
        <f>(E18/H3)*1000</f>
        <v>16432.245837281713</v>
      </c>
      <c r="G18" s="842"/>
      <c r="H18" s="813">
        <f>(E18/H4)*1000</f>
        <v>34930.935251798561</v>
      </c>
      <c r="I18" s="814"/>
    </row>
    <row r="19" spans="1:9" ht="18" customHeight="1">
      <c r="A19" s="23">
        <v>2</v>
      </c>
      <c r="B19" s="731" t="s">
        <v>136</v>
      </c>
      <c r="C19" s="731"/>
      <c r="D19" s="71"/>
      <c r="E19" s="41">
        <v>43129</v>
      </c>
      <c r="F19" s="821">
        <f>(E19/H3)*1000</f>
        <v>5838.5000676864765</v>
      </c>
      <c r="G19" s="822"/>
      <c r="H19" s="813">
        <f>(E19/H4)*1000</f>
        <v>12411.223021582733</v>
      </c>
      <c r="I19" s="814"/>
    </row>
    <row r="20" spans="1:9" ht="22.5" customHeight="1">
      <c r="A20" s="23">
        <v>3</v>
      </c>
      <c r="B20" s="820" t="s">
        <v>408</v>
      </c>
      <c r="C20" s="820"/>
      <c r="D20" s="71"/>
      <c r="E20" s="41">
        <v>104500</v>
      </c>
      <c r="F20" s="821">
        <f>(E20/H3)*1000</f>
        <v>14146.473534587789</v>
      </c>
      <c r="G20" s="822"/>
      <c r="H20" s="813">
        <f>(E20/H4)*1000</f>
        <v>30071.942446043166</v>
      </c>
      <c r="I20" s="814"/>
    </row>
    <row r="21" spans="1:9" ht="18" customHeight="1">
      <c r="A21" s="23">
        <v>4</v>
      </c>
      <c r="B21" s="731" t="s">
        <v>134</v>
      </c>
      <c r="C21" s="731"/>
      <c r="D21" s="71"/>
      <c r="E21" s="41">
        <v>90260</v>
      </c>
      <c r="F21" s="821">
        <f>(E21/H3)*1000</f>
        <v>12218.762691214295</v>
      </c>
      <c r="G21" s="822"/>
      <c r="H21" s="813">
        <f>(E21/H4)*1000</f>
        <v>25974.100719424459</v>
      </c>
      <c r="I21" s="814"/>
    </row>
    <row r="22" spans="1:9" ht="18" customHeight="1">
      <c r="A22" s="23">
        <v>5</v>
      </c>
      <c r="B22" s="731" t="s">
        <v>287</v>
      </c>
      <c r="C22" s="731"/>
      <c r="D22" s="71"/>
      <c r="E22" s="41">
        <v>221794</v>
      </c>
      <c r="F22" s="821">
        <f>(E22/H3)*1000</f>
        <v>30024.908623257073</v>
      </c>
      <c r="G22" s="822"/>
      <c r="H22" s="813">
        <f>(E22/H4)*1000</f>
        <v>63825.611510791372</v>
      </c>
      <c r="I22" s="814"/>
    </row>
    <row r="23" spans="1:9" ht="18" customHeight="1">
      <c r="A23" s="23">
        <v>6</v>
      </c>
      <c r="B23" s="731" t="s">
        <v>356</v>
      </c>
      <c r="C23" s="731"/>
      <c r="D23" s="71"/>
      <c r="E23" s="41">
        <v>10734</v>
      </c>
      <c r="F23" s="821">
        <f>(E23/H3)*1000</f>
        <v>1453.0932719642615</v>
      </c>
      <c r="G23" s="822"/>
      <c r="H23" s="813">
        <f>(E23/H4)*1000</f>
        <v>3088.9208633093522</v>
      </c>
      <c r="I23" s="814"/>
    </row>
    <row r="24" spans="1:9" ht="18" customHeight="1">
      <c r="A24" s="23">
        <v>7</v>
      </c>
      <c r="B24" s="731" t="s">
        <v>357</v>
      </c>
      <c r="C24" s="731"/>
      <c r="D24" s="71"/>
      <c r="E24" s="41">
        <v>1265</v>
      </c>
      <c r="F24" s="821">
        <f>(E24/H3)*1000</f>
        <v>171.24678489237849</v>
      </c>
      <c r="G24" s="822"/>
      <c r="H24" s="813">
        <f>(E24/H4)*1000</f>
        <v>364.02877697841728</v>
      </c>
      <c r="I24" s="814"/>
    </row>
    <row r="25" spans="1:9" ht="18" customHeight="1">
      <c r="A25" s="23">
        <v>8</v>
      </c>
      <c r="B25" s="731" t="s">
        <v>427</v>
      </c>
      <c r="C25" s="731"/>
      <c r="D25" s="71"/>
      <c r="E25" s="41">
        <v>41100</v>
      </c>
      <c r="F25" s="821">
        <f>(E25/H3)*1000</f>
        <v>5563.8283470962506</v>
      </c>
      <c r="G25" s="822"/>
      <c r="H25" s="813">
        <f>(E25/H4)*1000</f>
        <v>11827.338129496402</v>
      </c>
      <c r="I25" s="814"/>
    </row>
    <row r="26" spans="1:9" ht="18" customHeight="1">
      <c r="A26" s="23">
        <v>9</v>
      </c>
      <c r="B26" s="815" t="s">
        <v>428</v>
      </c>
      <c r="C26" s="815"/>
      <c r="D26" s="71"/>
      <c r="E26" s="41">
        <v>452359</v>
      </c>
      <c r="F26" s="821">
        <f>(E26/H3)*1000</f>
        <v>61237.173412752134</v>
      </c>
      <c r="G26" s="822"/>
      <c r="H26" s="813">
        <f>(E26/H4)*1000</f>
        <v>130175.25179856116</v>
      </c>
      <c r="I26" s="814"/>
    </row>
    <row r="27" spans="1:9" ht="18" customHeight="1">
      <c r="A27" s="23">
        <v>10</v>
      </c>
      <c r="B27" s="812" t="s">
        <v>429</v>
      </c>
      <c r="C27" s="812"/>
      <c r="D27" s="71"/>
      <c r="E27" s="41">
        <v>3164</v>
      </c>
      <c r="F27" s="821">
        <f>(E27/H3)*1000</f>
        <v>428.32002165967242</v>
      </c>
      <c r="G27" s="822"/>
      <c r="H27" s="813">
        <f>(E27/H4)*1000</f>
        <v>910.50359712230215</v>
      </c>
      <c r="I27" s="814"/>
    </row>
    <row r="28" spans="1:9" ht="18" customHeight="1">
      <c r="A28" s="23">
        <v>11</v>
      </c>
      <c r="B28" s="731" t="s">
        <v>133</v>
      </c>
      <c r="C28" s="731"/>
      <c r="D28" s="71"/>
      <c r="E28" s="41">
        <v>848058</v>
      </c>
      <c r="F28" s="792">
        <f>(E28/H3)*1000</f>
        <v>114804.11533775552</v>
      </c>
      <c r="G28" s="809"/>
      <c r="H28" s="813">
        <f>(E28/H4)*1000</f>
        <v>244045.46762589927</v>
      </c>
      <c r="I28" s="814"/>
    </row>
    <row r="29" spans="1:9" ht="18" customHeight="1">
      <c r="A29" s="102">
        <v>12</v>
      </c>
      <c r="B29" s="808" t="s">
        <v>180</v>
      </c>
      <c r="C29" s="808"/>
      <c r="D29" s="166"/>
      <c r="E29" s="69">
        <v>653805</v>
      </c>
      <c r="F29" s="792">
        <f>(E29/H3)*1000</f>
        <v>88507.513198862871</v>
      </c>
      <c r="G29" s="809"/>
      <c r="H29" s="810">
        <f>(E29/H4)*1000</f>
        <v>188145.32374100719</v>
      </c>
      <c r="I29" s="811"/>
    </row>
    <row r="30" spans="1:9" ht="18" customHeight="1">
      <c r="A30" s="31">
        <v>13</v>
      </c>
      <c r="B30" s="843" t="s">
        <v>430</v>
      </c>
      <c r="C30" s="843"/>
      <c r="D30" s="70"/>
      <c r="E30" s="418">
        <v>1020184</v>
      </c>
      <c r="F30" s="844">
        <f>(E30/H3)*1000</f>
        <v>138105.32015703263</v>
      </c>
      <c r="G30" s="845"/>
      <c r="H30" s="846">
        <f>(E30/H4)*1000</f>
        <v>293578.12949640286</v>
      </c>
      <c r="I30" s="847"/>
    </row>
    <row r="31" spans="1:9" ht="18" customHeight="1">
      <c r="A31" s="102">
        <v>14</v>
      </c>
      <c r="B31" s="808" t="s">
        <v>135</v>
      </c>
      <c r="C31" s="808"/>
      <c r="D31" s="166"/>
      <c r="E31" s="69">
        <v>2585</v>
      </c>
      <c r="F31" s="792">
        <f>(E31/H3)*1000</f>
        <v>349.93908217138215</v>
      </c>
      <c r="G31" s="809"/>
      <c r="H31" s="810">
        <f>(E31/H4)*1000</f>
        <v>743.88489208633086</v>
      </c>
      <c r="I31" s="811"/>
    </row>
    <row r="32" spans="1:9" ht="18" customHeight="1">
      <c r="A32" s="697">
        <v>15</v>
      </c>
      <c r="B32" s="871" t="s">
        <v>488</v>
      </c>
      <c r="C32" s="871"/>
      <c r="D32" s="703"/>
      <c r="E32" s="699">
        <v>7927</v>
      </c>
      <c r="F32" s="867">
        <f>(E32/H4)*1000</f>
        <v>2281.1510791366904</v>
      </c>
      <c r="G32" s="868"/>
      <c r="H32" s="869">
        <f>(E32/H4)*1000</f>
        <v>2281.1510791366904</v>
      </c>
      <c r="I32" s="870"/>
    </row>
    <row r="33" spans="1:9" ht="18" customHeight="1">
      <c r="A33" s="31">
        <v>16</v>
      </c>
      <c r="B33" s="843" t="s">
        <v>138</v>
      </c>
      <c r="C33" s="843"/>
      <c r="D33" s="70"/>
      <c r="E33" s="418">
        <v>7356</v>
      </c>
      <c r="F33" s="844">
        <f>(E33/H3)*1000</f>
        <v>995.80343847299309</v>
      </c>
      <c r="G33" s="845"/>
      <c r="H33" s="846">
        <f>(E33/H4)*1000</f>
        <v>2116.8345323741005</v>
      </c>
      <c r="I33" s="847"/>
    </row>
    <row r="34" spans="1:9" ht="18" customHeight="1">
      <c r="A34" s="102">
        <v>17</v>
      </c>
      <c r="B34" s="808" t="s">
        <v>139</v>
      </c>
      <c r="C34" s="808"/>
      <c r="D34" s="166"/>
      <c r="E34" s="69">
        <v>1954370</v>
      </c>
      <c r="F34" s="792">
        <f>(E34/H3)*1000</f>
        <v>264568.83714633819</v>
      </c>
      <c r="G34" s="809"/>
      <c r="H34" s="810">
        <f>(E34/H4)*1000</f>
        <v>562408.63309352519</v>
      </c>
      <c r="I34" s="811"/>
    </row>
    <row r="35" spans="1:9" ht="18" customHeight="1">
      <c r="A35" s="31">
        <v>18</v>
      </c>
      <c r="B35" s="843" t="s">
        <v>137</v>
      </c>
      <c r="C35" s="843"/>
      <c r="D35" s="70"/>
      <c r="E35" s="418">
        <v>313942</v>
      </c>
      <c r="F35" s="844">
        <f>(E35/H3)*1000</f>
        <v>42499.255448761338</v>
      </c>
      <c r="G35" s="845"/>
      <c r="H35" s="846">
        <f>(E35/H4)*1000</f>
        <v>90343.021582733811</v>
      </c>
      <c r="I35" s="847"/>
    </row>
    <row r="36" spans="1:9" ht="18" customHeight="1">
      <c r="A36" s="102">
        <v>19</v>
      </c>
      <c r="B36" s="848" t="s">
        <v>431</v>
      </c>
      <c r="C36" s="849"/>
      <c r="D36" s="166"/>
      <c r="E36" s="69">
        <v>1297163</v>
      </c>
      <c r="F36" s="852">
        <f>(E36/H3)*1000</f>
        <v>175600.78516312441</v>
      </c>
      <c r="G36" s="853"/>
      <c r="H36" s="850">
        <f>(E36/H4)*1000</f>
        <v>373284.31654676259</v>
      </c>
      <c r="I36" s="851"/>
    </row>
    <row r="37" spans="1:9" ht="18" customHeight="1" thickBot="1">
      <c r="A37" s="455">
        <v>20</v>
      </c>
      <c r="B37" s="857" t="s">
        <v>489</v>
      </c>
      <c r="C37" s="858"/>
      <c r="D37" s="456"/>
      <c r="E37" s="57">
        <v>3900</v>
      </c>
      <c r="F37" s="859">
        <f>(E37/H3)*1000</f>
        <v>527.95451468796534</v>
      </c>
      <c r="G37" s="817"/>
      <c r="H37" s="860">
        <f>(E37/H3)*1000</f>
        <v>527.95451468796534</v>
      </c>
      <c r="I37" s="861"/>
    </row>
    <row r="38" spans="1:9" ht="18" customHeight="1" thickTop="1" thickBot="1">
      <c r="A38" s="98"/>
      <c r="B38" s="779" t="s">
        <v>141</v>
      </c>
      <c r="C38" s="779"/>
      <c r="D38" s="99"/>
      <c r="E38" s="119">
        <f>SUM(E18:E37)</f>
        <v>7198980</v>
      </c>
      <c r="F38" s="854">
        <f>SUM(F18:F37)</f>
        <v>975755.22715873597</v>
      </c>
      <c r="G38" s="819">
        <f>SUM(G18:G36)</f>
        <v>0</v>
      </c>
      <c r="H38" s="800">
        <f>SUM(H18:H37)</f>
        <v>2071054.5732197238</v>
      </c>
      <c r="I38" s="801">
        <f>SUM(I18:I36)</f>
        <v>0</v>
      </c>
    </row>
    <row r="39" spans="1:9" ht="18.75" customHeight="1">
      <c r="A39" t="s">
        <v>402</v>
      </c>
    </row>
    <row r="40" spans="1:9">
      <c r="A40" s="479" t="s">
        <v>490</v>
      </c>
      <c r="B40" s="453"/>
    </row>
    <row r="42" spans="1:9" ht="18.75" customHeight="1" thickBot="1">
      <c r="A42" t="s">
        <v>142</v>
      </c>
    </row>
    <row r="43" spans="1:9" ht="18" customHeight="1">
      <c r="A43" s="716" t="s">
        <v>105</v>
      </c>
      <c r="B43" s="717"/>
      <c r="C43" s="717"/>
      <c r="D43" s="802"/>
      <c r="E43" s="823" t="s">
        <v>288</v>
      </c>
      <c r="F43" s="829" t="s">
        <v>140</v>
      </c>
      <c r="G43" s="830"/>
      <c r="H43" s="825" t="s">
        <v>120</v>
      </c>
      <c r="I43" s="826"/>
    </row>
    <row r="44" spans="1:9" ht="18" customHeight="1">
      <c r="A44" s="775"/>
      <c r="B44" s="776"/>
      <c r="C44" s="776"/>
      <c r="D44" s="837"/>
      <c r="E44" s="824"/>
      <c r="F44" s="831"/>
      <c r="G44" s="832"/>
      <c r="H44" s="827"/>
      <c r="I44" s="828"/>
    </row>
    <row r="45" spans="1:9" ht="18" customHeight="1">
      <c r="A45" s="23"/>
      <c r="B45" s="731" t="s">
        <v>143</v>
      </c>
      <c r="C45" s="731"/>
      <c r="D45" s="71"/>
      <c r="E45" s="41">
        <v>1474051</v>
      </c>
      <c r="F45" s="855">
        <f>(E45/H3)*1000</f>
        <v>199546.63598213077</v>
      </c>
      <c r="G45" s="856"/>
      <c r="H45" s="813">
        <f>(E45/H4)*1000</f>
        <v>424187.33812949643</v>
      </c>
      <c r="I45" s="814"/>
    </row>
    <row r="46" spans="1:9" ht="18" customHeight="1">
      <c r="A46" s="23"/>
      <c r="B46" s="731" t="s">
        <v>144</v>
      </c>
      <c r="C46" s="731"/>
      <c r="D46" s="71"/>
      <c r="E46" s="41">
        <v>442845</v>
      </c>
      <c r="F46" s="865">
        <f>SUM(F47:G48)</f>
        <v>59949.235142818463</v>
      </c>
      <c r="G46" s="866"/>
      <c r="H46" s="813">
        <f>SUM(H47:I48)</f>
        <v>127437.41007194245</v>
      </c>
      <c r="I46" s="814"/>
    </row>
    <row r="47" spans="1:9" ht="18" customHeight="1">
      <c r="A47" s="23"/>
      <c r="B47" s="862" t="s">
        <v>145</v>
      </c>
      <c r="C47" s="862"/>
      <c r="D47" s="71"/>
      <c r="E47" s="41">
        <v>78620</v>
      </c>
      <c r="F47" s="865">
        <f>(E47/H3)*1000</f>
        <v>10643.021524299445</v>
      </c>
      <c r="G47" s="866"/>
      <c r="H47" s="813">
        <f>(E47/H4)*1000</f>
        <v>22624.460431654676</v>
      </c>
      <c r="I47" s="814"/>
    </row>
    <row r="48" spans="1:9" ht="18" customHeight="1" thickBot="1">
      <c r="A48" s="23"/>
      <c r="B48" s="862" t="s">
        <v>146</v>
      </c>
      <c r="C48" s="862"/>
      <c r="D48" s="71"/>
      <c r="E48" s="41">
        <v>364225</v>
      </c>
      <c r="F48" s="863">
        <f>(E48/H3)*1000</f>
        <v>49306.213618519017</v>
      </c>
      <c r="G48" s="864"/>
      <c r="H48" s="813">
        <f>(E48/H4)*1000</f>
        <v>104812.94964028777</v>
      </c>
      <c r="I48" s="814"/>
    </row>
    <row r="49" spans="1:10" ht="18" customHeight="1" thickTop="1" thickBot="1">
      <c r="A49" s="98"/>
      <c r="B49" s="779" t="s">
        <v>141</v>
      </c>
      <c r="C49" s="779"/>
      <c r="D49" s="99"/>
      <c r="E49" s="119">
        <f>SUM(E45:E46)</f>
        <v>1916896</v>
      </c>
      <c r="F49" s="798">
        <f>SUM(F45:G46)</f>
        <v>259495.87112494925</v>
      </c>
      <c r="G49" s="799"/>
      <c r="H49" s="800">
        <f>SUM(H45:I46)</f>
        <v>551624.74820143892</v>
      </c>
      <c r="I49" s="801"/>
    </row>
    <row r="51" spans="1:10" ht="18.75" customHeight="1" thickBot="1">
      <c r="A51" t="s">
        <v>147</v>
      </c>
    </row>
    <row r="52" spans="1:10" ht="18" customHeight="1">
      <c r="A52" s="716" t="s">
        <v>105</v>
      </c>
      <c r="B52" s="717"/>
      <c r="C52" s="717"/>
      <c r="D52" s="802"/>
      <c r="E52" s="803" t="s">
        <v>148</v>
      </c>
      <c r="F52" s="804"/>
      <c r="G52" s="805" t="s">
        <v>150</v>
      </c>
      <c r="H52" s="806"/>
      <c r="I52" s="807"/>
    </row>
    <row r="53" spans="1:10" ht="18" customHeight="1">
      <c r="A53" s="102"/>
      <c r="B53" s="738" t="s">
        <v>149</v>
      </c>
      <c r="C53" s="738"/>
      <c r="D53" s="116"/>
      <c r="E53" s="788">
        <v>2000000</v>
      </c>
      <c r="F53" s="789"/>
      <c r="G53" s="792">
        <v>0</v>
      </c>
      <c r="H53" s="793"/>
      <c r="I53" s="794"/>
    </row>
    <row r="54" spans="1:10" ht="18" customHeight="1" thickBot="1">
      <c r="A54" s="117"/>
      <c r="B54" s="778"/>
      <c r="C54" s="778"/>
      <c r="D54" s="118"/>
      <c r="E54" s="790"/>
      <c r="F54" s="791"/>
      <c r="G54" s="795"/>
      <c r="H54" s="796"/>
      <c r="I54" s="797"/>
    </row>
    <row r="57" spans="1:10">
      <c r="J57" t="s">
        <v>289</v>
      </c>
    </row>
  </sheetData>
  <mergeCells count="108">
    <mergeCell ref="B33:C33"/>
    <mergeCell ref="F33:G33"/>
    <mergeCell ref="H33:I33"/>
    <mergeCell ref="B29:C29"/>
    <mergeCell ref="F29:G29"/>
    <mergeCell ref="H29:I29"/>
    <mergeCell ref="B30:C30"/>
    <mergeCell ref="F30:G30"/>
    <mergeCell ref="H30:I30"/>
    <mergeCell ref="B31:C31"/>
    <mergeCell ref="F31:G31"/>
    <mergeCell ref="H31:I31"/>
    <mergeCell ref="F32:G32"/>
    <mergeCell ref="H32:I32"/>
    <mergeCell ref="B32:C32"/>
    <mergeCell ref="B48:C48"/>
    <mergeCell ref="H48:I48"/>
    <mergeCell ref="F48:G48"/>
    <mergeCell ref="F47:G47"/>
    <mergeCell ref="B46:C46"/>
    <mergeCell ref="H46:I46"/>
    <mergeCell ref="F46:G46"/>
    <mergeCell ref="H47:I47"/>
    <mergeCell ref="B47:C47"/>
    <mergeCell ref="B35:C35"/>
    <mergeCell ref="F35:G35"/>
    <mergeCell ref="H35:I35"/>
    <mergeCell ref="B36:C36"/>
    <mergeCell ref="B45:C45"/>
    <mergeCell ref="H45:I45"/>
    <mergeCell ref="H36:I36"/>
    <mergeCell ref="F36:G36"/>
    <mergeCell ref="B38:C38"/>
    <mergeCell ref="F38:G38"/>
    <mergeCell ref="H38:I38"/>
    <mergeCell ref="A43:D44"/>
    <mergeCell ref="F45:G45"/>
    <mergeCell ref="E43:E44"/>
    <mergeCell ref="F43:G44"/>
    <mergeCell ref="H43:I44"/>
    <mergeCell ref="B37:C37"/>
    <mergeCell ref="F37:G37"/>
    <mergeCell ref="H37:I37"/>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F18:G18"/>
    <mergeCell ref="B34:C34"/>
    <mergeCell ref="F34:G34"/>
    <mergeCell ref="H34:I34"/>
    <mergeCell ref="B10:C10"/>
    <mergeCell ref="B13:C13"/>
    <mergeCell ref="B11:C11"/>
    <mergeCell ref="B27:C27"/>
    <mergeCell ref="H27:I27"/>
    <mergeCell ref="B26:C26"/>
    <mergeCell ref="B24:C24"/>
    <mergeCell ref="B25:C25"/>
    <mergeCell ref="H19:I19"/>
    <mergeCell ref="H11:I11"/>
    <mergeCell ref="F12:G12"/>
    <mergeCell ref="B28:C28"/>
    <mergeCell ref="F13:G13"/>
    <mergeCell ref="B19:C19"/>
    <mergeCell ref="B20:C20"/>
    <mergeCell ref="B21:C21"/>
    <mergeCell ref="B22:C22"/>
    <mergeCell ref="H24:I24"/>
    <mergeCell ref="F21:G21"/>
    <mergeCell ref="F24:G24"/>
    <mergeCell ref="B23:C23"/>
    <mergeCell ref="B53:C54"/>
    <mergeCell ref="E53:F54"/>
    <mergeCell ref="G53:I54"/>
    <mergeCell ref="B49:C49"/>
    <mergeCell ref="F49:G49"/>
    <mergeCell ref="H49:I49"/>
    <mergeCell ref="A52:D52"/>
    <mergeCell ref="E52:F52"/>
    <mergeCell ref="G52:I52"/>
  </mergeCells>
  <phoneticPr fontId="5"/>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D69E-D7AE-4FB3-80B9-F624C8DB3039}">
  <sheetPr>
    <tabColor rgb="FF0070C0"/>
  </sheetPr>
  <dimension ref="A1:U244"/>
  <sheetViews>
    <sheetView view="pageBreakPreview" topLeftCell="A202" zoomScaleNormal="100" zoomScaleSheetLayoutView="100" workbookViewId="0">
      <pane xSplit="5" topLeftCell="F1" activePane="topRight" state="frozen"/>
      <selection pane="topRight" activeCell="Q246" sqref="O244:Q246"/>
    </sheetView>
  </sheetViews>
  <sheetFormatPr defaultRowHeight="28.5" customHeight="1"/>
  <cols>
    <col min="1" max="1" width="4.625" style="631" customWidth="1"/>
    <col min="2" max="3" width="0.875" style="631" customWidth="1"/>
    <col min="4" max="4" width="22.625" style="631" customWidth="1"/>
    <col min="5" max="5" width="0.875" style="631" customWidth="1"/>
    <col min="6" max="8" width="12.625" style="631" customWidth="1"/>
    <col min="9" max="17" width="10.875" style="631" customWidth="1"/>
    <col min="18" max="18" width="10.625" style="630" bestFit="1" customWidth="1"/>
    <col min="19" max="16384" width="9" style="631"/>
  </cols>
  <sheetData>
    <row r="1" spans="1:18" s="491" customFormat="1" ht="11.25" customHeight="1">
      <c r="A1" s="492"/>
      <c r="B1" s="492"/>
      <c r="C1" s="492"/>
      <c r="D1" s="492"/>
      <c r="E1" s="492"/>
      <c r="F1" s="492"/>
      <c r="G1" s="492"/>
      <c r="H1" s="492"/>
      <c r="I1" s="492"/>
      <c r="J1" s="492"/>
      <c r="K1" s="492"/>
      <c r="L1" s="492"/>
      <c r="M1" s="492"/>
      <c r="N1" s="492"/>
      <c r="O1" s="492"/>
      <c r="P1" s="492"/>
      <c r="Q1" s="492"/>
      <c r="R1" s="490"/>
    </row>
    <row r="2" spans="1:18" s="491" customFormat="1" ht="28.5" customHeight="1">
      <c r="A2" s="895"/>
      <c r="B2" s="895"/>
      <c r="C2" s="895"/>
      <c r="D2" s="895"/>
      <c r="E2" s="895"/>
      <c r="F2" s="895"/>
      <c r="G2" s="895"/>
      <c r="H2" s="895"/>
      <c r="I2" s="895"/>
      <c r="J2" s="895"/>
      <c r="K2" s="895"/>
      <c r="L2" s="895"/>
      <c r="M2" s="895"/>
      <c r="N2" s="895"/>
      <c r="O2" s="895"/>
      <c r="P2" s="895"/>
      <c r="Q2" s="895"/>
      <c r="R2" s="490"/>
    </row>
    <row r="3" spans="1:18" s="491" customFormat="1" ht="28.5" customHeight="1">
      <c r="R3" s="490"/>
    </row>
    <row r="4" spans="1:18" s="491" customFormat="1" ht="28.5" customHeight="1" thickBot="1">
      <c r="A4" s="911" t="s">
        <v>181</v>
      </c>
      <c r="B4" s="911"/>
      <c r="C4" s="911"/>
      <c r="D4" s="911"/>
      <c r="E4" s="911"/>
      <c r="P4" s="912" t="s">
        <v>182</v>
      </c>
      <c r="Q4" s="912"/>
      <c r="R4" s="490"/>
    </row>
    <row r="5" spans="1:18" s="491" customFormat="1" ht="18" customHeight="1">
      <c r="A5" s="891" t="s">
        <v>183</v>
      </c>
      <c r="B5" s="892"/>
      <c r="C5" s="892"/>
      <c r="D5" s="892"/>
      <c r="E5" s="893"/>
      <c r="F5" s="900" t="s">
        <v>184</v>
      </c>
      <c r="G5" s="892"/>
      <c r="H5" s="893"/>
      <c r="I5" s="900" t="s">
        <v>158</v>
      </c>
      <c r="J5" s="892"/>
      <c r="K5" s="892"/>
      <c r="L5" s="892"/>
      <c r="M5" s="892"/>
      <c r="N5" s="892"/>
      <c r="O5" s="892"/>
      <c r="P5" s="892"/>
      <c r="Q5" s="902"/>
      <c r="R5" s="490"/>
    </row>
    <row r="6" spans="1:18" s="491" customFormat="1" ht="18" customHeight="1">
      <c r="A6" s="894"/>
      <c r="B6" s="895"/>
      <c r="C6" s="895"/>
      <c r="D6" s="895"/>
      <c r="E6" s="896"/>
      <c r="F6" s="901"/>
      <c r="G6" s="898"/>
      <c r="H6" s="899"/>
      <c r="I6" s="903" t="s">
        <v>185</v>
      </c>
      <c r="J6" s="904"/>
      <c r="K6" s="905"/>
      <c r="L6" s="903" t="s">
        <v>159</v>
      </c>
      <c r="M6" s="904"/>
      <c r="N6" s="905"/>
      <c r="O6" s="903" t="s">
        <v>186</v>
      </c>
      <c r="P6" s="904"/>
      <c r="Q6" s="906"/>
      <c r="R6" s="490"/>
    </row>
    <row r="7" spans="1:18" s="491" customFormat="1" ht="45.75" customHeight="1">
      <c r="A7" s="897"/>
      <c r="B7" s="898"/>
      <c r="C7" s="898"/>
      <c r="D7" s="898"/>
      <c r="E7" s="899"/>
      <c r="F7" s="493" t="s">
        <v>187</v>
      </c>
      <c r="G7" s="494" t="s">
        <v>277</v>
      </c>
      <c r="H7" s="495" t="s">
        <v>278</v>
      </c>
      <c r="I7" s="493" t="s">
        <v>187</v>
      </c>
      <c r="J7" s="494" t="s">
        <v>277</v>
      </c>
      <c r="K7" s="495" t="s">
        <v>278</v>
      </c>
      <c r="L7" s="493" t="s">
        <v>187</v>
      </c>
      <c r="M7" s="494" t="s">
        <v>277</v>
      </c>
      <c r="N7" s="495" t="s">
        <v>278</v>
      </c>
      <c r="O7" s="493" t="s">
        <v>187</v>
      </c>
      <c r="P7" s="494" t="s">
        <v>277</v>
      </c>
      <c r="Q7" s="496" t="s">
        <v>278</v>
      </c>
      <c r="R7" s="490"/>
    </row>
    <row r="8" spans="1:18" s="491" customFormat="1" ht="28.5" customHeight="1">
      <c r="A8" s="883" t="s">
        <v>188</v>
      </c>
      <c r="B8" s="497"/>
      <c r="C8" s="947" t="s">
        <v>153</v>
      </c>
      <c r="D8" s="886"/>
      <c r="E8" s="498"/>
      <c r="F8" s="948">
        <v>13899.22</v>
      </c>
      <c r="G8" s="949"/>
      <c r="H8" s="952">
        <f>SUM(F8:G11)</f>
        <v>13899.22</v>
      </c>
      <c r="I8" s="360"/>
      <c r="J8" s="361"/>
      <c r="K8" s="362"/>
      <c r="L8" s="360">
        <v>3001.72</v>
      </c>
      <c r="M8" s="404"/>
      <c r="N8" s="362">
        <f>SUM(L8:M8)</f>
        <v>3001.72</v>
      </c>
      <c r="O8" s="360">
        <f>I8+L8</f>
        <v>3001.72</v>
      </c>
      <c r="P8" s="361"/>
      <c r="Q8" s="353">
        <f>SUM(O8:P8)</f>
        <v>3001.72</v>
      </c>
      <c r="R8" s="490">
        <v>1</v>
      </c>
    </row>
    <row r="9" spans="1:18" s="491" customFormat="1" ht="28.5" customHeight="1">
      <c r="A9" s="884"/>
      <c r="B9" s="499"/>
      <c r="C9" s="500"/>
      <c r="D9" s="501" t="s">
        <v>161</v>
      </c>
      <c r="E9" s="502"/>
      <c r="F9" s="907"/>
      <c r="G9" s="950"/>
      <c r="H9" s="908"/>
      <c r="I9" s="437"/>
      <c r="J9" s="399"/>
      <c r="K9" s="438"/>
      <c r="L9" s="437">
        <v>423.36</v>
      </c>
      <c r="M9" s="439"/>
      <c r="N9" s="438">
        <f>SUM(L9:M9)</f>
        <v>423.36</v>
      </c>
      <c r="O9" s="437">
        <f>I9+L9</f>
        <v>423.36</v>
      </c>
      <c r="P9" s="439"/>
      <c r="Q9" s="354">
        <f>SUM(O9:P9)</f>
        <v>423.36</v>
      </c>
      <c r="R9" s="490">
        <v>2</v>
      </c>
    </row>
    <row r="10" spans="1:18" s="491" customFormat="1" ht="28.5" customHeight="1">
      <c r="A10" s="884"/>
      <c r="B10" s="499"/>
      <c r="C10" s="500"/>
      <c r="D10" s="501" t="s">
        <v>160</v>
      </c>
      <c r="E10" s="502"/>
      <c r="F10" s="907"/>
      <c r="G10" s="950"/>
      <c r="H10" s="908"/>
      <c r="I10" s="437">
        <v>38.880000000000003</v>
      </c>
      <c r="J10" s="399"/>
      <c r="K10" s="438">
        <f>SUM(I10:J10)</f>
        <v>38.880000000000003</v>
      </c>
      <c r="L10" s="437"/>
      <c r="M10" s="439"/>
      <c r="N10" s="438"/>
      <c r="O10" s="437">
        <f t="shared" ref="O10:O13" si="0">I10+L10</f>
        <v>38.880000000000003</v>
      </c>
      <c r="P10" s="399"/>
      <c r="Q10" s="354">
        <f t="shared" ref="Q10:Q13" si="1">SUM(O10:P10)</f>
        <v>38.880000000000003</v>
      </c>
      <c r="R10" s="490">
        <v>3</v>
      </c>
    </row>
    <row r="11" spans="1:18" s="491" customFormat="1" ht="28.5" customHeight="1">
      <c r="A11" s="884"/>
      <c r="B11" s="499"/>
      <c r="C11" s="500"/>
      <c r="D11" s="501" t="s">
        <v>189</v>
      </c>
      <c r="E11" s="502"/>
      <c r="F11" s="907"/>
      <c r="G11" s="950"/>
      <c r="H11" s="908"/>
      <c r="I11" s="437"/>
      <c r="J11" s="439"/>
      <c r="K11" s="438"/>
      <c r="L11" s="437">
        <v>15.83</v>
      </c>
      <c r="M11" s="439"/>
      <c r="N11" s="438">
        <f>SUM(L11:M11)</f>
        <v>15.83</v>
      </c>
      <c r="O11" s="437">
        <f t="shared" si="0"/>
        <v>15.83</v>
      </c>
      <c r="P11" s="439"/>
      <c r="Q11" s="354">
        <f t="shared" si="1"/>
        <v>15.83</v>
      </c>
      <c r="R11" s="490">
        <v>4</v>
      </c>
    </row>
    <row r="12" spans="1:18" s="491" customFormat="1" ht="28.5" customHeight="1">
      <c r="A12" s="884"/>
      <c r="B12" s="499"/>
      <c r="C12" s="503"/>
      <c r="D12" s="501" t="s">
        <v>433</v>
      </c>
      <c r="E12" s="502"/>
      <c r="F12" s="907"/>
      <c r="G12" s="950"/>
      <c r="H12" s="908"/>
      <c r="I12" s="437"/>
      <c r="J12" s="399"/>
      <c r="K12" s="438"/>
      <c r="L12" s="437">
        <v>140.30000000000001</v>
      </c>
      <c r="M12" s="439"/>
      <c r="N12" s="438">
        <f>SUM(L12:M12)</f>
        <v>140.30000000000001</v>
      </c>
      <c r="O12" s="437">
        <f t="shared" si="0"/>
        <v>140.30000000000001</v>
      </c>
      <c r="P12" s="439"/>
      <c r="Q12" s="354">
        <f t="shared" si="1"/>
        <v>140.30000000000001</v>
      </c>
      <c r="R12" s="490">
        <v>5</v>
      </c>
    </row>
    <row r="13" spans="1:18" s="491" customFormat="1" ht="28.5" customHeight="1">
      <c r="A13" s="884"/>
      <c r="B13" s="504"/>
      <c r="C13" s="505"/>
      <c r="D13" s="508" t="s">
        <v>434</v>
      </c>
      <c r="E13" s="506"/>
      <c r="F13" s="879"/>
      <c r="G13" s="951"/>
      <c r="H13" s="881"/>
      <c r="I13" s="481"/>
      <c r="J13" s="402"/>
      <c r="K13" s="438"/>
      <c r="L13" s="481">
        <v>75.83</v>
      </c>
      <c r="M13" s="461"/>
      <c r="N13" s="438">
        <f>SUM(L13:M13)</f>
        <v>75.83</v>
      </c>
      <c r="O13" s="437">
        <f t="shared" si="0"/>
        <v>75.83</v>
      </c>
      <c r="P13" s="439"/>
      <c r="Q13" s="354">
        <f t="shared" si="1"/>
        <v>75.83</v>
      </c>
      <c r="R13" s="490">
        <v>6</v>
      </c>
    </row>
    <row r="14" spans="1:18" s="491" customFormat="1" ht="28.5" customHeight="1">
      <c r="A14" s="884"/>
      <c r="B14" s="507"/>
      <c r="C14" s="889" t="s">
        <v>190</v>
      </c>
      <c r="D14" s="872"/>
      <c r="E14" s="502"/>
      <c r="F14" s="437">
        <v>5952.3</v>
      </c>
      <c r="G14" s="439"/>
      <c r="H14" s="438">
        <f>SUM(F14:G14)</f>
        <v>5952.3</v>
      </c>
      <c r="I14" s="437"/>
      <c r="J14" s="399"/>
      <c r="K14" s="438"/>
      <c r="L14" s="437"/>
      <c r="M14" s="439"/>
      <c r="N14" s="438"/>
      <c r="O14" s="437"/>
      <c r="P14" s="399"/>
      <c r="Q14" s="354"/>
      <c r="R14" s="490">
        <v>7</v>
      </c>
    </row>
    <row r="15" spans="1:18" s="491" customFormat="1" ht="28.5" customHeight="1">
      <c r="A15" s="884"/>
      <c r="B15" s="499"/>
      <c r="C15" s="505"/>
      <c r="D15" s="508" t="s">
        <v>292</v>
      </c>
      <c r="E15" s="506"/>
      <c r="F15" s="481">
        <v>2730.65</v>
      </c>
      <c r="G15" s="461"/>
      <c r="H15" s="438">
        <f>SUM(F15:G15)</f>
        <v>2730.65</v>
      </c>
      <c r="I15" s="481"/>
      <c r="J15" s="402"/>
      <c r="K15" s="438"/>
      <c r="L15" s="481"/>
      <c r="M15" s="461"/>
      <c r="N15" s="438"/>
      <c r="O15" s="437"/>
      <c r="P15" s="399"/>
      <c r="Q15" s="354"/>
      <c r="R15" s="490">
        <v>8</v>
      </c>
    </row>
    <row r="16" spans="1:18" s="491" customFormat="1" ht="28.5" customHeight="1">
      <c r="A16" s="884"/>
      <c r="B16" s="509"/>
      <c r="C16" s="889" t="s">
        <v>435</v>
      </c>
      <c r="D16" s="889"/>
      <c r="E16" s="506"/>
      <c r="F16" s="878">
        <v>7761.39</v>
      </c>
      <c r="G16" s="431"/>
      <c r="H16" s="880">
        <f>SUM(F16:G18)</f>
        <v>7761.39</v>
      </c>
      <c r="I16" s="481"/>
      <c r="J16" s="402"/>
      <c r="K16" s="438"/>
      <c r="L16" s="481">
        <v>822.68</v>
      </c>
      <c r="M16" s="461"/>
      <c r="N16" s="438">
        <f>SUM(L16:M16)</f>
        <v>822.68</v>
      </c>
      <c r="O16" s="437">
        <f t="shared" ref="O16:O20" si="2">I16+L16</f>
        <v>822.68</v>
      </c>
      <c r="P16" s="399"/>
      <c r="Q16" s="354">
        <f t="shared" ref="Q16:Q20" si="3">SUM(O16:P16)</f>
        <v>822.68</v>
      </c>
      <c r="R16" s="490">
        <v>9</v>
      </c>
    </row>
    <row r="17" spans="1:18" s="491" customFormat="1" ht="28.5" customHeight="1">
      <c r="A17" s="884"/>
      <c r="B17" s="499"/>
      <c r="C17" s="503"/>
      <c r="D17" s="501" t="s">
        <v>436</v>
      </c>
      <c r="E17" s="506"/>
      <c r="F17" s="907"/>
      <c r="G17" s="432"/>
      <c r="H17" s="908"/>
      <c r="I17" s="481"/>
      <c r="J17" s="402"/>
      <c r="K17" s="438"/>
      <c r="L17" s="481">
        <v>319.49</v>
      </c>
      <c r="M17" s="461"/>
      <c r="N17" s="438">
        <f>SUM(L17:M17)</f>
        <v>319.49</v>
      </c>
      <c r="O17" s="437">
        <f t="shared" si="2"/>
        <v>319.49</v>
      </c>
      <c r="P17" s="399"/>
      <c r="Q17" s="354">
        <f t="shared" si="3"/>
        <v>319.49</v>
      </c>
      <c r="R17" s="490">
        <v>10</v>
      </c>
    </row>
    <row r="18" spans="1:18" s="491" customFormat="1" ht="28.5" customHeight="1">
      <c r="A18" s="884"/>
      <c r="B18" s="504"/>
      <c r="C18" s="510"/>
      <c r="D18" s="501" t="s">
        <v>162</v>
      </c>
      <c r="E18" s="506"/>
      <c r="F18" s="879"/>
      <c r="G18" s="441"/>
      <c r="H18" s="881"/>
      <c r="I18" s="481"/>
      <c r="J18" s="402"/>
      <c r="K18" s="438"/>
      <c r="L18" s="481">
        <v>475.55</v>
      </c>
      <c r="M18" s="461"/>
      <c r="N18" s="438">
        <f>SUM(L18:M18)</f>
        <v>475.55</v>
      </c>
      <c r="O18" s="437">
        <f t="shared" si="2"/>
        <v>475.55</v>
      </c>
      <c r="P18" s="399"/>
      <c r="Q18" s="354">
        <f t="shared" si="3"/>
        <v>475.55</v>
      </c>
      <c r="R18" s="490">
        <v>11</v>
      </c>
    </row>
    <row r="19" spans="1:18" s="491" customFormat="1" ht="28.5" customHeight="1">
      <c r="A19" s="884"/>
      <c r="B19" s="507"/>
      <c r="C19" s="889" t="s">
        <v>192</v>
      </c>
      <c r="D19" s="889"/>
      <c r="E19" s="506"/>
      <c r="F19" s="878">
        <v>2997</v>
      </c>
      <c r="G19" s="480"/>
      <c r="H19" s="880">
        <f>SUM(F19:G19)</f>
        <v>2997</v>
      </c>
      <c r="I19" s="481"/>
      <c r="J19" s="402"/>
      <c r="K19" s="438"/>
      <c r="L19" s="481">
        <v>696.14</v>
      </c>
      <c r="M19" s="461"/>
      <c r="N19" s="438">
        <f t="shared" ref="N19:N24" si="4">SUM(L19:M19)</f>
        <v>696.14</v>
      </c>
      <c r="O19" s="437">
        <f t="shared" si="2"/>
        <v>696.14</v>
      </c>
      <c r="P19" s="399"/>
      <c r="Q19" s="354">
        <f t="shared" si="3"/>
        <v>696.14</v>
      </c>
      <c r="R19" s="490">
        <v>12</v>
      </c>
    </row>
    <row r="20" spans="1:18" s="491" customFormat="1" ht="28.5" customHeight="1">
      <c r="A20" s="884"/>
      <c r="B20" s="504"/>
      <c r="C20" s="505"/>
      <c r="D20" s="501" t="s">
        <v>293</v>
      </c>
      <c r="E20" s="506"/>
      <c r="F20" s="879"/>
      <c r="G20" s="487"/>
      <c r="H20" s="881"/>
      <c r="I20" s="481"/>
      <c r="J20" s="402"/>
      <c r="K20" s="483"/>
      <c r="L20" s="481">
        <v>16.05</v>
      </c>
      <c r="M20" s="461"/>
      <c r="N20" s="483">
        <f t="shared" si="4"/>
        <v>16.05</v>
      </c>
      <c r="O20" s="481">
        <f t="shared" si="2"/>
        <v>16.05</v>
      </c>
      <c r="P20" s="402"/>
      <c r="Q20" s="355">
        <f t="shared" si="3"/>
        <v>16.05</v>
      </c>
      <c r="R20" s="490">
        <v>13</v>
      </c>
    </row>
    <row r="21" spans="1:18" s="491" customFormat="1" ht="28.5" customHeight="1">
      <c r="A21" s="885"/>
      <c r="B21" s="511"/>
      <c r="C21" s="512"/>
      <c r="D21" s="618" t="s">
        <v>0</v>
      </c>
      <c r="E21" s="513"/>
      <c r="F21" s="356">
        <f>SUM(F8:F20)</f>
        <v>33340.559999999998</v>
      </c>
      <c r="G21" s="639"/>
      <c r="H21" s="358">
        <f>SUM(H8:H20)</f>
        <v>33340.559999999998</v>
      </c>
      <c r="I21" s="465">
        <f>SUM(I8:I20)</f>
        <v>38.880000000000003</v>
      </c>
      <c r="J21" s="403"/>
      <c r="K21" s="358">
        <f>SUM(I21:J21)</f>
        <v>38.880000000000003</v>
      </c>
      <c r="L21" s="356">
        <f>SUM(L8:L20)</f>
        <v>5986.9500000000007</v>
      </c>
      <c r="M21" s="403"/>
      <c r="N21" s="358">
        <f>SUM(L21:M21)</f>
        <v>5986.9500000000007</v>
      </c>
      <c r="O21" s="465">
        <f>I21+L21</f>
        <v>6025.8300000000008</v>
      </c>
      <c r="P21" s="357"/>
      <c r="Q21" s="359">
        <f>SUM(O21:P21)</f>
        <v>6025.8300000000008</v>
      </c>
      <c r="R21" s="490">
        <v>14</v>
      </c>
    </row>
    <row r="22" spans="1:18" s="491" customFormat="1" ht="28.5" customHeight="1">
      <c r="A22" s="884" t="s">
        <v>404</v>
      </c>
      <c r="B22" s="500"/>
      <c r="C22" s="935" t="s">
        <v>294</v>
      </c>
      <c r="D22" s="935"/>
      <c r="E22" s="514"/>
      <c r="F22" s="940">
        <v>28546</v>
      </c>
      <c r="G22" s="466"/>
      <c r="H22" s="943">
        <f t="shared" ref="H22" si="5">SUM(F22:G22)</f>
        <v>28546</v>
      </c>
      <c r="I22" s="482"/>
      <c r="J22" s="401"/>
      <c r="K22" s="484"/>
      <c r="L22" s="482">
        <v>7916.26</v>
      </c>
      <c r="M22" s="460"/>
      <c r="N22" s="484">
        <f t="shared" si="4"/>
        <v>7916.26</v>
      </c>
      <c r="O22" s="482">
        <f t="shared" ref="O22:O24" si="6">I22+L22</f>
        <v>7916.26</v>
      </c>
      <c r="P22" s="401"/>
      <c r="Q22" s="363">
        <f t="shared" ref="Q22:Q26" si="7">SUM(O22:P22)</f>
        <v>7916.26</v>
      </c>
      <c r="R22" s="490">
        <v>15</v>
      </c>
    </row>
    <row r="23" spans="1:18" s="491" customFormat="1" ht="28.5" customHeight="1">
      <c r="A23" s="884"/>
      <c r="B23" s="499"/>
      <c r="C23" s="515"/>
      <c r="D23" s="516" t="s">
        <v>295</v>
      </c>
      <c r="E23" s="514"/>
      <c r="F23" s="941"/>
      <c r="G23" s="466"/>
      <c r="H23" s="944"/>
      <c r="I23" s="482"/>
      <c r="J23" s="401"/>
      <c r="K23" s="484"/>
      <c r="L23" s="482">
        <v>58.85</v>
      </c>
      <c r="M23" s="460"/>
      <c r="N23" s="484">
        <f t="shared" si="4"/>
        <v>58.85</v>
      </c>
      <c r="O23" s="482">
        <f t="shared" si="6"/>
        <v>58.85</v>
      </c>
      <c r="P23" s="401"/>
      <c r="Q23" s="363">
        <f t="shared" si="7"/>
        <v>58.85</v>
      </c>
      <c r="R23" s="490">
        <v>16</v>
      </c>
    </row>
    <row r="24" spans="1:18" s="491" customFormat="1" ht="28.5" customHeight="1">
      <c r="A24" s="884"/>
      <c r="B24" s="499"/>
      <c r="C24" s="515"/>
      <c r="D24" s="516" t="s">
        <v>296</v>
      </c>
      <c r="E24" s="517"/>
      <c r="F24" s="942"/>
      <c r="G24" s="466"/>
      <c r="H24" s="945"/>
      <c r="I24" s="485"/>
      <c r="J24" s="398"/>
      <c r="K24" s="488"/>
      <c r="L24" s="485">
        <v>56.7</v>
      </c>
      <c r="M24" s="459"/>
      <c r="N24" s="488">
        <f t="shared" si="4"/>
        <v>56.7</v>
      </c>
      <c r="O24" s="485">
        <f t="shared" si="6"/>
        <v>56.7</v>
      </c>
      <c r="P24" s="398"/>
      <c r="Q24" s="364">
        <f t="shared" si="7"/>
        <v>56.7</v>
      </c>
      <c r="R24" s="490">
        <v>17</v>
      </c>
    </row>
    <row r="25" spans="1:18" s="491" customFormat="1" ht="28.5" customHeight="1">
      <c r="A25" s="884"/>
      <c r="B25" s="518"/>
      <c r="C25" s="937" t="s">
        <v>297</v>
      </c>
      <c r="D25" s="937"/>
      <c r="E25" s="519"/>
      <c r="F25" s="365">
        <v>26462.43</v>
      </c>
      <c r="G25" s="405"/>
      <c r="H25" s="366">
        <f>SUM(F25:G25)</f>
        <v>26462.43</v>
      </c>
      <c r="I25" s="437"/>
      <c r="J25" s="399"/>
      <c r="K25" s="438"/>
      <c r="L25" s="437">
        <v>5039.2</v>
      </c>
      <c r="M25" s="439"/>
      <c r="N25" s="438">
        <f>SUM(L25:M25)</f>
        <v>5039.2</v>
      </c>
      <c r="O25" s="437">
        <f>I25+L25</f>
        <v>5039.2</v>
      </c>
      <c r="P25" s="399"/>
      <c r="Q25" s="354">
        <f t="shared" si="7"/>
        <v>5039.2</v>
      </c>
      <c r="R25" s="490">
        <v>18</v>
      </c>
    </row>
    <row r="26" spans="1:18" s="491" customFormat="1" ht="28.5" customHeight="1" thickBot="1">
      <c r="A26" s="916"/>
      <c r="B26" s="520"/>
      <c r="C26" s="946" t="s">
        <v>274</v>
      </c>
      <c r="D26" s="946"/>
      <c r="E26" s="521"/>
      <c r="F26" s="467">
        <v>42168.91</v>
      </c>
      <c r="G26" s="468"/>
      <c r="H26" s="469">
        <f>SUM(F26:G26)</f>
        <v>42168.91</v>
      </c>
      <c r="I26" s="457"/>
      <c r="J26" s="443"/>
      <c r="K26" s="458"/>
      <c r="L26" s="457">
        <v>4790.3</v>
      </c>
      <c r="M26" s="444"/>
      <c r="N26" s="386">
        <f>SUM(L26:M26)</f>
        <v>4790.3</v>
      </c>
      <c r="O26" s="457">
        <f>I26+L26</f>
        <v>4790.3</v>
      </c>
      <c r="P26" s="522"/>
      <c r="Q26" s="387">
        <f t="shared" si="7"/>
        <v>4790.3</v>
      </c>
      <c r="R26" s="490">
        <v>19</v>
      </c>
    </row>
    <row r="27" spans="1:18" s="491" customFormat="1" ht="28.5" customHeight="1">
      <c r="R27" s="490"/>
    </row>
    <row r="28" spans="1:18" s="523" customFormat="1" ht="28.5" customHeight="1">
      <c r="A28" s="910"/>
      <c r="B28" s="910"/>
      <c r="C28" s="910"/>
      <c r="D28" s="910"/>
      <c r="E28" s="910"/>
      <c r="F28" s="910"/>
      <c r="G28" s="910"/>
      <c r="H28" s="910"/>
      <c r="I28" s="910"/>
      <c r="J28" s="910"/>
      <c r="K28" s="910"/>
      <c r="L28" s="910"/>
      <c r="M28" s="910"/>
      <c r="N28" s="910"/>
      <c r="O28" s="910"/>
      <c r="P28" s="910"/>
      <c r="Q28" s="910"/>
      <c r="R28" s="220"/>
    </row>
    <row r="29" spans="1:18" s="491" customFormat="1" ht="11.25" customHeight="1">
      <c r="A29" s="492"/>
      <c r="B29" s="492"/>
      <c r="C29" s="492"/>
      <c r="D29" s="492"/>
      <c r="E29" s="492"/>
      <c r="F29" s="492"/>
      <c r="G29" s="492"/>
      <c r="H29" s="492"/>
      <c r="I29" s="492"/>
      <c r="J29" s="492"/>
      <c r="K29" s="492"/>
      <c r="L29" s="492"/>
      <c r="M29" s="492"/>
      <c r="N29" s="492"/>
      <c r="O29" s="492"/>
      <c r="P29" s="492"/>
      <c r="Q29" s="492"/>
      <c r="R29" s="490"/>
    </row>
    <row r="30" spans="1:18" s="491" customFormat="1" ht="11.25" customHeight="1">
      <c r="A30" s="492"/>
      <c r="B30" s="492"/>
      <c r="C30" s="492"/>
      <c r="D30" s="492"/>
      <c r="E30" s="492"/>
      <c r="F30" s="492"/>
      <c r="G30" s="492"/>
      <c r="H30" s="492"/>
      <c r="I30" s="492"/>
      <c r="J30" s="492"/>
      <c r="K30" s="492"/>
      <c r="L30" s="492"/>
      <c r="M30" s="492"/>
      <c r="N30" s="492"/>
      <c r="O30" s="492"/>
      <c r="P30" s="492"/>
      <c r="Q30" s="492"/>
      <c r="R30" s="490"/>
    </row>
    <row r="31" spans="1:18" s="523" customFormat="1" ht="28.5" customHeight="1">
      <c r="A31" s="910"/>
      <c r="B31" s="910"/>
      <c r="C31" s="910"/>
      <c r="D31" s="910"/>
      <c r="E31" s="910"/>
      <c r="F31" s="910"/>
      <c r="G31" s="910"/>
      <c r="H31" s="910"/>
      <c r="I31" s="910"/>
      <c r="J31" s="910"/>
      <c r="K31" s="910"/>
      <c r="L31" s="910"/>
      <c r="M31" s="910"/>
      <c r="N31" s="910"/>
      <c r="O31" s="910"/>
      <c r="P31" s="910"/>
      <c r="Q31" s="910"/>
      <c r="R31" s="220"/>
    </row>
    <row r="32" spans="1:18" s="491" customFormat="1" ht="28.5" customHeight="1">
      <c r="R32" s="490"/>
    </row>
    <row r="33" spans="1:21" s="491" customFormat="1" ht="28.5" customHeight="1" thickBot="1">
      <c r="A33" s="911" t="s">
        <v>181</v>
      </c>
      <c r="B33" s="911"/>
      <c r="C33" s="911"/>
      <c r="D33" s="911"/>
      <c r="E33" s="911"/>
      <c r="P33" s="912" t="s">
        <v>182</v>
      </c>
      <c r="Q33" s="912"/>
      <c r="R33" s="490"/>
    </row>
    <row r="34" spans="1:21" s="491" customFormat="1" ht="18" customHeight="1">
      <c r="A34" s="891" t="s">
        <v>183</v>
      </c>
      <c r="B34" s="892"/>
      <c r="C34" s="892"/>
      <c r="D34" s="892"/>
      <c r="E34" s="893"/>
      <c r="F34" s="900" t="s">
        <v>184</v>
      </c>
      <c r="G34" s="892"/>
      <c r="H34" s="893"/>
      <c r="I34" s="892" t="s">
        <v>158</v>
      </c>
      <c r="J34" s="892"/>
      <c r="K34" s="892"/>
      <c r="L34" s="892"/>
      <c r="M34" s="892"/>
      <c r="N34" s="892"/>
      <c r="O34" s="892"/>
      <c r="P34" s="892"/>
      <c r="Q34" s="902"/>
      <c r="R34" s="490"/>
    </row>
    <row r="35" spans="1:21" s="491" customFormat="1" ht="18" customHeight="1">
      <c r="A35" s="894"/>
      <c r="B35" s="895"/>
      <c r="C35" s="895"/>
      <c r="D35" s="895"/>
      <c r="E35" s="896"/>
      <c r="F35" s="901"/>
      <c r="G35" s="898"/>
      <c r="H35" s="899"/>
      <c r="I35" s="903" t="s">
        <v>185</v>
      </c>
      <c r="J35" s="904"/>
      <c r="K35" s="905"/>
      <c r="L35" s="903" t="s">
        <v>159</v>
      </c>
      <c r="M35" s="904"/>
      <c r="N35" s="905"/>
      <c r="O35" s="903" t="s">
        <v>186</v>
      </c>
      <c r="P35" s="904"/>
      <c r="Q35" s="906"/>
      <c r="R35" s="490"/>
    </row>
    <row r="36" spans="1:21" s="491" customFormat="1" ht="45.75" customHeight="1">
      <c r="A36" s="897"/>
      <c r="B36" s="898"/>
      <c r="C36" s="898"/>
      <c r="D36" s="898"/>
      <c r="E36" s="899"/>
      <c r="F36" s="493" t="s">
        <v>187</v>
      </c>
      <c r="G36" s="494" t="s">
        <v>277</v>
      </c>
      <c r="H36" s="495" t="s">
        <v>278</v>
      </c>
      <c r="I36" s="493" t="s">
        <v>187</v>
      </c>
      <c r="J36" s="494" t="s">
        <v>277</v>
      </c>
      <c r="K36" s="495" t="s">
        <v>278</v>
      </c>
      <c r="L36" s="493" t="s">
        <v>187</v>
      </c>
      <c r="M36" s="494" t="s">
        <v>277</v>
      </c>
      <c r="N36" s="495" t="s">
        <v>278</v>
      </c>
      <c r="O36" s="493" t="s">
        <v>187</v>
      </c>
      <c r="P36" s="494" t="s">
        <v>277</v>
      </c>
      <c r="Q36" s="496" t="s">
        <v>278</v>
      </c>
      <c r="R36" s="490"/>
    </row>
    <row r="37" spans="1:21" s="491" customFormat="1" ht="28.5" customHeight="1">
      <c r="A37" s="883" t="s">
        <v>404</v>
      </c>
      <c r="B37" s="507"/>
      <c r="C37" s="933" t="s">
        <v>298</v>
      </c>
      <c r="D37" s="934"/>
      <c r="E37" s="519"/>
      <c r="F37" s="470"/>
      <c r="G37" s="461"/>
      <c r="H37" s="471"/>
      <c r="I37" s="437"/>
      <c r="J37" s="399"/>
      <c r="K37" s="438"/>
      <c r="L37" s="482">
        <v>16.05</v>
      </c>
      <c r="M37" s="460"/>
      <c r="N37" s="438">
        <f>SUM(L37:M37)</f>
        <v>16.05</v>
      </c>
      <c r="O37" s="482">
        <f>I37+L37</f>
        <v>16.05</v>
      </c>
      <c r="P37" s="524"/>
      <c r="Q37" s="354">
        <f t="shared" ref="Q37" si="8">SUM(O37:P37)</f>
        <v>16.05</v>
      </c>
      <c r="R37" s="490">
        <v>1</v>
      </c>
    </row>
    <row r="38" spans="1:21" s="491" customFormat="1" ht="28.5" customHeight="1">
      <c r="A38" s="884"/>
      <c r="B38" s="518"/>
      <c r="C38" s="872" t="s">
        <v>437</v>
      </c>
      <c r="D38" s="872"/>
      <c r="E38" s="502"/>
      <c r="F38" s="437">
        <v>7232.47</v>
      </c>
      <c r="G38" s="439"/>
      <c r="H38" s="438">
        <f>SUM(F38:G38)</f>
        <v>7232.47</v>
      </c>
      <c r="I38" s="437"/>
      <c r="J38" s="399"/>
      <c r="K38" s="438"/>
      <c r="L38" s="437"/>
      <c r="M38" s="439"/>
      <c r="N38" s="438"/>
      <c r="O38" s="437"/>
      <c r="P38" s="399"/>
      <c r="Q38" s="354"/>
      <c r="R38" s="490">
        <v>2</v>
      </c>
    </row>
    <row r="39" spans="1:21" s="491" customFormat="1" ht="28.5" customHeight="1">
      <c r="A39" s="884"/>
      <c r="B39" s="500"/>
      <c r="C39" s="935" t="s">
        <v>193</v>
      </c>
      <c r="D39" s="936"/>
      <c r="E39" s="514"/>
      <c r="F39" s="907">
        <v>10306.469999999999</v>
      </c>
      <c r="G39" s="459"/>
      <c r="H39" s="908">
        <f>SUM(F39:G39)</f>
        <v>10306.469999999999</v>
      </c>
      <c r="I39" s="482"/>
      <c r="J39" s="401"/>
      <c r="K39" s="484"/>
      <c r="L39" s="482"/>
      <c r="M39" s="460"/>
      <c r="N39" s="484"/>
      <c r="O39" s="482"/>
      <c r="P39" s="401"/>
      <c r="Q39" s="363"/>
      <c r="R39" s="490">
        <v>3</v>
      </c>
    </row>
    <row r="40" spans="1:21" s="491" customFormat="1" ht="28.5" customHeight="1">
      <c r="A40" s="884"/>
      <c r="B40" s="499"/>
      <c r="C40" s="525"/>
      <c r="D40" s="526" t="s">
        <v>299</v>
      </c>
      <c r="E40" s="519"/>
      <c r="F40" s="879"/>
      <c r="G40" s="460"/>
      <c r="H40" s="881"/>
      <c r="I40" s="437"/>
      <c r="J40" s="399"/>
      <c r="K40" s="438"/>
      <c r="L40" s="437">
        <v>10.5</v>
      </c>
      <c r="M40" s="439"/>
      <c r="N40" s="438">
        <f>SUM(L40:M40)</f>
        <v>10.5</v>
      </c>
      <c r="O40" s="482">
        <f>I40+L40</f>
        <v>10.5</v>
      </c>
      <c r="P40" s="401"/>
      <c r="Q40" s="354">
        <f>SUM(O40:P40)</f>
        <v>10.5</v>
      </c>
      <c r="R40" s="490">
        <v>4</v>
      </c>
    </row>
    <row r="41" spans="1:21" s="491" customFormat="1" ht="28.5" customHeight="1">
      <c r="A41" s="884"/>
      <c r="B41" s="509"/>
      <c r="C41" s="937" t="s">
        <v>194</v>
      </c>
      <c r="D41" s="937"/>
      <c r="E41" s="519"/>
      <c r="F41" s="437">
        <v>4760</v>
      </c>
      <c r="G41" s="439"/>
      <c r="H41" s="438">
        <f>SUM(F41:G41)</f>
        <v>4760</v>
      </c>
      <c r="I41" s="437"/>
      <c r="J41" s="399"/>
      <c r="K41" s="438"/>
      <c r="L41" s="437"/>
      <c r="M41" s="439"/>
      <c r="N41" s="438"/>
      <c r="O41" s="482"/>
      <c r="P41" s="401"/>
      <c r="Q41" s="354"/>
      <c r="R41" s="490">
        <v>5</v>
      </c>
    </row>
    <row r="42" spans="1:21" s="491" customFormat="1" ht="28.5" customHeight="1">
      <c r="A42" s="884"/>
      <c r="B42" s="509"/>
      <c r="C42" s="938" t="s">
        <v>195</v>
      </c>
      <c r="D42" s="938"/>
      <c r="E42" s="519"/>
      <c r="F42" s="878">
        <v>17438.650000000001</v>
      </c>
      <c r="G42" s="431"/>
      <c r="H42" s="880">
        <f>SUM(F42:G42)</f>
        <v>17438.650000000001</v>
      </c>
      <c r="I42" s="437"/>
      <c r="J42" s="399"/>
      <c r="K42" s="438"/>
      <c r="L42" s="437">
        <v>5110.38</v>
      </c>
      <c r="M42" s="439"/>
      <c r="N42" s="438">
        <f t="shared" ref="N42:N52" si="9">SUM(L42:M42)</f>
        <v>5110.38</v>
      </c>
      <c r="O42" s="437">
        <f t="shared" ref="O42:O55" si="10">I42+L42</f>
        <v>5110.38</v>
      </c>
      <c r="P42" s="399"/>
      <c r="Q42" s="354">
        <f t="shared" ref="Q42:Q50" si="11">SUM(O42:P42)</f>
        <v>5110.38</v>
      </c>
      <c r="R42" s="490">
        <v>6</v>
      </c>
      <c r="S42" s="490"/>
      <c r="U42" s="491" t="s">
        <v>353</v>
      </c>
    </row>
    <row r="43" spans="1:21" s="491" customFormat="1" ht="28.5" customHeight="1">
      <c r="A43" s="884"/>
      <c r="B43" s="499"/>
      <c r="C43" s="527"/>
      <c r="D43" s="516" t="s">
        <v>300</v>
      </c>
      <c r="E43" s="528"/>
      <c r="F43" s="923"/>
      <c r="G43" s="432"/>
      <c r="H43" s="925"/>
      <c r="I43" s="481"/>
      <c r="J43" s="402"/>
      <c r="K43" s="483"/>
      <c r="L43" s="481">
        <v>241.05</v>
      </c>
      <c r="M43" s="461"/>
      <c r="N43" s="483">
        <f t="shared" si="9"/>
        <v>241.05</v>
      </c>
      <c r="O43" s="485">
        <f t="shared" si="10"/>
        <v>241.05</v>
      </c>
      <c r="P43" s="398"/>
      <c r="Q43" s="355">
        <f t="shared" si="11"/>
        <v>241.05</v>
      </c>
      <c r="R43" s="490">
        <v>7</v>
      </c>
    </row>
    <row r="44" spans="1:21" s="491" customFormat="1" ht="28.5" customHeight="1">
      <c r="A44" s="884"/>
      <c r="B44" s="499"/>
      <c r="C44" s="515"/>
      <c r="D44" s="516" t="s">
        <v>165</v>
      </c>
      <c r="E44" s="528"/>
      <c r="F44" s="927"/>
      <c r="G44" s="441"/>
      <c r="H44" s="928"/>
      <c r="I44" s="481"/>
      <c r="J44" s="402"/>
      <c r="K44" s="483"/>
      <c r="L44" s="481">
        <v>56.25</v>
      </c>
      <c r="M44" s="461"/>
      <c r="N44" s="483">
        <f t="shared" si="9"/>
        <v>56.25</v>
      </c>
      <c r="O44" s="437">
        <f t="shared" si="10"/>
        <v>56.25</v>
      </c>
      <c r="P44" s="399"/>
      <c r="Q44" s="355">
        <f t="shared" si="11"/>
        <v>56.25</v>
      </c>
      <c r="R44" s="490">
        <v>8</v>
      </c>
    </row>
    <row r="45" spans="1:21" s="491" customFormat="1" ht="28.5" customHeight="1">
      <c r="A45" s="884"/>
      <c r="B45" s="509"/>
      <c r="C45" s="889" t="s">
        <v>196</v>
      </c>
      <c r="D45" s="889"/>
      <c r="E45" s="502"/>
      <c r="F45" s="878">
        <v>3870.72</v>
      </c>
      <c r="G45" s="434"/>
      <c r="H45" s="880">
        <f>SUM(F45:G47)</f>
        <v>3870.72</v>
      </c>
      <c r="I45" s="367"/>
      <c r="J45" s="368"/>
      <c r="K45" s="438"/>
      <c r="L45" s="367">
        <v>2049.3000000000002</v>
      </c>
      <c r="M45" s="406"/>
      <c r="N45" s="438">
        <f t="shared" si="9"/>
        <v>2049.3000000000002</v>
      </c>
      <c r="O45" s="437">
        <f t="shared" si="10"/>
        <v>2049.3000000000002</v>
      </c>
      <c r="P45" s="399"/>
      <c r="Q45" s="354">
        <f t="shared" si="11"/>
        <v>2049.3000000000002</v>
      </c>
      <c r="R45" s="490">
        <v>9</v>
      </c>
    </row>
    <row r="46" spans="1:21" s="491" customFormat="1" ht="28.5" customHeight="1">
      <c r="A46" s="884"/>
      <c r="B46" s="499"/>
      <c r="C46" s="529"/>
      <c r="D46" s="501" t="s">
        <v>301</v>
      </c>
      <c r="E46" s="530"/>
      <c r="F46" s="923"/>
      <c r="G46" s="435"/>
      <c r="H46" s="925"/>
      <c r="I46" s="367"/>
      <c r="J46" s="369"/>
      <c r="K46" s="438"/>
      <c r="L46" s="367">
        <v>131.76</v>
      </c>
      <c r="M46" s="407"/>
      <c r="N46" s="438">
        <f t="shared" si="9"/>
        <v>131.76</v>
      </c>
      <c r="O46" s="437">
        <f t="shared" si="10"/>
        <v>131.76</v>
      </c>
      <c r="P46" s="370"/>
      <c r="Q46" s="354">
        <f t="shared" si="11"/>
        <v>131.76</v>
      </c>
      <c r="R46" s="490">
        <v>10</v>
      </c>
    </row>
    <row r="47" spans="1:21" s="491" customFormat="1" ht="28.5" customHeight="1">
      <c r="A47" s="884"/>
      <c r="B47" s="504"/>
      <c r="C47" s="505"/>
      <c r="D47" s="543" t="s">
        <v>302</v>
      </c>
      <c r="E47" s="530"/>
      <c r="F47" s="927"/>
      <c r="G47" s="436"/>
      <c r="H47" s="928"/>
      <c r="I47" s="367"/>
      <c r="J47" s="369"/>
      <c r="K47" s="438"/>
      <c r="L47" s="367">
        <v>29.06</v>
      </c>
      <c r="M47" s="407"/>
      <c r="N47" s="438">
        <f t="shared" si="9"/>
        <v>29.06</v>
      </c>
      <c r="O47" s="437">
        <f t="shared" si="10"/>
        <v>29.06</v>
      </c>
      <c r="P47" s="370"/>
      <c r="Q47" s="354">
        <f t="shared" si="11"/>
        <v>29.06</v>
      </c>
      <c r="R47" s="490">
        <v>11</v>
      </c>
    </row>
    <row r="48" spans="1:21" s="491" customFormat="1" ht="28.5" customHeight="1">
      <c r="A48" s="884"/>
      <c r="B48" s="509"/>
      <c r="C48" s="889" t="s">
        <v>197</v>
      </c>
      <c r="D48" s="889"/>
      <c r="E48" s="530"/>
      <c r="F48" s="939">
        <v>2202.67</v>
      </c>
      <c r="G48" s="434"/>
      <c r="H48" s="880">
        <f>SUM(F48:G48)</f>
        <v>2202.67</v>
      </c>
      <c r="I48" s="531"/>
      <c r="J48" s="532"/>
      <c r="K48" s="371"/>
      <c r="L48" s="533">
        <v>847.74</v>
      </c>
      <c r="M48" s="534"/>
      <c r="N48" s="371">
        <f t="shared" si="9"/>
        <v>847.74</v>
      </c>
      <c r="O48" s="367">
        <f t="shared" si="10"/>
        <v>847.74</v>
      </c>
      <c r="P48" s="532"/>
      <c r="Q48" s="372">
        <f t="shared" si="11"/>
        <v>847.74</v>
      </c>
      <c r="R48" s="490">
        <v>12</v>
      </c>
    </row>
    <row r="49" spans="1:18" s="491" customFormat="1" ht="28.5" customHeight="1">
      <c r="A49" s="884"/>
      <c r="B49" s="504"/>
      <c r="C49" s="505"/>
      <c r="D49" s="501" t="s">
        <v>303</v>
      </c>
      <c r="E49" s="530"/>
      <c r="F49" s="927"/>
      <c r="G49" s="436"/>
      <c r="H49" s="928"/>
      <c r="I49" s="367"/>
      <c r="J49" s="369"/>
      <c r="K49" s="438"/>
      <c r="L49" s="367">
        <v>38.880000000000003</v>
      </c>
      <c r="M49" s="407"/>
      <c r="N49" s="438">
        <f t="shared" si="9"/>
        <v>38.880000000000003</v>
      </c>
      <c r="O49" s="437">
        <f t="shared" si="10"/>
        <v>38.880000000000003</v>
      </c>
      <c r="P49" s="370"/>
      <c r="Q49" s="354">
        <f t="shared" si="11"/>
        <v>38.880000000000003</v>
      </c>
      <c r="R49" s="490">
        <v>13</v>
      </c>
    </row>
    <row r="50" spans="1:18" s="491" customFormat="1" ht="28.5" customHeight="1">
      <c r="A50" s="884"/>
      <c r="B50" s="509"/>
      <c r="C50" s="889" t="s">
        <v>166</v>
      </c>
      <c r="D50" s="889"/>
      <c r="E50" s="502"/>
      <c r="F50" s="878">
        <v>763.68</v>
      </c>
      <c r="G50" s="461"/>
      <c r="H50" s="880">
        <f>SUM(F50:G50)</f>
        <v>763.68</v>
      </c>
      <c r="I50" s="437"/>
      <c r="J50" s="399"/>
      <c r="K50" s="438"/>
      <c r="L50" s="437">
        <v>322.62</v>
      </c>
      <c r="M50" s="439"/>
      <c r="N50" s="438">
        <f t="shared" si="9"/>
        <v>322.62</v>
      </c>
      <c r="O50" s="437">
        <f t="shared" si="10"/>
        <v>322.62</v>
      </c>
      <c r="P50" s="399"/>
      <c r="Q50" s="354">
        <f t="shared" si="11"/>
        <v>322.62</v>
      </c>
      <c r="R50" s="490">
        <v>14</v>
      </c>
    </row>
    <row r="51" spans="1:18" s="491" customFormat="1" ht="28.5" customHeight="1">
      <c r="A51" s="884"/>
      <c r="B51" s="504"/>
      <c r="C51" s="505"/>
      <c r="D51" s="501" t="s">
        <v>304</v>
      </c>
      <c r="E51" s="530"/>
      <c r="F51" s="927"/>
      <c r="G51" s="460"/>
      <c r="H51" s="928"/>
      <c r="I51" s="367"/>
      <c r="J51" s="369"/>
      <c r="K51" s="438"/>
      <c r="L51" s="367">
        <v>13.39</v>
      </c>
      <c r="M51" s="407"/>
      <c r="N51" s="438">
        <f t="shared" si="9"/>
        <v>13.39</v>
      </c>
      <c r="O51" s="437">
        <f t="shared" si="10"/>
        <v>13.39</v>
      </c>
      <c r="P51" s="370"/>
      <c r="Q51" s="354">
        <f>SUM(O51:P51)</f>
        <v>13.39</v>
      </c>
      <c r="R51" s="490">
        <v>15</v>
      </c>
    </row>
    <row r="52" spans="1:18" s="491" customFormat="1" ht="28.5" customHeight="1">
      <c r="A52" s="884"/>
      <c r="B52" s="518"/>
      <c r="C52" s="872" t="s">
        <v>198</v>
      </c>
      <c r="D52" s="872"/>
      <c r="E52" s="502"/>
      <c r="F52" s="482">
        <v>1805.16</v>
      </c>
      <c r="G52" s="460"/>
      <c r="H52" s="484">
        <f t="shared" ref="H52:H55" si="12">SUM(F52:G52)</f>
        <v>1805.16</v>
      </c>
      <c r="I52" s="437"/>
      <c r="J52" s="399"/>
      <c r="K52" s="438"/>
      <c r="L52" s="437">
        <v>216.14</v>
      </c>
      <c r="M52" s="439"/>
      <c r="N52" s="438">
        <f t="shared" si="9"/>
        <v>216.14</v>
      </c>
      <c r="O52" s="437">
        <f t="shared" si="10"/>
        <v>216.14</v>
      </c>
      <c r="P52" s="399"/>
      <c r="Q52" s="354">
        <f t="shared" ref="Q52:Q55" si="13">SUM(O52:P52)</f>
        <v>216.14</v>
      </c>
      <c r="R52" s="490">
        <v>16</v>
      </c>
    </row>
    <row r="53" spans="1:18" s="491" customFormat="1" ht="28.5" customHeight="1">
      <c r="A53" s="884"/>
      <c r="B53" s="518"/>
      <c r="C53" s="872" t="s">
        <v>199</v>
      </c>
      <c r="D53" s="872"/>
      <c r="E53" s="502"/>
      <c r="F53" s="437">
        <v>1395.72</v>
      </c>
      <c r="G53" s="439"/>
      <c r="H53" s="438">
        <f t="shared" si="12"/>
        <v>1395.72</v>
      </c>
      <c r="I53" s="437">
        <v>315.89999999999998</v>
      </c>
      <c r="J53" s="399"/>
      <c r="K53" s="438">
        <f>SUM(I53:J53)</f>
        <v>315.89999999999998</v>
      </c>
      <c r="L53" s="437"/>
      <c r="M53" s="439"/>
      <c r="N53" s="438"/>
      <c r="O53" s="437">
        <f t="shared" si="10"/>
        <v>315.89999999999998</v>
      </c>
      <c r="P53" s="399"/>
      <c r="Q53" s="354">
        <f t="shared" si="13"/>
        <v>315.89999999999998</v>
      </c>
      <c r="R53" s="490">
        <v>17</v>
      </c>
    </row>
    <row r="54" spans="1:18" s="491" customFormat="1" ht="28.5" customHeight="1">
      <c r="A54" s="884"/>
      <c r="B54" s="509"/>
      <c r="C54" s="872" t="s">
        <v>200</v>
      </c>
      <c r="D54" s="872"/>
      <c r="E54" s="502"/>
      <c r="F54" s="437">
        <v>1134.98</v>
      </c>
      <c r="G54" s="439"/>
      <c r="H54" s="438">
        <f t="shared" si="12"/>
        <v>1134.98</v>
      </c>
      <c r="I54" s="437">
        <v>303.75</v>
      </c>
      <c r="J54" s="399"/>
      <c r="K54" s="438">
        <f>SUM(I54:J54)</f>
        <v>303.75</v>
      </c>
      <c r="L54" s="437"/>
      <c r="M54" s="439"/>
      <c r="N54" s="438"/>
      <c r="O54" s="437">
        <f t="shared" si="10"/>
        <v>303.75</v>
      </c>
      <c r="P54" s="399"/>
      <c r="Q54" s="354">
        <f t="shared" si="13"/>
        <v>303.75</v>
      </c>
      <c r="R54" s="490">
        <v>18</v>
      </c>
    </row>
    <row r="55" spans="1:18" s="491" customFormat="1" ht="28.5" customHeight="1" thickBot="1">
      <c r="A55" s="916"/>
      <c r="B55" s="535"/>
      <c r="C55" s="932" t="s">
        <v>201</v>
      </c>
      <c r="D55" s="932"/>
      <c r="E55" s="536"/>
      <c r="F55" s="384">
        <v>1494.02</v>
      </c>
      <c r="G55" s="408"/>
      <c r="H55" s="386">
        <f t="shared" si="12"/>
        <v>1494.02</v>
      </c>
      <c r="I55" s="384">
        <v>317.52</v>
      </c>
      <c r="J55" s="385"/>
      <c r="K55" s="386">
        <f>SUM(I55:J55)</f>
        <v>317.52</v>
      </c>
      <c r="L55" s="384"/>
      <c r="M55" s="408"/>
      <c r="N55" s="386"/>
      <c r="O55" s="384">
        <f t="shared" si="10"/>
        <v>317.52</v>
      </c>
      <c r="P55" s="385"/>
      <c r="Q55" s="387">
        <f t="shared" si="13"/>
        <v>317.52</v>
      </c>
      <c r="R55" s="490">
        <v>19</v>
      </c>
    </row>
    <row r="56" spans="1:18" s="491" customFormat="1" ht="28.5" customHeight="1">
      <c r="A56" s="537"/>
      <c r="C56" s="549"/>
      <c r="D56" s="549"/>
      <c r="F56" s="409"/>
      <c r="G56" s="410"/>
      <c r="H56" s="409"/>
      <c r="I56" s="409"/>
      <c r="J56" s="409"/>
      <c r="K56" s="409"/>
      <c r="L56" s="409"/>
      <c r="M56" s="410"/>
      <c r="N56" s="409"/>
      <c r="O56" s="409"/>
      <c r="P56" s="409"/>
      <c r="Q56" s="409"/>
      <c r="R56" s="490"/>
    </row>
    <row r="57" spans="1:18" s="491" customFormat="1" ht="28.5" customHeight="1">
      <c r="A57" s="895"/>
      <c r="B57" s="895"/>
      <c r="C57" s="895"/>
      <c r="D57" s="895"/>
      <c r="E57" s="895"/>
      <c r="F57" s="895"/>
      <c r="G57" s="895"/>
      <c r="H57" s="895"/>
      <c r="I57" s="895"/>
      <c r="J57" s="895"/>
      <c r="K57" s="895"/>
      <c r="L57" s="895"/>
      <c r="M57" s="895"/>
      <c r="N57" s="895"/>
      <c r="O57" s="895"/>
      <c r="P57" s="895"/>
      <c r="Q57" s="895"/>
      <c r="R57" s="490"/>
    </row>
    <row r="58" spans="1:18" s="491" customFormat="1" ht="11.25" customHeight="1">
      <c r="A58" s="492"/>
      <c r="B58" s="492"/>
      <c r="C58" s="492"/>
      <c r="D58" s="492"/>
      <c r="E58" s="492"/>
      <c r="F58" s="492"/>
      <c r="G58" s="492"/>
      <c r="H58" s="492"/>
      <c r="I58" s="492"/>
      <c r="J58" s="492"/>
      <c r="K58" s="492"/>
      <c r="L58" s="492"/>
      <c r="M58" s="492"/>
      <c r="N58" s="492"/>
      <c r="O58" s="492"/>
      <c r="P58" s="492"/>
      <c r="Q58" s="492"/>
      <c r="R58" s="490"/>
    </row>
    <row r="59" spans="1:18" s="491" customFormat="1" ht="11.25" customHeight="1">
      <c r="A59" s="492"/>
      <c r="B59" s="492"/>
      <c r="C59" s="492"/>
      <c r="D59" s="492"/>
      <c r="E59" s="492"/>
      <c r="F59" s="492"/>
      <c r="G59" s="492"/>
      <c r="H59" s="492"/>
      <c r="I59" s="492"/>
      <c r="J59" s="492"/>
      <c r="K59" s="492"/>
      <c r="L59" s="492"/>
      <c r="M59" s="492"/>
      <c r="N59" s="492"/>
      <c r="O59" s="492"/>
      <c r="P59" s="492"/>
      <c r="Q59" s="492"/>
      <c r="R59" s="490"/>
    </row>
    <row r="60" spans="1:18" s="491" customFormat="1" ht="28.5" customHeight="1">
      <c r="A60" s="895"/>
      <c r="B60" s="895"/>
      <c r="C60" s="895"/>
      <c r="D60" s="895"/>
      <c r="E60" s="895"/>
      <c r="F60" s="895"/>
      <c r="G60" s="895"/>
      <c r="H60" s="895"/>
      <c r="I60" s="895"/>
      <c r="J60" s="895"/>
      <c r="K60" s="895"/>
      <c r="L60" s="895"/>
      <c r="M60" s="895"/>
      <c r="N60" s="895"/>
      <c r="O60" s="895"/>
      <c r="P60" s="895"/>
      <c r="Q60" s="895"/>
      <c r="R60" s="490"/>
    </row>
    <row r="61" spans="1:18" s="491" customFormat="1" ht="28.5" customHeight="1">
      <c r="R61" s="490"/>
    </row>
    <row r="62" spans="1:18" s="491" customFormat="1" ht="28.5" customHeight="1" thickBot="1">
      <c r="A62" s="911"/>
      <c r="B62" s="911"/>
      <c r="C62" s="911"/>
      <c r="D62" s="911"/>
      <c r="E62" s="911"/>
      <c r="P62" s="912"/>
      <c r="Q62" s="912"/>
      <c r="R62" s="490"/>
    </row>
    <row r="63" spans="1:18" s="491" customFormat="1" ht="18" customHeight="1">
      <c r="A63" s="891" t="s">
        <v>183</v>
      </c>
      <c r="B63" s="892"/>
      <c r="C63" s="892"/>
      <c r="D63" s="892"/>
      <c r="E63" s="893"/>
      <c r="F63" s="900" t="s">
        <v>184</v>
      </c>
      <c r="G63" s="892"/>
      <c r="H63" s="893"/>
      <c r="I63" s="892" t="s">
        <v>158</v>
      </c>
      <c r="J63" s="892"/>
      <c r="K63" s="892"/>
      <c r="L63" s="892"/>
      <c r="M63" s="892"/>
      <c r="N63" s="892"/>
      <c r="O63" s="892"/>
      <c r="P63" s="892"/>
      <c r="Q63" s="902"/>
      <c r="R63" s="490"/>
    </row>
    <row r="64" spans="1:18" s="491" customFormat="1" ht="18" customHeight="1">
      <c r="A64" s="894"/>
      <c r="B64" s="895"/>
      <c r="C64" s="895"/>
      <c r="D64" s="895"/>
      <c r="E64" s="896"/>
      <c r="F64" s="901"/>
      <c r="G64" s="898"/>
      <c r="H64" s="899"/>
      <c r="I64" s="904" t="s">
        <v>185</v>
      </c>
      <c r="J64" s="904"/>
      <c r="K64" s="905"/>
      <c r="L64" s="903" t="s">
        <v>159</v>
      </c>
      <c r="M64" s="904"/>
      <c r="N64" s="905"/>
      <c r="O64" s="903" t="s">
        <v>186</v>
      </c>
      <c r="P64" s="904"/>
      <c r="Q64" s="906"/>
      <c r="R64" s="490"/>
    </row>
    <row r="65" spans="1:19" s="491" customFormat="1" ht="45.75" customHeight="1">
      <c r="A65" s="897"/>
      <c r="B65" s="898"/>
      <c r="C65" s="898"/>
      <c r="D65" s="898"/>
      <c r="E65" s="899"/>
      <c r="F65" s="493" t="s">
        <v>187</v>
      </c>
      <c r="G65" s="494" t="s">
        <v>277</v>
      </c>
      <c r="H65" s="495" t="s">
        <v>278</v>
      </c>
      <c r="I65" s="538" t="s">
        <v>187</v>
      </c>
      <c r="J65" s="494" t="s">
        <v>277</v>
      </c>
      <c r="K65" s="495" t="s">
        <v>278</v>
      </c>
      <c r="L65" s="493" t="s">
        <v>187</v>
      </c>
      <c r="M65" s="494" t="s">
        <v>277</v>
      </c>
      <c r="N65" s="495" t="s">
        <v>278</v>
      </c>
      <c r="O65" s="493" t="s">
        <v>187</v>
      </c>
      <c r="P65" s="494" t="s">
        <v>277</v>
      </c>
      <c r="Q65" s="496" t="s">
        <v>278</v>
      </c>
      <c r="R65" s="490"/>
    </row>
    <row r="66" spans="1:19" s="491" customFormat="1" ht="28.5" customHeight="1">
      <c r="A66" s="883" t="s">
        <v>438</v>
      </c>
      <c r="B66" s="518"/>
      <c r="C66" s="886" t="s">
        <v>202</v>
      </c>
      <c r="D66" s="929"/>
      <c r="E66" s="506"/>
      <c r="F66" s="481">
        <v>1167.06</v>
      </c>
      <c r="G66" s="461"/>
      <c r="H66" s="483">
        <f t="shared" ref="H66" si="14">SUM(F66:G66)</f>
        <v>1167.06</v>
      </c>
      <c r="I66" s="481">
        <v>317.52</v>
      </c>
      <c r="J66" s="402"/>
      <c r="K66" s="483">
        <f>SUM(I66:J66)</f>
        <v>317.52</v>
      </c>
      <c r="L66" s="481"/>
      <c r="M66" s="461"/>
      <c r="N66" s="483"/>
      <c r="O66" s="481">
        <f t="shared" ref="O66" si="15">I66+L66</f>
        <v>317.52</v>
      </c>
      <c r="P66" s="402"/>
      <c r="Q66" s="355">
        <f t="shared" ref="Q66" si="16">SUM(O66:P66)</f>
        <v>317.52</v>
      </c>
      <c r="R66" s="490">
        <v>1</v>
      </c>
    </row>
    <row r="67" spans="1:19" s="491" customFormat="1" ht="28.5" customHeight="1">
      <c r="A67" s="884"/>
      <c r="B67" s="509"/>
      <c r="C67" s="872" t="s">
        <v>203</v>
      </c>
      <c r="D67" s="882"/>
      <c r="E67" s="506"/>
      <c r="F67" s="462">
        <v>19510</v>
      </c>
      <c r="G67" s="539"/>
      <c r="H67" s="483">
        <f>SUM(F67:G67)</f>
        <v>19510</v>
      </c>
      <c r="I67" s="481"/>
      <c r="J67" s="402"/>
      <c r="K67" s="483"/>
      <c r="L67" s="481">
        <v>37.5</v>
      </c>
      <c r="M67" s="461"/>
      <c r="N67" s="483">
        <f>SUM(L67:M67)</f>
        <v>37.5</v>
      </c>
      <c r="O67" s="481">
        <f>I67+L67</f>
        <v>37.5</v>
      </c>
      <c r="P67" s="402"/>
      <c r="Q67" s="355">
        <f>SUM(O67:P67)</f>
        <v>37.5</v>
      </c>
      <c r="R67" s="490">
        <v>2</v>
      </c>
    </row>
    <row r="68" spans="1:19" s="491" customFormat="1" ht="28.5" customHeight="1">
      <c r="A68" s="884"/>
      <c r="B68" s="518"/>
      <c r="C68" s="872" t="s">
        <v>305</v>
      </c>
      <c r="D68" s="882"/>
      <c r="E68" s="502"/>
      <c r="F68" s="413"/>
      <c r="G68" s="335"/>
      <c r="H68" s="332"/>
      <c r="I68" s="437">
        <v>158.77000000000001</v>
      </c>
      <c r="J68" s="399"/>
      <c r="K68" s="438">
        <f>SUM(I68:J68)</f>
        <v>158.77000000000001</v>
      </c>
      <c r="L68" s="437">
        <v>91.52</v>
      </c>
      <c r="M68" s="439"/>
      <c r="N68" s="438">
        <f>SUM(L68:M68)</f>
        <v>91.52</v>
      </c>
      <c r="O68" s="437">
        <f>I68+L68</f>
        <v>250.29000000000002</v>
      </c>
      <c r="P68" s="399"/>
      <c r="Q68" s="354">
        <f>SUM(O68:P68)</f>
        <v>250.29000000000002</v>
      </c>
      <c r="R68" s="490">
        <v>3</v>
      </c>
      <c r="S68" s="490"/>
    </row>
    <row r="69" spans="1:19" s="491" customFormat="1" ht="28.5" customHeight="1">
      <c r="A69" s="884"/>
      <c r="B69" s="499"/>
      <c r="C69" s="872" t="s">
        <v>306</v>
      </c>
      <c r="D69" s="882"/>
      <c r="E69" s="506"/>
      <c r="F69" s="481"/>
      <c r="G69" s="461"/>
      <c r="H69" s="483"/>
      <c r="I69" s="481"/>
      <c r="J69" s="402"/>
      <c r="K69" s="483"/>
      <c r="L69" s="481">
        <v>228</v>
      </c>
      <c r="M69" s="461"/>
      <c r="N69" s="483">
        <f>SUM(L69:M69)</f>
        <v>228</v>
      </c>
      <c r="O69" s="481">
        <f>I69+L69</f>
        <v>228</v>
      </c>
      <c r="P69" s="402"/>
      <c r="Q69" s="355">
        <f>SUM(O69:P69)</f>
        <v>228</v>
      </c>
      <c r="R69" s="490">
        <v>4</v>
      </c>
    </row>
    <row r="70" spans="1:19" s="491" customFormat="1" ht="28.5" customHeight="1">
      <c r="A70" s="884"/>
      <c r="B70" s="518"/>
      <c r="C70" s="872" t="s">
        <v>307</v>
      </c>
      <c r="D70" s="882"/>
      <c r="E70" s="502"/>
      <c r="F70" s="437">
        <v>1054</v>
      </c>
      <c r="G70" s="439"/>
      <c r="H70" s="438">
        <f t="shared" ref="H70:H72" si="17">SUM(F70:G70)</f>
        <v>1054</v>
      </c>
      <c r="I70" s="373"/>
      <c r="J70" s="399"/>
      <c r="K70" s="440"/>
      <c r="L70" s="437">
        <v>208.6</v>
      </c>
      <c r="M70" s="439"/>
      <c r="N70" s="438">
        <f>SUM(L70:M70)</f>
        <v>208.6</v>
      </c>
      <c r="O70" s="373">
        <f>I70+L70</f>
        <v>208.6</v>
      </c>
      <c r="P70" s="399"/>
      <c r="Q70" s="354">
        <f>SUM(O70:P70)</f>
        <v>208.6</v>
      </c>
      <c r="R70" s="490">
        <v>5</v>
      </c>
    </row>
    <row r="71" spans="1:19" s="491" customFormat="1" ht="28.5" customHeight="1">
      <c r="A71" s="884"/>
      <c r="B71" s="499"/>
      <c r="C71" s="872" t="s">
        <v>308</v>
      </c>
      <c r="D71" s="882"/>
      <c r="E71" s="506"/>
      <c r="F71" s="437">
        <v>447.49</v>
      </c>
      <c r="G71" s="439"/>
      <c r="H71" s="438">
        <f t="shared" si="17"/>
        <v>447.49</v>
      </c>
      <c r="I71" s="373"/>
      <c r="J71" s="399"/>
      <c r="K71" s="440"/>
      <c r="L71" s="437"/>
      <c r="M71" s="439"/>
      <c r="N71" s="438"/>
      <c r="O71" s="373"/>
      <c r="P71" s="399"/>
      <c r="Q71" s="354"/>
      <c r="R71" s="490">
        <v>6</v>
      </c>
    </row>
    <row r="72" spans="1:19" s="491" customFormat="1" ht="28.5" customHeight="1">
      <c r="A72" s="884"/>
      <c r="B72" s="540"/>
      <c r="C72" s="872" t="s">
        <v>207</v>
      </c>
      <c r="D72" s="882"/>
      <c r="E72" s="541"/>
      <c r="F72" s="437">
        <v>8567.36</v>
      </c>
      <c r="G72" s="439"/>
      <c r="H72" s="438">
        <f t="shared" si="17"/>
        <v>8567.36</v>
      </c>
      <c r="I72" s="373"/>
      <c r="J72" s="399"/>
      <c r="K72" s="440"/>
      <c r="L72" s="437">
        <v>2033.13</v>
      </c>
      <c r="M72" s="439"/>
      <c r="N72" s="438">
        <f>SUM(L72:M72)</f>
        <v>2033.13</v>
      </c>
      <c r="O72" s="373">
        <f>I72+L72</f>
        <v>2033.13</v>
      </c>
      <c r="P72" s="399"/>
      <c r="Q72" s="354">
        <f>SUM(O72:P72)</f>
        <v>2033.13</v>
      </c>
      <c r="R72" s="490">
        <v>7</v>
      </c>
    </row>
    <row r="73" spans="1:19" s="491" customFormat="1" ht="28.5" customHeight="1">
      <c r="A73" s="884"/>
      <c r="B73" s="542"/>
      <c r="C73" s="872" t="s">
        <v>154</v>
      </c>
      <c r="D73" s="882"/>
      <c r="E73" s="502"/>
      <c r="F73" s="437"/>
      <c r="G73" s="439"/>
      <c r="H73" s="374"/>
      <c r="I73" s="373"/>
      <c r="J73" s="399"/>
      <c r="K73" s="440"/>
      <c r="L73" s="437">
        <v>402</v>
      </c>
      <c r="M73" s="439"/>
      <c r="N73" s="438">
        <f>SUM(L73:M73)</f>
        <v>402</v>
      </c>
      <c r="O73" s="373">
        <f t="shared" ref="O73:O76" si="18">I73+L73</f>
        <v>402</v>
      </c>
      <c r="P73" s="399"/>
      <c r="Q73" s="354">
        <f t="shared" ref="Q73:Q76" si="19">SUM(O73:P73)</f>
        <v>402</v>
      </c>
      <c r="R73" s="490">
        <v>8</v>
      </c>
    </row>
    <row r="74" spans="1:19" s="491" customFormat="1" ht="28.5" customHeight="1">
      <c r="A74" s="884"/>
      <c r="B74" s="540"/>
      <c r="C74" s="872" t="s">
        <v>163</v>
      </c>
      <c r="D74" s="882"/>
      <c r="E74" s="530"/>
      <c r="F74" s="437">
        <v>6974</v>
      </c>
      <c r="G74" s="439"/>
      <c r="H74" s="438">
        <f>SUM(F74:G74)</f>
        <v>6974</v>
      </c>
      <c r="I74" s="373"/>
      <c r="J74" s="399"/>
      <c r="K74" s="440"/>
      <c r="L74" s="437">
        <v>1537.43</v>
      </c>
      <c r="M74" s="439"/>
      <c r="N74" s="438">
        <f>SUM(L74:M74)</f>
        <v>1537.43</v>
      </c>
      <c r="O74" s="373">
        <f t="shared" si="18"/>
        <v>1537.43</v>
      </c>
      <c r="P74" s="399"/>
      <c r="Q74" s="354">
        <f t="shared" si="19"/>
        <v>1537.43</v>
      </c>
      <c r="R74" s="490">
        <v>9</v>
      </c>
    </row>
    <row r="75" spans="1:19" s="491" customFormat="1" ht="28.5" customHeight="1">
      <c r="A75" s="884"/>
      <c r="B75" s="542"/>
      <c r="C75" s="872" t="s">
        <v>445</v>
      </c>
      <c r="D75" s="882"/>
      <c r="E75" s="502"/>
      <c r="F75" s="437"/>
      <c r="G75" s="439"/>
      <c r="H75" s="438"/>
      <c r="I75" s="373"/>
      <c r="J75" s="399"/>
      <c r="K75" s="440"/>
      <c r="L75" s="437">
        <v>34.42</v>
      </c>
      <c r="M75" s="439"/>
      <c r="N75" s="438">
        <f>SUM(L75:M75)</f>
        <v>34.42</v>
      </c>
      <c r="O75" s="373">
        <f t="shared" si="18"/>
        <v>34.42</v>
      </c>
      <c r="P75" s="399"/>
      <c r="Q75" s="354">
        <f t="shared" si="19"/>
        <v>34.42</v>
      </c>
      <c r="R75" s="490">
        <v>10</v>
      </c>
    </row>
    <row r="76" spans="1:19" s="491" customFormat="1" ht="28.5" customHeight="1">
      <c r="A76" s="884"/>
      <c r="B76" s="530"/>
      <c r="C76" s="887" t="s">
        <v>208</v>
      </c>
      <c r="D76" s="888"/>
      <c r="E76" s="530"/>
      <c r="F76" s="482">
        <v>9256</v>
      </c>
      <c r="G76" s="460"/>
      <c r="H76" s="484">
        <f>SUM(F76:G76)</f>
        <v>9256</v>
      </c>
      <c r="I76" s="378">
        <v>499.17</v>
      </c>
      <c r="J76" s="401"/>
      <c r="K76" s="377">
        <f>SUM(I76:J76)</f>
        <v>499.17</v>
      </c>
      <c r="L76" s="482"/>
      <c r="M76" s="460"/>
      <c r="N76" s="484"/>
      <c r="O76" s="378">
        <f t="shared" si="18"/>
        <v>499.17</v>
      </c>
      <c r="P76" s="401"/>
      <c r="Q76" s="363">
        <f t="shared" si="19"/>
        <v>499.17</v>
      </c>
      <c r="R76" s="490">
        <v>11</v>
      </c>
    </row>
    <row r="77" spans="1:19" s="491" customFormat="1" ht="28.5" customHeight="1">
      <c r="A77" s="884"/>
      <c r="B77" s="540"/>
      <c r="C77" s="889" t="s">
        <v>213</v>
      </c>
      <c r="D77" s="890"/>
      <c r="E77" s="502"/>
      <c r="F77" s="878">
        <v>3436.67</v>
      </c>
      <c r="G77" s="461"/>
      <c r="H77" s="880">
        <f>SUM(F77:G77)</f>
        <v>3436.67</v>
      </c>
      <c r="I77" s="373"/>
      <c r="J77" s="399"/>
      <c r="K77" s="440"/>
      <c r="L77" s="437"/>
      <c r="M77" s="439"/>
      <c r="N77" s="438"/>
      <c r="O77" s="373"/>
      <c r="P77" s="399"/>
      <c r="Q77" s="354"/>
      <c r="R77" s="490">
        <v>12</v>
      </c>
    </row>
    <row r="78" spans="1:19" s="491" customFormat="1" ht="28.5" customHeight="1">
      <c r="A78" s="884"/>
      <c r="B78" s="544"/>
      <c r="C78" s="510"/>
      <c r="D78" s="508" t="s">
        <v>439</v>
      </c>
      <c r="E78" s="502"/>
      <c r="F78" s="879"/>
      <c r="G78" s="460"/>
      <c r="H78" s="881"/>
      <c r="I78" s="373">
        <v>52.99</v>
      </c>
      <c r="J78" s="399"/>
      <c r="K78" s="440">
        <f>SUM(I78:J78)</f>
        <v>52.99</v>
      </c>
      <c r="L78" s="437"/>
      <c r="M78" s="439"/>
      <c r="N78" s="438"/>
      <c r="O78" s="373">
        <f>I78+L78</f>
        <v>52.99</v>
      </c>
      <c r="P78" s="399"/>
      <c r="Q78" s="354">
        <f>SUM(O78:P78)</f>
        <v>52.99</v>
      </c>
      <c r="R78" s="490">
        <v>13</v>
      </c>
    </row>
    <row r="79" spans="1:19" s="491" customFormat="1" ht="28.5" customHeight="1">
      <c r="A79" s="884"/>
      <c r="B79" s="502"/>
      <c r="C79" s="872" t="s">
        <v>209</v>
      </c>
      <c r="D79" s="882"/>
      <c r="E79" s="506"/>
      <c r="F79" s="437">
        <v>4510</v>
      </c>
      <c r="G79" s="439"/>
      <c r="H79" s="438">
        <f t="shared" ref="H79:H83" si="20">SUM(F79:G79)</f>
        <v>4510</v>
      </c>
      <c r="I79" s="373">
        <v>298.11</v>
      </c>
      <c r="J79" s="399"/>
      <c r="K79" s="440">
        <f>SUM(I79:J79)</f>
        <v>298.11</v>
      </c>
      <c r="L79" s="437"/>
      <c r="M79" s="439"/>
      <c r="N79" s="438"/>
      <c r="O79" s="373">
        <f t="shared" ref="O79:O80" si="21">I79+L79</f>
        <v>298.11</v>
      </c>
      <c r="P79" s="399"/>
      <c r="Q79" s="354">
        <f t="shared" ref="Q79:Q80" si="22">SUM(O79:P79)</f>
        <v>298.11</v>
      </c>
      <c r="R79" s="490">
        <v>14</v>
      </c>
    </row>
    <row r="80" spans="1:19" s="491" customFormat="1" ht="28.5" customHeight="1">
      <c r="A80" s="884"/>
      <c r="B80" s="502"/>
      <c r="C80" s="872" t="s">
        <v>210</v>
      </c>
      <c r="D80" s="882"/>
      <c r="E80" s="506"/>
      <c r="F80" s="437">
        <v>3401.29</v>
      </c>
      <c r="G80" s="439"/>
      <c r="H80" s="438">
        <f t="shared" si="20"/>
        <v>3401.29</v>
      </c>
      <c r="I80" s="373">
        <v>266.64999999999998</v>
      </c>
      <c r="J80" s="399"/>
      <c r="K80" s="440">
        <f>SUM(I80:J80)</f>
        <v>266.64999999999998</v>
      </c>
      <c r="L80" s="437"/>
      <c r="M80" s="439"/>
      <c r="N80" s="438"/>
      <c r="O80" s="373">
        <f t="shared" si="21"/>
        <v>266.64999999999998</v>
      </c>
      <c r="P80" s="399"/>
      <c r="Q80" s="354">
        <f t="shared" si="22"/>
        <v>266.64999999999998</v>
      </c>
      <c r="R80" s="490">
        <v>15</v>
      </c>
    </row>
    <row r="81" spans="1:18" s="491" customFormat="1" ht="28.5" customHeight="1">
      <c r="A81" s="884"/>
      <c r="B81" s="502"/>
      <c r="C81" s="872" t="s">
        <v>309</v>
      </c>
      <c r="D81" s="882"/>
      <c r="E81" s="506"/>
      <c r="F81" s="437">
        <v>2424</v>
      </c>
      <c r="G81" s="439"/>
      <c r="H81" s="438">
        <f t="shared" si="20"/>
        <v>2424</v>
      </c>
      <c r="I81" s="373"/>
      <c r="J81" s="399"/>
      <c r="K81" s="440"/>
      <c r="L81" s="437"/>
      <c r="M81" s="439"/>
      <c r="N81" s="438"/>
      <c r="O81" s="373"/>
      <c r="P81" s="399"/>
      <c r="Q81" s="354"/>
      <c r="R81" s="490">
        <v>16</v>
      </c>
    </row>
    <row r="82" spans="1:18" s="491" customFormat="1" ht="28.5" customHeight="1">
      <c r="A82" s="884"/>
      <c r="B82" s="506"/>
      <c r="C82" s="872" t="s">
        <v>310</v>
      </c>
      <c r="D82" s="882"/>
      <c r="E82" s="506"/>
      <c r="F82" s="437">
        <v>596.59</v>
      </c>
      <c r="G82" s="439"/>
      <c r="H82" s="438">
        <f t="shared" si="20"/>
        <v>596.59</v>
      </c>
      <c r="I82" s="373"/>
      <c r="J82" s="399"/>
      <c r="K82" s="440"/>
      <c r="L82" s="437"/>
      <c r="M82" s="439"/>
      <c r="N82" s="438"/>
      <c r="O82" s="373"/>
      <c r="P82" s="399"/>
      <c r="Q82" s="354"/>
      <c r="R82" s="490">
        <v>17</v>
      </c>
    </row>
    <row r="83" spans="1:18" s="491" customFormat="1" ht="28.5" customHeight="1">
      <c r="A83" s="884"/>
      <c r="B83" s="506"/>
      <c r="C83" s="913" t="s">
        <v>311</v>
      </c>
      <c r="D83" s="882"/>
      <c r="E83" s="506"/>
      <c r="F83" s="437">
        <v>2842</v>
      </c>
      <c r="G83" s="439"/>
      <c r="H83" s="438">
        <f t="shared" si="20"/>
        <v>2842</v>
      </c>
      <c r="I83" s="373"/>
      <c r="J83" s="399"/>
      <c r="K83" s="440"/>
      <c r="L83" s="437"/>
      <c r="M83" s="439"/>
      <c r="N83" s="438"/>
      <c r="O83" s="373"/>
      <c r="P83" s="399"/>
      <c r="Q83" s="354"/>
      <c r="R83" s="490">
        <v>18</v>
      </c>
    </row>
    <row r="84" spans="1:18" s="491" customFormat="1" ht="28.5" customHeight="1" thickBot="1">
      <c r="A84" s="916"/>
      <c r="B84" s="506"/>
      <c r="C84" s="922" t="s">
        <v>312</v>
      </c>
      <c r="D84" s="915"/>
      <c r="E84" s="506"/>
      <c r="F84" s="437">
        <v>360</v>
      </c>
      <c r="G84" s="439"/>
      <c r="H84" s="438">
        <f>SUM(F84:G84)</f>
        <v>360</v>
      </c>
      <c r="I84" s="373"/>
      <c r="J84" s="399"/>
      <c r="K84" s="440"/>
      <c r="L84" s="437"/>
      <c r="M84" s="439"/>
      <c r="N84" s="438"/>
      <c r="O84" s="373"/>
      <c r="P84" s="399"/>
      <c r="Q84" s="354"/>
      <c r="R84" s="490">
        <v>19</v>
      </c>
    </row>
    <row r="85" spans="1:18" s="491" customFormat="1" ht="28.5" customHeight="1">
      <c r="A85" s="545"/>
      <c r="B85" s="546"/>
      <c r="C85" s="547"/>
      <c r="D85" s="547"/>
      <c r="E85" s="548"/>
      <c r="F85" s="414"/>
      <c r="G85" s="415"/>
      <c r="H85" s="414"/>
      <c r="I85" s="414"/>
      <c r="J85" s="414"/>
      <c r="K85" s="414"/>
      <c r="L85" s="414"/>
      <c r="M85" s="415"/>
      <c r="N85" s="414"/>
      <c r="O85" s="414"/>
      <c r="P85" s="414"/>
      <c r="Q85" s="414"/>
      <c r="R85" s="490"/>
    </row>
    <row r="86" spans="1:18" s="523" customFormat="1" ht="28.5" customHeight="1">
      <c r="A86" s="910"/>
      <c r="B86" s="910"/>
      <c r="C86" s="910"/>
      <c r="D86" s="910"/>
      <c r="E86" s="910"/>
      <c r="F86" s="910"/>
      <c r="G86" s="910"/>
      <c r="H86" s="910"/>
      <c r="I86" s="910"/>
      <c r="J86" s="910"/>
      <c r="K86" s="910"/>
      <c r="L86" s="910"/>
      <c r="M86" s="910"/>
      <c r="N86" s="910"/>
      <c r="O86" s="910"/>
      <c r="P86" s="910"/>
      <c r="Q86" s="910"/>
      <c r="R86" s="220"/>
    </row>
    <row r="87" spans="1:18" s="491" customFormat="1" ht="11.25" customHeight="1">
      <c r="A87" s="492"/>
      <c r="B87" s="492"/>
      <c r="C87" s="492"/>
      <c r="D87" s="492"/>
      <c r="E87" s="492"/>
      <c r="F87" s="492"/>
      <c r="G87" s="492"/>
      <c r="H87" s="492"/>
      <c r="I87" s="492"/>
      <c r="J87" s="492"/>
      <c r="K87" s="492"/>
      <c r="L87" s="492"/>
      <c r="M87" s="492"/>
      <c r="N87" s="492"/>
      <c r="O87" s="492"/>
      <c r="P87" s="492"/>
      <c r="Q87" s="492"/>
      <c r="R87" s="490"/>
    </row>
    <row r="88" spans="1:18" s="491" customFormat="1" ht="11.25" customHeight="1">
      <c r="A88" s="492"/>
      <c r="B88" s="492"/>
      <c r="C88" s="492"/>
      <c r="D88" s="492"/>
      <c r="E88" s="492"/>
      <c r="F88" s="492"/>
      <c r="G88" s="492"/>
      <c r="H88" s="492"/>
      <c r="I88" s="492"/>
      <c r="J88" s="492"/>
      <c r="K88" s="492"/>
      <c r="L88" s="492"/>
      <c r="M88" s="492"/>
      <c r="N88" s="492"/>
      <c r="O88" s="492"/>
      <c r="P88" s="492"/>
      <c r="Q88" s="492"/>
      <c r="R88" s="490"/>
    </row>
    <row r="89" spans="1:18" s="523" customFormat="1" ht="28.5" customHeight="1">
      <c r="A89" s="910"/>
      <c r="B89" s="910"/>
      <c r="C89" s="910"/>
      <c r="D89" s="910"/>
      <c r="E89" s="910"/>
      <c r="F89" s="910"/>
      <c r="G89" s="910"/>
      <c r="H89" s="910"/>
      <c r="I89" s="910"/>
      <c r="J89" s="910"/>
      <c r="K89" s="910"/>
      <c r="L89" s="910"/>
      <c r="M89" s="910"/>
      <c r="N89" s="910"/>
      <c r="O89" s="910"/>
      <c r="P89" s="910"/>
      <c r="Q89" s="910"/>
      <c r="R89" s="220"/>
    </row>
    <row r="90" spans="1:18" s="491" customFormat="1" ht="28.5" customHeight="1">
      <c r="R90" s="490"/>
    </row>
    <row r="91" spans="1:18" s="491" customFormat="1" ht="28.5" customHeight="1" thickBot="1">
      <c r="A91" s="911" t="s">
        <v>181</v>
      </c>
      <c r="B91" s="911"/>
      <c r="C91" s="911"/>
      <c r="D91" s="911"/>
      <c r="E91" s="911"/>
      <c r="P91" s="912" t="s">
        <v>182</v>
      </c>
      <c r="Q91" s="912"/>
      <c r="R91" s="490"/>
    </row>
    <row r="92" spans="1:18" s="491" customFormat="1" ht="18" customHeight="1">
      <c r="A92" s="891" t="s">
        <v>183</v>
      </c>
      <c r="B92" s="892"/>
      <c r="C92" s="892"/>
      <c r="D92" s="892"/>
      <c r="E92" s="893"/>
      <c r="F92" s="900" t="s">
        <v>184</v>
      </c>
      <c r="G92" s="892"/>
      <c r="H92" s="893"/>
      <c r="I92" s="892" t="s">
        <v>158</v>
      </c>
      <c r="J92" s="892"/>
      <c r="K92" s="892"/>
      <c r="L92" s="892"/>
      <c r="M92" s="892"/>
      <c r="N92" s="892"/>
      <c r="O92" s="892"/>
      <c r="P92" s="892"/>
      <c r="Q92" s="902"/>
      <c r="R92" s="490"/>
    </row>
    <row r="93" spans="1:18" s="491" customFormat="1" ht="18" customHeight="1">
      <c r="A93" s="894"/>
      <c r="B93" s="895"/>
      <c r="C93" s="895"/>
      <c r="D93" s="895"/>
      <c r="E93" s="896"/>
      <c r="F93" s="901"/>
      <c r="G93" s="898"/>
      <c r="H93" s="899"/>
      <c r="I93" s="904" t="s">
        <v>185</v>
      </c>
      <c r="J93" s="904"/>
      <c r="K93" s="905"/>
      <c r="L93" s="903" t="s">
        <v>159</v>
      </c>
      <c r="M93" s="904"/>
      <c r="N93" s="905"/>
      <c r="O93" s="903" t="s">
        <v>186</v>
      </c>
      <c r="P93" s="904"/>
      <c r="Q93" s="906"/>
      <c r="R93" s="490"/>
    </row>
    <row r="94" spans="1:18" s="491" customFormat="1" ht="45.75" customHeight="1">
      <c r="A94" s="897"/>
      <c r="B94" s="898"/>
      <c r="C94" s="898"/>
      <c r="D94" s="898"/>
      <c r="E94" s="899"/>
      <c r="F94" s="493" t="s">
        <v>187</v>
      </c>
      <c r="G94" s="494" t="s">
        <v>277</v>
      </c>
      <c r="H94" s="495" t="s">
        <v>278</v>
      </c>
      <c r="I94" s="538" t="s">
        <v>187</v>
      </c>
      <c r="J94" s="494" t="s">
        <v>277</v>
      </c>
      <c r="K94" s="495" t="s">
        <v>278</v>
      </c>
      <c r="L94" s="493" t="s">
        <v>187</v>
      </c>
      <c r="M94" s="494" t="s">
        <v>277</v>
      </c>
      <c r="N94" s="495" t="s">
        <v>278</v>
      </c>
      <c r="O94" s="493" t="s">
        <v>187</v>
      </c>
      <c r="P94" s="494" t="s">
        <v>277</v>
      </c>
      <c r="Q94" s="496" t="s">
        <v>278</v>
      </c>
      <c r="R94" s="490"/>
    </row>
    <row r="95" spans="1:18" s="491" customFormat="1" ht="28.5" customHeight="1">
      <c r="A95" s="883" t="s">
        <v>438</v>
      </c>
      <c r="B95" s="506"/>
      <c r="C95" s="917" t="s">
        <v>410</v>
      </c>
      <c r="D95" s="929"/>
      <c r="E95" s="506"/>
      <c r="F95" s="437">
        <v>1293</v>
      </c>
      <c r="G95" s="439"/>
      <c r="H95" s="438">
        <f>SUM(F95:G95)</f>
        <v>1293</v>
      </c>
      <c r="I95" s="373"/>
      <c r="J95" s="399"/>
      <c r="K95" s="440"/>
      <c r="L95" s="437"/>
      <c r="M95" s="439"/>
      <c r="N95" s="438"/>
      <c r="O95" s="373"/>
      <c r="P95" s="399"/>
      <c r="Q95" s="354"/>
      <c r="R95" s="490">
        <v>1</v>
      </c>
    </row>
    <row r="96" spans="1:18" s="491" customFormat="1" ht="28.5" customHeight="1">
      <c r="A96" s="884"/>
      <c r="B96" s="506"/>
      <c r="C96" s="930" t="s">
        <v>411</v>
      </c>
      <c r="D96" s="919"/>
      <c r="E96" s="506"/>
      <c r="F96" s="437">
        <v>7407</v>
      </c>
      <c r="G96" s="439"/>
      <c r="H96" s="438">
        <f t="shared" ref="H96:H101" si="23">SUM(F96:G96)</f>
        <v>7407</v>
      </c>
      <c r="I96" s="373"/>
      <c r="J96" s="399"/>
      <c r="K96" s="440"/>
      <c r="L96" s="437"/>
      <c r="M96" s="439"/>
      <c r="N96" s="438"/>
      <c r="O96" s="373"/>
      <c r="P96" s="399"/>
      <c r="Q96" s="354"/>
      <c r="R96" s="490">
        <v>2</v>
      </c>
    </row>
    <row r="97" spans="1:18" s="491" customFormat="1" ht="28.5" customHeight="1">
      <c r="A97" s="884"/>
      <c r="B97" s="506"/>
      <c r="C97" s="913" t="s">
        <v>412</v>
      </c>
      <c r="D97" s="882"/>
      <c r="E97" s="506"/>
      <c r="F97" s="437">
        <v>250</v>
      </c>
      <c r="G97" s="439"/>
      <c r="H97" s="438">
        <f t="shared" si="23"/>
        <v>250</v>
      </c>
      <c r="I97" s="373"/>
      <c r="J97" s="399"/>
      <c r="K97" s="440"/>
      <c r="L97" s="437"/>
      <c r="M97" s="439"/>
      <c r="N97" s="438"/>
      <c r="O97" s="373"/>
      <c r="P97" s="399"/>
      <c r="Q97" s="354"/>
      <c r="R97" s="490">
        <v>3</v>
      </c>
    </row>
    <row r="98" spans="1:18" s="491" customFormat="1" ht="28.5" customHeight="1">
      <c r="A98" s="884"/>
      <c r="B98" s="506"/>
      <c r="C98" s="913" t="s">
        <v>313</v>
      </c>
      <c r="D98" s="882"/>
      <c r="E98" s="506"/>
      <c r="F98" s="437">
        <v>760</v>
      </c>
      <c r="G98" s="439"/>
      <c r="H98" s="438">
        <f t="shared" si="23"/>
        <v>760</v>
      </c>
      <c r="I98" s="373"/>
      <c r="J98" s="399"/>
      <c r="K98" s="440"/>
      <c r="L98" s="437"/>
      <c r="M98" s="439"/>
      <c r="N98" s="438"/>
      <c r="O98" s="373"/>
      <c r="P98" s="399"/>
      <c r="Q98" s="354"/>
      <c r="R98" s="490">
        <v>4</v>
      </c>
    </row>
    <row r="99" spans="1:18" s="491" customFormat="1" ht="28.5" customHeight="1">
      <c r="A99" s="884"/>
      <c r="B99" s="506"/>
      <c r="C99" s="913" t="s">
        <v>314</v>
      </c>
      <c r="D99" s="882"/>
      <c r="E99" s="506"/>
      <c r="F99" s="481">
        <v>1957</v>
      </c>
      <c r="G99" s="461"/>
      <c r="H99" s="483">
        <f t="shared" si="23"/>
        <v>1957</v>
      </c>
      <c r="I99" s="373"/>
      <c r="J99" s="399"/>
      <c r="K99" s="440"/>
      <c r="L99" s="437"/>
      <c r="M99" s="439"/>
      <c r="N99" s="438"/>
      <c r="O99" s="373"/>
      <c r="P99" s="399"/>
      <c r="Q99" s="354"/>
      <c r="R99" s="490">
        <v>5</v>
      </c>
    </row>
    <row r="100" spans="1:18" s="491" customFormat="1" ht="28.5" customHeight="1">
      <c r="A100" s="884"/>
      <c r="B100" s="506"/>
      <c r="C100" s="913" t="s">
        <v>315</v>
      </c>
      <c r="D100" s="882"/>
      <c r="E100" s="506"/>
      <c r="F100" s="437">
        <v>524</v>
      </c>
      <c r="G100" s="439"/>
      <c r="H100" s="438">
        <f t="shared" si="23"/>
        <v>524</v>
      </c>
      <c r="I100" s="373"/>
      <c r="J100" s="399"/>
      <c r="K100" s="440"/>
      <c r="L100" s="437"/>
      <c r="M100" s="439"/>
      <c r="N100" s="438"/>
      <c r="O100" s="373"/>
      <c r="P100" s="399"/>
      <c r="Q100" s="354"/>
      <c r="R100" s="490">
        <v>6</v>
      </c>
    </row>
    <row r="101" spans="1:18" s="491" customFormat="1" ht="28.5" customHeight="1">
      <c r="A101" s="884"/>
      <c r="B101" s="542"/>
      <c r="C101" s="913" t="s">
        <v>316</v>
      </c>
      <c r="D101" s="882"/>
      <c r="E101" s="506"/>
      <c r="F101" s="437">
        <v>266</v>
      </c>
      <c r="G101" s="439"/>
      <c r="H101" s="438">
        <f t="shared" si="23"/>
        <v>266</v>
      </c>
      <c r="I101" s="375"/>
      <c r="J101" s="402"/>
      <c r="K101" s="376"/>
      <c r="L101" s="481"/>
      <c r="M101" s="461"/>
      <c r="N101" s="483"/>
      <c r="O101" s="375"/>
      <c r="P101" s="402"/>
      <c r="Q101" s="355"/>
      <c r="R101" s="490">
        <v>7</v>
      </c>
    </row>
    <row r="102" spans="1:18" s="491" customFormat="1" ht="28.5" customHeight="1">
      <c r="A102" s="884"/>
      <c r="B102" s="530"/>
      <c r="C102" s="931" t="s">
        <v>317</v>
      </c>
      <c r="D102" s="882"/>
      <c r="E102" s="550"/>
      <c r="F102" s="219"/>
      <c r="G102" s="551"/>
      <c r="H102" s="374"/>
      <c r="I102" s="373"/>
      <c r="J102" s="399"/>
      <c r="K102" s="440"/>
      <c r="L102" s="437">
        <v>52.96</v>
      </c>
      <c r="M102" s="439"/>
      <c r="N102" s="438">
        <f>SUM(L102:M102)</f>
        <v>52.96</v>
      </c>
      <c r="O102" s="373">
        <f>I102+L102</f>
        <v>52.96</v>
      </c>
      <c r="P102" s="399"/>
      <c r="Q102" s="354">
        <f>SUM(O102:P102)</f>
        <v>52.96</v>
      </c>
      <c r="R102" s="490">
        <v>8</v>
      </c>
    </row>
    <row r="103" spans="1:18" s="491" customFormat="1" ht="28.5" customHeight="1">
      <c r="A103" s="884"/>
      <c r="B103" s="540"/>
      <c r="C103" s="889" t="s">
        <v>211</v>
      </c>
      <c r="D103" s="882"/>
      <c r="E103" s="502"/>
      <c r="F103" s="878">
        <v>55169</v>
      </c>
      <c r="G103" s="461"/>
      <c r="H103" s="880">
        <f>SUM(F103:G104)</f>
        <v>55169</v>
      </c>
      <c r="I103" s="373"/>
      <c r="J103" s="399"/>
      <c r="K103" s="440"/>
      <c r="L103" s="437"/>
      <c r="M103" s="439"/>
      <c r="N103" s="438"/>
      <c r="O103" s="373"/>
      <c r="P103" s="399"/>
      <c r="Q103" s="354"/>
      <c r="R103" s="490">
        <v>9</v>
      </c>
    </row>
    <row r="104" spans="1:18" s="491" customFormat="1" ht="28.5" customHeight="1">
      <c r="A104" s="884"/>
      <c r="B104" s="544"/>
      <c r="C104" s="510"/>
      <c r="D104" s="552" t="s">
        <v>318</v>
      </c>
      <c r="E104" s="502"/>
      <c r="F104" s="927"/>
      <c r="G104" s="459"/>
      <c r="H104" s="928"/>
      <c r="I104" s="373">
        <v>496.17</v>
      </c>
      <c r="J104" s="399"/>
      <c r="K104" s="440">
        <f>SUM(I104:J104)</f>
        <v>496.17</v>
      </c>
      <c r="L104" s="437"/>
      <c r="M104" s="439"/>
      <c r="N104" s="438"/>
      <c r="O104" s="373">
        <f>I104+L104</f>
        <v>496.17</v>
      </c>
      <c r="P104" s="399"/>
      <c r="Q104" s="354">
        <f>SUM(O104:P104)</f>
        <v>496.17</v>
      </c>
      <c r="R104" s="490">
        <v>10</v>
      </c>
    </row>
    <row r="105" spans="1:18" s="491" customFormat="1" ht="28.5" customHeight="1">
      <c r="A105" s="884"/>
      <c r="B105" s="506"/>
      <c r="C105" s="872" t="s">
        <v>212</v>
      </c>
      <c r="D105" s="882"/>
      <c r="E105" s="502"/>
      <c r="F105" s="437">
        <v>11227</v>
      </c>
      <c r="G105" s="439"/>
      <c r="H105" s="438">
        <f t="shared" ref="H105:H110" si="24">SUM(F105:G105)</f>
        <v>11227</v>
      </c>
      <c r="I105" s="373"/>
      <c r="J105" s="399"/>
      <c r="K105" s="440"/>
      <c r="L105" s="437"/>
      <c r="M105" s="439"/>
      <c r="N105" s="438"/>
      <c r="O105" s="373"/>
      <c r="P105" s="399"/>
      <c r="Q105" s="354"/>
      <c r="R105" s="490">
        <v>11</v>
      </c>
    </row>
    <row r="106" spans="1:18" s="491" customFormat="1" ht="28.5" customHeight="1">
      <c r="A106" s="884"/>
      <c r="B106" s="502"/>
      <c r="C106" s="872" t="s">
        <v>319</v>
      </c>
      <c r="D106" s="882"/>
      <c r="E106" s="502"/>
      <c r="F106" s="437">
        <v>4131</v>
      </c>
      <c r="G106" s="439"/>
      <c r="H106" s="438">
        <f t="shared" si="24"/>
        <v>4131</v>
      </c>
      <c r="I106" s="373"/>
      <c r="J106" s="399"/>
      <c r="K106" s="440"/>
      <c r="L106" s="437"/>
      <c r="M106" s="439"/>
      <c r="N106" s="438"/>
      <c r="O106" s="373"/>
      <c r="P106" s="399"/>
      <c r="Q106" s="354"/>
      <c r="R106" s="490">
        <v>12</v>
      </c>
    </row>
    <row r="107" spans="1:18" s="491" customFormat="1" ht="28.5" customHeight="1">
      <c r="A107" s="884"/>
      <c r="B107" s="506"/>
      <c r="C107" s="872" t="s">
        <v>320</v>
      </c>
      <c r="D107" s="882"/>
      <c r="E107" s="506"/>
      <c r="F107" s="437">
        <v>12079</v>
      </c>
      <c r="G107" s="439"/>
      <c r="H107" s="438">
        <f t="shared" si="24"/>
        <v>12079</v>
      </c>
      <c r="I107" s="553"/>
      <c r="J107" s="554"/>
      <c r="K107" s="440"/>
      <c r="L107" s="531"/>
      <c r="M107" s="555"/>
      <c r="N107" s="438"/>
      <c r="O107" s="373"/>
      <c r="P107" s="399"/>
      <c r="Q107" s="354"/>
      <c r="R107" s="490">
        <v>13</v>
      </c>
    </row>
    <row r="108" spans="1:18" s="491" customFormat="1" ht="28.5" customHeight="1">
      <c r="A108" s="884"/>
      <c r="B108" s="540"/>
      <c r="C108" s="872" t="s">
        <v>440</v>
      </c>
      <c r="D108" s="882"/>
      <c r="E108" s="506"/>
      <c r="F108" s="437">
        <v>29104.09</v>
      </c>
      <c r="G108" s="439"/>
      <c r="H108" s="438">
        <f t="shared" si="24"/>
        <v>29104.09</v>
      </c>
      <c r="I108" s="553"/>
      <c r="J108" s="554"/>
      <c r="K108" s="440"/>
      <c r="L108" s="531"/>
      <c r="M108" s="555"/>
      <c r="N108" s="438"/>
      <c r="O108" s="373"/>
      <c r="P108" s="399"/>
      <c r="Q108" s="354"/>
      <c r="R108" s="490">
        <v>14</v>
      </c>
    </row>
    <row r="109" spans="1:18" s="491" customFormat="1" ht="28.5" customHeight="1">
      <c r="A109" s="884"/>
      <c r="B109" s="556"/>
      <c r="C109" s="872" t="s">
        <v>279</v>
      </c>
      <c r="D109" s="882"/>
      <c r="E109" s="506"/>
      <c r="F109" s="481">
        <v>2156.98</v>
      </c>
      <c r="G109" s="461"/>
      <c r="H109" s="483">
        <f t="shared" si="24"/>
        <v>2156.98</v>
      </c>
      <c r="I109" s="557"/>
      <c r="J109" s="558"/>
      <c r="K109" s="376"/>
      <c r="L109" s="559"/>
      <c r="M109" s="560"/>
      <c r="N109" s="483"/>
      <c r="O109" s="375"/>
      <c r="P109" s="402"/>
      <c r="Q109" s="355"/>
      <c r="R109" s="490">
        <v>15</v>
      </c>
    </row>
    <row r="110" spans="1:18" s="491" customFormat="1" ht="28.5" customHeight="1">
      <c r="A110" s="884"/>
      <c r="B110" s="540"/>
      <c r="C110" s="889" t="s">
        <v>214</v>
      </c>
      <c r="D110" s="890"/>
      <c r="E110" s="502"/>
      <c r="F110" s="878">
        <v>74040</v>
      </c>
      <c r="G110" s="431"/>
      <c r="H110" s="880">
        <f t="shared" si="24"/>
        <v>74040</v>
      </c>
      <c r="I110" s="373"/>
      <c r="J110" s="399"/>
      <c r="K110" s="440"/>
      <c r="L110" s="437"/>
      <c r="M110" s="439"/>
      <c r="N110" s="438"/>
      <c r="O110" s="373"/>
      <c r="P110" s="399"/>
      <c r="Q110" s="354"/>
      <c r="R110" s="490">
        <v>16</v>
      </c>
    </row>
    <row r="111" spans="1:18" s="491" customFormat="1" ht="28.5" customHeight="1">
      <c r="A111" s="884"/>
      <c r="B111" s="556"/>
      <c r="C111" s="529"/>
      <c r="D111" s="501" t="s">
        <v>257</v>
      </c>
      <c r="E111" s="502"/>
      <c r="F111" s="923"/>
      <c r="G111" s="432"/>
      <c r="H111" s="925"/>
      <c r="I111" s="561">
        <v>105.3</v>
      </c>
      <c r="J111" s="524"/>
      <c r="K111" s="440">
        <f>SUM(I111:J111)</f>
        <v>105.3</v>
      </c>
      <c r="L111" s="562"/>
      <c r="M111" s="524"/>
      <c r="N111" s="438"/>
      <c r="O111" s="373">
        <f>I111+L111</f>
        <v>105.3</v>
      </c>
      <c r="P111" s="524"/>
      <c r="Q111" s="354">
        <f>SUM(O111:P111)</f>
        <v>105.3</v>
      </c>
      <c r="R111" s="490">
        <v>17</v>
      </c>
    </row>
    <row r="112" spans="1:18" s="491" customFormat="1" ht="28.5" customHeight="1">
      <c r="A112" s="884"/>
      <c r="B112" s="499"/>
      <c r="C112" s="549"/>
      <c r="D112" s="563" t="s">
        <v>441</v>
      </c>
      <c r="E112" s="564"/>
      <c r="F112" s="923"/>
      <c r="G112" s="432"/>
      <c r="H112" s="925"/>
      <c r="I112" s="565">
        <v>49.63</v>
      </c>
      <c r="J112" s="566"/>
      <c r="K112" s="377">
        <f>SUM(I112:J112)</f>
        <v>49.63</v>
      </c>
      <c r="L112" s="567">
        <v>20.25</v>
      </c>
      <c r="M112" s="566"/>
      <c r="N112" s="484">
        <f>SUM(L112:M112)</f>
        <v>20.25</v>
      </c>
      <c r="O112" s="378">
        <f>I112+L112</f>
        <v>69.88</v>
      </c>
      <c r="P112" s="566"/>
      <c r="Q112" s="363">
        <f>SUM(O112:P112)</f>
        <v>69.88</v>
      </c>
      <c r="R112" s="490">
        <v>18</v>
      </c>
    </row>
    <row r="113" spans="1:18" s="491" customFormat="1" ht="28.5" customHeight="1" thickBot="1">
      <c r="A113" s="916"/>
      <c r="B113" s="504"/>
      <c r="C113" s="543"/>
      <c r="D113" s="563" t="s">
        <v>405</v>
      </c>
      <c r="E113" s="564"/>
      <c r="F113" s="924"/>
      <c r="G113" s="441"/>
      <c r="H113" s="926"/>
      <c r="I113" s="565"/>
      <c r="J113" s="566"/>
      <c r="K113" s="377"/>
      <c r="L113" s="567">
        <v>76.47</v>
      </c>
      <c r="M113" s="566"/>
      <c r="N113" s="484">
        <v>76.47</v>
      </c>
      <c r="O113" s="378">
        <v>76.47</v>
      </c>
      <c r="P113" s="566"/>
      <c r="Q113" s="363">
        <v>76.47</v>
      </c>
      <c r="R113" s="490">
        <v>19</v>
      </c>
    </row>
    <row r="114" spans="1:18" s="491" customFormat="1" ht="28.5" customHeight="1">
      <c r="A114" s="548"/>
      <c r="B114" s="548"/>
      <c r="C114" s="548"/>
      <c r="D114" s="568"/>
      <c r="E114" s="548"/>
      <c r="F114" s="548"/>
      <c r="G114" s="548"/>
      <c r="H114" s="548"/>
      <c r="I114" s="548"/>
      <c r="J114" s="548"/>
      <c r="K114" s="548"/>
      <c r="L114" s="548"/>
      <c r="M114" s="548"/>
      <c r="N114" s="548"/>
      <c r="O114" s="548"/>
      <c r="P114" s="548"/>
      <c r="Q114" s="548"/>
      <c r="R114" s="490"/>
    </row>
    <row r="115" spans="1:18" s="491" customFormat="1" ht="28.5" customHeight="1">
      <c r="A115" s="895"/>
      <c r="B115" s="895"/>
      <c r="C115" s="895"/>
      <c r="D115" s="895"/>
      <c r="E115" s="895"/>
      <c r="F115" s="895"/>
      <c r="G115" s="895"/>
      <c r="H115" s="895"/>
      <c r="I115" s="895"/>
      <c r="J115" s="895"/>
      <c r="K115" s="895"/>
      <c r="L115" s="895"/>
      <c r="M115" s="895"/>
      <c r="N115" s="895"/>
      <c r="O115" s="895"/>
      <c r="P115" s="895"/>
      <c r="Q115" s="895"/>
      <c r="R115" s="490"/>
    </row>
    <row r="116" spans="1:18" s="491" customFormat="1" ht="11.25" customHeight="1">
      <c r="A116" s="492"/>
      <c r="B116" s="492"/>
      <c r="C116" s="492"/>
      <c r="D116" s="492"/>
      <c r="E116" s="492"/>
      <c r="F116" s="492"/>
      <c r="G116" s="492"/>
      <c r="H116" s="492"/>
      <c r="I116" s="492"/>
      <c r="J116" s="492"/>
      <c r="K116" s="492"/>
      <c r="L116" s="492"/>
      <c r="M116" s="492"/>
      <c r="N116" s="492"/>
      <c r="O116" s="492"/>
      <c r="P116" s="492"/>
      <c r="Q116" s="492"/>
      <c r="R116" s="490"/>
    </row>
    <row r="117" spans="1:18" s="491" customFormat="1" ht="11.25" customHeight="1">
      <c r="A117" s="492"/>
      <c r="B117" s="492"/>
      <c r="C117" s="492"/>
      <c r="D117" s="492"/>
      <c r="E117" s="492"/>
      <c r="F117" s="492"/>
      <c r="G117" s="492"/>
      <c r="H117" s="492"/>
      <c r="I117" s="492"/>
      <c r="J117" s="492"/>
      <c r="K117" s="492"/>
      <c r="L117" s="492"/>
      <c r="M117" s="492"/>
      <c r="N117" s="492"/>
      <c r="O117" s="492"/>
      <c r="P117" s="492"/>
      <c r="Q117" s="492"/>
      <c r="R117" s="490"/>
    </row>
    <row r="118" spans="1:18" s="491" customFormat="1" ht="28.5" customHeight="1">
      <c r="A118" s="910"/>
      <c r="B118" s="910"/>
      <c r="C118" s="910"/>
      <c r="D118" s="910"/>
      <c r="E118" s="910"/>
      <c r="F118" s="910"/>
      <c r="G118" s="910"/>
      <c r="H118" s="910"/>
      <c r="I118" s="910"/>
      <c r="J118" s="910"/>
      <c r="K118" s="910"/>
      <c r="L118" s="910"/>
      <c r="M118" s="910"/>
      <c r="N118" s="910"/>
      <c r="O118" s="910"/>
      <c r="P118" s="910"/>
      <c r="Q118" s="910"/>
      <c r="R118" s="490"/>
    </row>
    <row r="119" spans="1:18" s="491" customFormat="1" ht="28.5" customHeight="1">
      <c r="R119" s="490"/>
    </row>
    <row r="120" spans="1:18" s="491" customFormat="1" ht="28.5" customHeight="1" thickBot="1">
      <c r="A120" s="911"/>
      <c r="B120" s="911"/>
      <c r="C120" s="911"/>
      <c r="D120" s="911"/>
      <c r="E120" s="911"/>
      <c r="P120" s="912"/>
      <c r="Q120" s="912"/>
      <c r="R120" s="490"/>
    </row>
    <row r="121" spans="1:18" s="491" customFormat="1" ht="18" customHeight="1">
      <c r="A121" s="891" t="s">
        <v>183</v>
      </c>
      <c r="B121" s="892"/>
      <c r="C121" s="892"/>
      <c r="D121" s="892"/>
      <c r="E121" s="893"/>
      <c r="F121" s="900" t="s">
        <v>184</v>
      </c>
      <c r="G121" s="892"/>
      <c r="H121" s="893"/>
      <c r="I121" s="892" t="s">
        <v>158</v>
      </c>
      <c r="J121" s="892"/>
      <c r="K121" s="892"/>
      <c r="L121" s="892"/>
      <c r="M121" s="892"/>
      <c r="N121" s="892"/>
      <c r="O121" s="892"/>
      <c r="P121" s="892"/>
      <c r="Q121" s="902"/>
      <c r="R121" s="490"/>
    </row>
    <row r="122" spans="1:18" s="491" customFormat="1" ht="18" customHeight="1">
      <c r="A122" s="894"/>
      <c r="B122" s="895"/>
      <c r="C122" s="895"/>
      <c r="D122" s="895"/>
      <c r="E122" s="896"/>
      <c r="F122" s="901"/>
      <c r="G122" s="898"/>
      <c r="H122" s="899"/>
      <c r="I122" s="903" t="s">
        <v>185</v>
      </c>
      <c r="J122" s="904"/>
      <c r="K122" s="905"/>
      <c r="L122" s="903" t="s">
        <v>159</v>
      </c>
      <c r="M122" s="904"/>
      <c r="N122" s="905"/>
      <c r="O122" s="903" t="s">
        <v>186</v>
      </c>
      <c r="P122" s="904"/>
      <c r="Q122" s="906"/>
      <c r="R122" s="490"/>
    </row>
    <row r="123" spans="1:18" s="491" customFormat="1" ht="45.75" customHeight="1">
      <c r="A123" s="897"/>
      <c r="B123" s="898"/>
      <c r="C123" s="898"/>
      <c r="D123" s="898"/>
      <c r="E123" s="899"/>
      <c r="F123" s="493" t="s">
        <v>187</v>
      </c>
      <c r="G123" s="494" t="s">
        <v>277</v>
      </c>
      <c r="H123" s="495" t="s">
        <v>278</v>
      </c>
      <c r="I123" s="493" t="s">
        <v>187</v>
      </c>
      <c r="J123" s="494" t="s">
        <v>277</v>
      </c>
      <c r="K123" s="495" t="s">
        <v>278</v>
      </c>
      <c r="L123" s="493" t="s">
        <v>187</v>
      </c>
      <c r="M123" s="494" t="s">
        <v>277</v>
      </c>
      <c r="N123" s="495" t="s">
        <v>278</v>
      </c>
      <c r="O123" s="493" t="s">
        <v>187</v>
      </c>
      <c r="P123" s="494" t="s">
        <v>277</v>
      </c>
      <c r="Q123" s="496" t="s">
        <v>278</v>
      </c>
      <c r="R123" s="490"/>
    </row>
    <row r="124" spans="1:18" s="491" customFormat="1" ht="28.5" customHeight="1">
      <c r="A124" s="883" t="s">
        <v>438</v>
      </c>
      <c r="B124" s="518"/>
      <c r="C124" s="886" t="s">
        <v>216</v>
      </c>
      <c r="D124" s="886"/>
      <c r="E124" s="541"/>
      <c r="F124" s="481">
        <v>10242</v>
      </c>
      <c r="G124" s="461"/>
      <c r="H124" s="483">
        <f>SUM(F124:G124)</f>
        <v>10242</v>
      </c>
      <c r="I124" s="565"/>
      <c r="J124" s="566"/>
      <c r="K124" s="377"/>
      <c r="L124" s="567"/>
      <c r="M124" s="566"/>
      <c r="N124" s="484"/>
      <c r="O124" s="378"/>
      <c r="P124" s="566"/>
      <c r="Q124" s="363"/>
      <c r="R124" s="490">
        <v>1</v>
      </c>
    </row>
    <row r="125" spans="1:18" s="491" customFormat="1" ht="28.5" customHeight="1">
      <c r="A125" s="884"/>
      <c r="B125" s="500"/>
      <c r="C125" s="887" t="s">
        <v>321</v>
      </c>
      <c r="D125" s="887"/>
      <c r="E125" s="541"/>
      <c r="F125" s="437">
        <v>6202.91</v>
      </c>
      <c r="G125" s="439"/>
      <c r="H125" s="438">
        <f>SUM(F125:G125)</f>
        <v>6202.91</v>
      </c>
      <c r="I125" s="569"/>
      <c r="J125" s="570"/>
      <c r="K125" s="389"/>
      <c r="L125" s="571"/>
      <c r="M125" s="570"/>
      <c r="N125" s="488"/>
      <c r="O125" s="388"/>
      <c r="P125" s="570"/>
      <c r="Q125" s="364"/>
      <c r="R125" s="490">
        <v>2</v>
      </c>
    </row>
    <row r="126" spans="1:18" s="491" customFormat="1" ht="28.5" customHeight="1">
      <c r="A126" s="884"/>
      <c r="B126" s="509"/>
      <c r="C126" s="872" t="s">
        <v>322</v>
      </c>
      <c r="D126" s="882"/>
      <c r="E126" s="541"/>
      <c r="F126" s="437">
        <v>2788</v>
      </c>
      <c r="G126" s="439"/>
      <c r="H126" s="438">
        <f>SUM(F126:G126)</f>
        <v>2788</v>
      </c>
      <c r="I126" s="562"/>
      <c r="J126" s="524"/>
      <c r="K126" s="440"/>
      <c r="L126" s="562"/>
      <c r="M126" s="524"/>
      <c r="N126" s="438"/>
      <c r="O126" s="373"/>
      <c r="P126" s="524"/>
      <c r="Q126" s="354"/>
      <c r="R126" s="490">
        <v>3</v>
      </c>
    </row>
    <row r="127" spans="1:18" s="491" customFormat="1" ht="28.5" customHeight="1">
      <c r="A127" s="884"/>
      <c r="B127" s="540"/>
      <c r="C127" s="889" t="s">
        <v>215</v>
      </c>
      <c r="D127" s="890"/>
      <c r="E127" s="550"/>
      <c r="F127" s="878">
        <v>219547.05</v>
      </c>
      <c r="G127" s="431"/>
      <c r="H127" s="880">
        <f>SUM(F127:G129)</f>
        <v>219547.05</v>
      </c>
      <c r="I127" s="378"/>
      <c r="J127" s="401"/>
      <c r="K127" s="484"/>
      <c r="L127" s="482"/>
      <c r="M127" s="460"/>
      <c r="N127" s="484"/>
      <c r="O127" s="482"/>
      <c r="P127" s="401"/>
      <c r="Q127" s="363"/>
      <c r="R127" s="490">
        <v>4</v>
      </c>
    </row>
    <row r="128" spans="1:18" s="491" customFormat="1" ht="28.5" customHeight="1">
      <c r="A128" s="884"/>
      <c r="B128" s="499"/>
      <c r="C128" s="503"/>
      <c r="D128" s="508" t="s">
        <v>167</v>
      </c>
      <c r="E128" s="550"/>
      <c r="F128" s="907"/>
      <c r="G128" s="432"/>
      <c r="H128" s="908"/>
      <c r="I128" s="373"/>
      <c r="J128" s="399"/>
      <c r="K128" s="484"/>
      <c r="L128" s="437">
        <v>72.849999999999994</v>
      </c>
      <c r="M128" s="439"/>
      <c r="N128" s="484">
        <f>SUM(L128:M128)</f>
        <v>72.849999999999994</v>
      </c>
      <c r="O128" s="437">
        <f>I128+L128</f>
        <v>72.849999999999994</v>
      </c>
      <c r="P128" s="399"/>
      <c r="Q128" s="354">
        <f>SUM(O128:P128)</f>
        <v>72.849999999999994</v>
      </c>
      <c r="R128" s="490">
        <v>5</v>
      </c>
    </row>
    <row r="129" spans="1:18" s="491" customFormat="1" ht="28.5" customHeight="1">
      <c r="A129" s="884"/>
      <c r="B129" s="499"/>
      <c r="C129" s="510"/>
      <c r="D129" s="508" t="s">
        <v>168</v>
      </c>
      <c r="E129" s="550"/>
      <c r="F129" s="879"/>
      <c r="G129" s="441"/>
      <c r="H129" s="881"/>
      <c r="I129" s="373">
        <v>176.49</v>
      </c>
      <c r="J129" s="399"/>
      <c r="K129" s="484">
        <f>SUM(I129:J129)</f>
        <v>176.49</v>
      </c>
      <c r="L129" s="437"/>
      <c r="M129" s="439"/>
      <c r="N129" s="484"/>
      <c r="O129" s="437">
        <f t="shared" ref="O129" si="25">I129+L129</f>
        <v>176.49</v>
      </c>
      <c r="P129" s="399"/>
      <c r="Q129" s="354">
        <f t="shared" ref="Q129" si="26">SUM(O129:P129)</f>
        <v>176.49</v>
      </c>
      <c r="R129" s="490">
        <v>6</v>
      </c>
    </row>
    <row r="130" spans="1:18" s="491" customFormat="1" ht="28.5" customHeight="1">
      <c r="A130" s="884"/>
      <c r="B130" s="509"/>
      <c r="C130" s="889" t="s">
        <v>157</v>
      </c>
      <c r="D130" s="890"/>
      <c r="E130" s="541"/>
      <c r="F130" s="437">
        <v>10245</v>
      </c>
      <c r="G130" s="439"/>
      <c r="H130" s="438">
        <f>SUM(F130:G130)</f>
        <v>10245</v>
      </c>
      <c r="I130" s="373"/>
      <c r="J130" s="399"/>
      <c r="K130" s="440"/>
      <c r="L130" s="437"/>
      <c r="M130" s="439"/>
      <c r="N130" s="438"/>
      <c r="O130" s="373"/>
      <c r="P130" s="399"/>
      <c r="Q130" s="354"/>
      <c r="R130" s="490">
        <v>7</v>
      </c>
    </row>
    <row r="131" spans="1:18" s="491" customFormat="1" ht="28.5" customHeight="1">
      <c r="A131" s="884"/>
      <c r="B131" s="499"/>
      <c r="C131" s="572"/>
      <c r="D131" s="501" t="s">
        <v>323</v>
      </c>
      <c r="E131" s="541"/>
      <c r="F131" s="437">
        <v>13559</v>
      </c>
      <c r="G131" s="439"/>
      <c r="H131" s="438">
        <f>SUM(F131:G131)</f>
        <v>13559</v>
      </c>
      <c r="I131" s="373"/>
      <c r="J131" s="399"/>
      <c r="K131" s="440"/>
      <c r="L131" s="437"/>
      <c r="M131" s="439"/>
      <c r="N131" s="438"/>
      <c r="O131" s="373"/>
      <c r="P131" s="399"/>
      <c r="Q131" s="354"/>
      <c r="R131" s="490">
        <v>8</v>
      </c>
    </row>
    <row r="132" spans="1:18" s="491" customFormat="1" ht="28.5" customHeight="1">
      <c r="A132" s="884"/>
      <c r="B132" s="509"/>
      <c r="C132" s="889" t="s">
        <v>217</v>
      </c>
      <c r="D132" s="890"/>
      <c r="E132" s="541"/>
      <c r="F132" s="878">
        <v>30343</v>
      </c>
      <c r="G132" s="480"/>
      <c r="H132" s="880">
        <f>SUM(F132:G137)</f>
        <v>30343</v>
      </c>
      <c r="I132" s="373"/>
      <c r="J132" s="399"/>
      <c r="K132" s="440"/>
      <c r="L132" s="437">
        <v>4679.33</v>
      </c>
      <c r="M132" s="439"/>
      <c r="N132" s="438">
        <f t="shared" ref="N132" si="27">SUM(L132:M132)</f>
        <v>4679.33</v>
      </c>
      <c r="O132" s="373">
        <f t="shared" ref="O132:O142" si="28">I132+L132</f>
        <v>4679.33</v>
      </c>
      <c r="P132" s="399"/>
      <c r="Q132" s="354">
        <f t="shared" ref="Q132:Q142" si="29">SUM(O132:P132)</f>
        <v>4679.33</v>
      </c>
      <c r="R132" s="490">
        <v>9</v>
      </c>
    </row>
    <row r="133" spans="1:18" s="491" customFormat="1" ht="28.5" customHeight="1">
      <c r="A133" s="884"/>
      <c r="B133" s="499"/>
      <c r="C133" s="503"/>
      <c r="D133" s="508" t="s">
        <v>324</v>
      </c>
      <c r="E133" s="541"/>
      <c r="F133" s="907"/>
      <c r="G133" s="486"/>
      <c r="H133" s="908"/>
      <c r="I133" s="373">
        <v>43.74</v>
      </c>
      <c r="J133" s="439"/>
      <c r="K133" s="440">
        <f>SUM(I133:J133)</f>
        <v>43.74</v>
      </c>
      <c r="L133" s="437"/>
      <c r="M133" s="439"/>
      <c r="N133" s="438"/>
      <c r="O133" s="373">
        <f t="shared" si="28"/>
        <v>43.74</v>
      </c>
      <c r="P133" s="524"/>
      <c r="Q133" s="354">
        <f t="shared" si="29"/>
        <v>43.74</v>
      </c>
      <c r="R133" s="490">
        <v>10</v>
      </c>
    </row>
    <row r="134" spans="1:18" s="491" customFormat="1" ht="28.5" customHeight="1">
      <c r="A134" s="884"/>
      <c r="B134" s="499"/>
      <c r="C134" s="503"/>
      <c r="D134" s="508" t="s">
        <v>325</v>
      </c>
      <c r="E134" s="541"/>
      <c r="F134" s="907"/>
      <c r="G134" s="486"/>
      <c r="H134" s="908"/>
      <c r="I134" s="373"/>
      <c r="J134" s="439"/>
      <c r="K134" s="440"/>
      <c r="L134" s="437">
        <v>2.86</v>
      </c>
      <c r="M134" s="439"/>
      <c r="N134" s="438">
        <f t="shared" ref="N134" si="30">SUM(L134:M134)</f>
        <v>2.86</v>
      </c>
      <c r="O134" s="373">
        <f t="shared" si="28"/>
        <v>2.86</v>
      </c>
      <c r="P134" s="524"/>
      <c r="Q134" s="354">
        <f t="shared" si="29"/>
        <v>2.86</v>
      </c>
      <c r="R134" s="490">
        <v>11</v>
      </c>
    </row>
    <row r="135" spans="1:18" s="491" customFormat="1" ht="28.5" customHeight="1">
      <c r="A135" s="884"/>
      <c r="B135" s="556"/>
      <c r="C135" s="503"/>
      <c r="D135" s="508" t="s">
        <v>326</v>
      </c>
      <c r="E135" s="541"/>
      <c r="F135" s="907"/>
      <c r="G135" s="486"/>
      <c r="H135" s="908"/>
      <c r="I135" s="373">
        <v>12.96</v>
      </c>
      <c r="J135" s="439"/>
      <c r="K135" s="440">
        <f>SUM(I135:J135)</f>
        <v>12.96</v>
      </c>
      <c r="L135" s="437"/>
      <c r="M135" s="439"/>
      <c r="N135" s="438"/>
      <c r="O135" s="373">
        <f t="shared" si="28"/>
        <v>12.96</v>
      </c>
      <c r="P135" s="524"/>
      <c r="Q135" s="354">
        <f t="shared" si="29"/>
        <v>12.96</v>
      </c>
      <c r="R135" s="490">
        <v>12</v>
      </c>
    </row>
    <row r="136" spans="1:18" s="491" customFormat="1" ht="28.5" customHeight="1">
      <c r="A136" s="884"/>
      <c r="B136" s="556"/>
      <c r="C136" s="503"/>
      <c r="D136" s="573" t="s">
        <v>327</v>
      </c>
      <c r="E136" s="541"/>
      <c r="F136" s="907"/>
      <c r="G136" s="486"/>
      <c r="H136" s="908"/>
      <c r="I136" s="373"/>
      <c r="J136" s="399"/>
      <c r="K136" s="440"/>
      <c r="L136" s="437">
        <v>65.7</v>
      </c>
      <c r="M136" s="439"/>
      <c r="N136" s="438">
        <f>SUM(L136:M136)</f>
        <v>65.7</v>
      </c>
      <c r="O136" s="373">
        <f t="shared" si="28"/>
        <v>65.7</v>
      </c>
      <c r="P136" s="399"/>
      <c r="Q136" s="354">
        <f t="shared" si="29"/>
        <v>65.7</v>
      </c>
      <c r="R136" s="490">
        <v>13</v>
      </c>
    </row>
    <row r="137" spans="1:18" s="491" customFormat="1" ht="28.5" customHeight="1">
      <c r="A137" s="884"/>
      <c r="B137" s="544"/>
      <c r="C137" s="510"/>
      <c r="D137" s="574" t="s">
        <v>328</v>
      </c>
      <c r="E137" s="541"/>
      <c r="F137" s="879"/>
      <c r="G137" s="487"/>
      <c r="H137" s="881"/>
      <c r="I137" s="373"/>
      <c r="J137" s="399"/>
      <c r="K137" s="440"/>
      <c r="L137" s="437">
        <v>11.67</v>
      </c>
      <c r="M137" s="439"/>
      <c r="N137" s="438">
        <f t="shared" ref="N137:N138" si="31">SUM(L137:M137)</f>
        <v>11.67</v>
      </c>
      <c r="O137" s="373">
        <f t="shared" si="28"/>
        <v>11.67</v>
      </c>
      <c r="P137" s="399"/>
      <c r="Q137" s="354">
        <f t="shared" si="29"/>
        <v>11.67</v>
      </c>
      <c r="R137" s="490">
        <v>14</v>
      </c>
    </row>
    <row r="138" spans="1:18" s="491" customFormat="1" ht="28.5" customHeight="1">
      <c r="A138" s="884"/>
      <c r="B138" s="542"/>
      <c r="C138" s="872" t="s">
        <v>164</v>
      </c>
      <c r="D138" s="882"/>
      <c r="E138" s="541"/>
      <c r="F138" s="437">
        <v>1404.78</v>
      </c>
      <c r="G138" s="439"/>
      <c r="H138" s="438">
        <f t="shared" ref="H138:H142" si="32">SUM(F138:G138)</f>
        <v>1404.78</v>
      </c>
      <c r="I138" s="373"/>
      <c r="J138" s="399"/>
      <c r="K138" s="440"/>
      <c r="L138" s="437">
        <v>241.5</v>
      </c>
      <c r="M138" s="439"/>
      <c r="N138" s="438">
        <f t="shared" si="31"/>
        <v>241.5</v>
      </c>
      <c r="O138" s="373">
        <f t="shared" si="28"/>
        <v>241.5</v>
      </c>
      <c r="P138" s="399"/>
      <c r="Q138" s="354">
        <f t="shared" si="29"/>
        <v>241.5</v>
      </c>
      <c r="R138" s="490">
        <v>15</v>
      </c>
    </row>
    <row r="139" spans="1:18" s="491" customFormat="1" ht="28.5" customHeight="1">
      <c r="A139" s="884"/>
      <c r="B139" s="544"/>
      <c r="C139" s="872" t="s">
        <v>218</v>
      </c>
      <c r="D139" s="882"/>
      <c r="E139" s="550"/>
      <c r="F139" s="365">
        <v>4660.13</v>
      </c>
      <c r="G139" s="405"/>
      <c r="H139" s="438">
        <f t="shared" si="32"/>
        <v>4660.13</v>
      </c>
      <c r="I139" s="373">
        <v>103.68</v>
      </c>
      <c r="J139" s="399"/>
      <c r="K139" s="440">
        <f>SUM(I139:J139)</f>
        <v>103.68</v>
      </c>
      <c r="L139" s="437"/>
      <c r="M139" s="439"/>
      <c r="N139" s="438"/>
      <c r="O139" s="373">
        <f t="shared" si="28"/>
        <v>103.68</v>
      </c>
      <c r="P139" s="399"/>
      <c r="Q139" s="354">
        <f t="shared" si="29"/>
        <v>103.68</v>
      </c>
      <c r="R139" s="490">
        <v>16</v>
      </c>
    </row>
    <row r="140" spans="1:18" s="491" customFormat="1" ht="28.5" customHeight="1">
      <c r="A140" s="884"/>
      <c r="B140" s="518"/>
      <c r="C140" s="872" t="s">
        <v>156</v>
      </c>
      <c r="D140" s="882"/>
      <c r="E140" s="550"/>
      <c r="F140" s="437">
        <v>1471.38</v>
      </c>
      <c r="G140" s="439"/>
      <c r="H140" s="438">
        <f t="shared" si="32"/>
        <v>1471.38</v>
      </c>
      <c r="I140" s="373">
        <v>120.49</v>
      </c>
      <c r="J140" s="399"/>
      <c r="K140" s="440">
        <f>SUM(I140:J140)</f>
        <v>120.49</v>
      </c>
      <c r="L140" s="437"/>
      <c r="M140" s="439"/>
      <c r="N140" s="438"/>
      <c r="O140" s="373">
        <f t="shared" si="28"/>
        <v>120.49</v>
      </c>
      <c r="P140" s="399"/>
      <c r="Q140" s="354">
        <f t="shared" si="29"/>
        <v>120.49</v>
      </c>
      <c r="R140" s="490">
        <v>17</v>
      </c>
    </row>
    <row r="141" spans="1:18" s="491" customFormat="1" ht="28.5" customHeight="1">
      <c r="A141" s="884"/>
      <c r="B141" s="575"/>
      <c r="C141" s="872" t="s">
        <v>413</v>
      </c>
      <c r="D141" s="882"/>
      <c r="E141" s="541"/>
      <c r="F141" s="462">
        <v>1747.06</v>
      </c>
      <c r="G141" s="463"/>
      <c r="H141" s="483">
        <f t="shared" si="32"/>
        <v>1747.06</v>
      </c>
      <c r="I141" s="375">
        <v>115.63</v>
      </c>
      <c r="J141" s="402"/>
      <c r="K141" s="376">
        <f>SUM(I141:J141)</f>
        <v>115.63</v>
      </c>
      <c r="L141" s="481"/>
      <c r="M141" s="461"/>
      <c r="N141" s="483"/>
      <c r="O141" s="375">
        <f t="shared" si="28"/>
        <v>115.63</v>
      </c>
      <c r="P141" s="402"/>
      <c r="Q141" s="355">
        <f t="shared" si="29"/>
        <v>115.63</v>
      </c>
      <c r="R141" s="490">
        <v>18</v>
      </c>
    </row>
    <row r="142" spans="1:18" s="491" customFormat="1" ht="28.5" customHeight="1" thickBot="1">
      <c r="A142" s="916"/>
      <c r="B142" s="535"/>
      <c r="C142" s="922" t="s">
        <v>414</v>
      </c>
      <c r="D142" s="915"/>
      <c r="E142" s="576"/>
      <c r="F142" s="384">
        <v>1221</v>
      </c>
      <c r="G142" s="408"/>
      <c r="H142" s="386">
        <f t="shared" si="32"/>
        <v>1221</v>
      </c>
      <c r="I142" s="472"/>
      <c r="J142" s="442"/>
      <c r="K142" s="391"/>
      <c r="L142" s="473">
        <v>513.83000000000004</v>
      </c>
      <c r="M142" s="474"/>
      <c r="N142" s="386">
        <f t="shared" ref="N142" si="33">SUM(L142:M142)</f>
        <v>513.83000000000004</v>
      </c>
      <c r="O142" s="390">
        <f t="shared" si="28"/>
        <v>513.83000000000004</v>
      </c>
      <c r="P142" s="385"/>
      <c r="Q142" s="387">
        <f t="shared" si="29"/>
        <v>513.83000000000004</v>
      </c>
      <c r="R142" s="490">
        <v>19</v>
      </c>
    </row>
    <row r="143" spans="1:18" s="491" customFormat="1" ht="28.5" customHeight="1">
      <c r="D143" s="577"/>
      <c r="R143" s="490"/>
    </row>
    <row r="144" spans="1:18" s="491" customFormat="1" ht="28.5" customHeight="1">
      <c r="A144" s="918"/>
      <c r="B144" s="918"/>
      <c r="C144" s="918"/>
      <c r="D144" s="918"/>
      <c r="E144" s="918"/>
      <c r="F144" s="918"/>
      <c r="G144" s="918"/>
      <c r="H144" s="918"/>
      <c r="I144" s="918"/>
      <c r="J144" s="918"/>
      <c r="K144" s="918"/>
      <c r="L144" s="918"/>
      <c r="M144" s="918"/>
      <c r="N144" s="918"/>
      <c r="O144" s="918"/>
      <c r="P144" s="918"/>
      <c r="Q144" s="918"/>
      <c r="R144" s="490"/>
    </row>
    <row r="145" spans="1:19" s="491" customFormat="1" ht="11.25" customHeight="1">
      <c r="A145" s="492"/>
      <c r="B145" s="492"/>
      <c r="C145" s="492"/>
      <c r="D145" s="492"/>
      <c r="E145" s="492"/>
      <c r="F145" s="492"/>
      <c r="G145" s="492"/>
      <c r="H145" s="492"/>
      <c r="I145" s="492"/>
      <c r="J145" s="492"/>
      <c r="K145" s="492"/>
      <c r="L145" s="492"/>
      <c r="M145" s="492"/>
      <c r="N145" s="492"/>
      <c r="O145" s="492"/>
      <c r="P145" s="492"/>
      <c r="Q145" s="492"/>
      <c r="R145" s="490"/>
    </row>
    <row r="146" spans="1:19" s="491" customFormat="1" ht="11.25" customHeight="1">
      <c r="A146" s="492"/>
      <c r="B146" s="492"/>
      <c r="C146" s="492"/>
      <c r="D146" s="492"/>
      <c r="E146" s="492"/>
      <c r="F146" s="492"/>
      <c r="G146" s="492"/>
      <c r="H146" s="492"/>
      <c r="I146" s="492"/>
      <c r="J146" s="492"/>
      <c r="K146" s="492"/>
      <c r="L146" s="492"/>
      <c r="M146" s="492"/>
      <c r="N146" s="492"/>
      <c r="O146" s="492"/>
      <c r="P146" s="492"/>
      <c r="Q146" s="492"/>
      <c r="R146" s="490"/>
    </row>
    <row r="147" spans="1:19" s="491" customFormat="1" ht="28.5" customHeight="1">
      <c r="A147" s="910"/>
      <c r="B147" s="910"/>
      <c r="C147" s="910"/>
      <c r="D147" s="910"/>
      <c r="E147" s="910"/>
      <c r="F147" s="910"/>
      <c r="G147" s="910"/>
      <c r="H147" s="910"/>
      <c r="I147" s="910"/>
      <c r="J147" s="910"/>
      <c r="K147" s="910"/>
      <c r="L147" s="910"/>
      <c r="M147" s="910"/>
      <c r="N147" s="910"/>
      <c r="O147" s="910"/>
      <c r="P147" s="910"/>
      <c r="Q147" s="910"/>
      <c r="R147" s="490"/>
    </row>
    <row r="148" spans="1:19" s="491" customFormat="1" ht="28.5" customHeight="1">
      <c r="R148" s="490"/>
    </row>
    <row r="149" spans="1:19" s="491" customFormat="1" ht="28.5" customHeight="1" thickBot="1">
      <c r="A149" s="911" t="s">
        <v>181</v>
      </c>
      <c r="B149" s="911"/>
      <c r="C149" s="911"/>
      <c r="D149" s="911"/>
      <c r="E149" s="911"/>
      <c r="P149" s="912" t="s">
        <v>182</v>
      </c>
      <c r="Q149" s="912"/>
      <c r="R149" s="490"/>
    </row>
    <row r="150" spans="1:19" s="491" customFormat="1" ht="18" customHeight="1">
      <c r="A150" s="891" t="s">
        <v>183</v>
      </c>
      <c r="B150" s="892"/>
      <c r="C150" s="892"/>
      <c r="D150" s="892"/>
      <c r="E150" s="893"/>
      <c r="F150" s="900" t="s">
        <v>184</v>
      </c>
      <c r="G150" s="892"/>
      <c r="H150" s="893"/>
      <c r="I150" s="892" t="s">
        <v>158</v>
      </c>
      <c r="J150" s="892"/>
      <c r="K150" s="892"/>
      <c r="L150" s="892"/>
      <c r="M150" s="892"/>
      <c r="N150" s="892"/>
      <c r="O150" s="892"/>
      <c r="P150" s="892"/>
      <c r="Q150" s="902"/>
      <c r="R150" s="490"/>
    </row>
    <row r="151" spans="1:19" s="491" customFormat="1" ht="18" customHeight="1">
      <c r="A151" s="894"/>
      <c r="B151" s="895"/>
      <c r="C151" s="895"/>
      <c r="D151" s="895"/>
      <c r="E151" s="896"/>
      <c r="F151" s="901"/>
      <c r="G151" s="898"/>
      <c r="H151" s="899"/>
      <c r="I151" s="903" t="s">
        <v>185</v>
      </c>
      <c r="J151" s="904"/>
      <c r="K151" s="905"/>
      <c r="L151" s="903" t="s">
        <v>159</v>
      </c>
      <c r="M151" s="904"/>
      <c r="N151" s="905"/>
      <c r="O151" s="903" t="s">
        <v>186</v>
      </c>
      <c r="P151" s="904"/>
      <c r="Q151" s="906"/>
      <c r="R151" s="490"/>
    </row>
    <row r="152" spans="1:19" s="491" customFormat="1" ht="45.75" customHeight="1">
      <c r="A152" s="897"/>
      <c r="B152" s="898"/>
      <c r="C152" s="898"/>
      <c r="D152" s="898"/>
      <c r="E152" s="899"/>
      <c r="F152" s="493" t="s">
        <v>187</v>
      </c>
      <c r="G152" s="494" t="s">
        <v>277</v>
      </c>
      <c r="H152" s="495" t="s">
        <v>278</v>
      </c>
      <c r="I152" s="493" t="s">
        <v>187</v>
      </c>
      <c r="J152" s="494" t="s">
        <v>277</v>
      </c>
      <c r="K152" s="495" t="s">
        <v>278</v>
      </c>
      <c r="L152" s="493" t="s">
        <v>187</v>
      </c>
      <c r="M152" s="494" t="s">
        <v>277</v>
      </c>
      <c r="N152" s="495" t="s">
        <v>278</v>
      </c>
      <c r="O152" s="493" t="s">
        <v>187</v>
      </c>
      <c r="P152" s="494" t="s">
        <v>277</v>
      </c>
      <c r="Q152" s="496" t="s">
        <v>278</v>
      </c>
      <c r="R152" s="490"/>
    </row>
    <row r="153" spans="1:19" s="491" customFormat="1" ht="28.5" customHeight="1">
      <c r="A153" s="883" t="s">
        <v>438</v>
      </c>
      <c r="B153" s="509"/>
      <c r="C153" s="917" t="s">
        <v>330</v>
      </c>
      <c r="D153" s="917"/>
      <c r="E153" s="578"/>
      <c r="F153" s="360">
        <v>374</v>
      </c>
      <c r="G153" s="404"/>
      <c r="H153" s="362">
        <f t="shared" ref="H153" si="34">SUM(F153:G153)</f>
        <v>374</v>
      </c>
      <c r="I153" s="579"/>
      <c r="J153" s="580"/>
      <c r="K153" s="581"/>
      <c r="L153" s="582">
        <v>63.36</v>
      </c>
      <c r="M153" s="583"/>
      <c r="N153" s="362">
        <f t="shared" ref="N153:N160" si="35">SUM(L153:M153)</f>
        <v>63.36</v>
      </c>
      <c r="O153" s="584">
        <f t="shared" ref="O153:O160" si="36">I153+L153</f>
        <v>63.36</v>
      </c>
      <c r="P153" s="361"/>
      <c r="Q153" s="353">
        <f t="shared" ref="Q153:Q160" si="37">SUM(O153:P153)</f>
        <v>63.36</v>
      </c>
      <c r="R153" s="490">
        <v>1</v>
      </c>
    </row>
    <row r="154" spans="1:19" s="491" customFormat="1" ht="28.5" customHeight="1">
      <c r="A154" s="884"/>
      <c r="B154" s="509"/>
      <c r="C154" s="919" t="s">
        <v>155</v>
      </c>
      <c r="D154" s="920"/>
      <c r="E154" s="585"/>
      <c r="F154" s="907">
        <v>10081</v>
      </c>
      <c r="G154" s="432"/>
      <c r="H154" s="908">
        <f>SUM(F154:G154)</f>
        <v>10081</v>
      </c>
      <c r="I154" s="586"/>
      <c r="J154" s="587"/>
      <c r="K154" s="389"/>
      <c r="L154" s="588">
        <v>3923.04</v>
      </c>
      <c r="M154" s="589"/>
      <c r="N154" s="590">
        <f t="shared" si="35"/>
        <v>3923.04</v>
      </c>
      <c r="O154" s="388">
        <f t="shared" si="36"/>
        <v>3923.04</v>
      </c>
      <c r="P154" s="398"/>
      <c r="Q154" s="364">
        <f t="shared" si="37"/>
        <v>3923.04</v>
      </c>
      <c r="R154" s="490">
        <v>2</v>
      </c>
    </row>
    <row r="155" spans="1:19" s="491" customFormat="1" ht="28.5" customHeight="1">
      <c r="A155" s="884"/>
      <c r="B155" s="504"/>
      <c r="C155" s="505"/>
      <c r="D155" s="595" t="s">
        <v>331</v>
      </c>
      <c r="E155" s="502"/>
      <c r="F155" s="879"/>
      <c r="G155" s="441"/>
      <c r="H155" s="881"/>
      <c r="I155" s="591"/>
      <c r="J155" s="368"/>
      <c r="K155" s="438"/>
      <c r="L155" s="333">
        <v>229.87</v>
      </c>
      <c r="M155" s="416"/>
      <c r="N155" s="332">
        <f t="shared" si="35"/>
        <v>229.87</v>
      </c>
      <c r="O155" s="373">
        <f t="shared" si="36"/>
        <v>229.87</v>
      </c>
      <c r="P155" s="399"/>
      <c r="Q155" s="354">
        <f t="shared" si="37"/>
        <v>229.87</v>
      </c>
      <c r="R155" s="490">
        <v>3</v>
      </c>
    </row>
    <row r="156" spans="1:19" s="491" customFormat="1" ht="28.5" customHeight="1">
      <c r="A156" s="884"/>
      <c r="B156" s="499"/>
      <c r="C156" s="889" t="s">
        <v>442</v>
      </c>
      <c r="D156" s="889"/>
      <c r="E156" s="585"/>
      <c r="F156" s="878">
        <v>29792.59</v>
      </c>
      <c r="G156" s="486"/>
      <c r="H156" s="880">
        <f>SUM(F156:G156)</f>
        <v>29792.59</v>
      </c>
      <c r="I156" s="475"/>
      <c r="J156" s="476"/>
      <c r="K156" s="389"/>
      <c r="L156" s="477">
        <v>3658.34</v>
      </c>
      <c r="M156" s="432"/>
      <c r="N156" s="488">
        <f t="shared" si="35"/>
        <v>3658.34</v>
      </c>
      <c r="O156" s="388">
        <f t="shared" si="36"/>
        <v>3658.34</v>
      </c>
      <c r="P156" s="398"/>
      <c r="Q156" s="364">
        <f t="shared" si="37"/>
        <v>3658.34</v>
      </c>
      <c r="R156" s="490">
        <v>4</v>
      </c>
      <c r="S156" s="490"/>
    </row>
    <row r="157" spans="1:19" s="491" customFormat="1" ht="28.5" customHeight="1">
      <c r="A157" s="884"/>
      <c r="B157" s="499"/>
      <c r="C157" s="592"/>
      <c r="D157" s="593" t="s">
        <v>290</v>
      </c>
      <c r="E157" s="541"/>
      <c r="F157" s="907"/>
      <c r="G157" s="486"/>
      <c r="H157" s="908"/>
      <c r="I157" s="380">
        <v>892.83</v>
      </c>
      <c r="J157" s="368"/>
      <c r="K157" s="440">
        <f>SUM(I157:J157)</f>
        <v>892.83</v>
      </c>
      <c r="L157" s="367">
        <v>85.95</v>
      </c>
      <c r="M157" s="406"/>
      <c r="N157" s="438">
        <f t="shared" si="35"/>
        <v>85.95</v>
      </c>
      <c r="O157" s="373">
        <f t="shared" si="36"/>
        <v>978.78000000000009</v>
      </c>
      <c r="P157" s="399"/>
      <c r="Q157" s="354">
        <f t="shared" si="37"/>
        <v>978.78000000000009</v>
      </c>
      <c r="R157" s="490">
        <v>5</v>
      </c>
    </row>
    <row r="158" spans="1:19" s="491" customFormat="1" ht="28.5" customHeight="1">
      <c r="A158" s="884"/>
      <c r="B158" s="500"/>
      <c r="C158" s="529"/>
      <c r="D158" s="594" t="s">
        <v>329</v>
      </c>
      <c r="E158" s="541"/>
      <c r="F158" s="879"/>
      <c r="G158" s="487"/>
      <c r="H158" s="881"/>
      <c r="I158" s="379"/>
      <c r="J158" s="400"/>
      <c r="K158" s="376"/>
      <c r="L158" s="430">
        <v>27</v>
      </c>
      <c r="M158" s="431"/>
      <c r="N158" s="483">
        <f t="shared" si="35"/>
        <v>27</v>
      </c>
      <c r="O158" s="375">
        <f t="shared" si="36"/>
        <v>27</v>
      </c>
      <c r="P158" s="402"/>
      <c r="Q158" s="355">
        <f t="shared" si="37"/>
        <v>27</v>
      </c>
      <c r="R158" s="490">
        <v>6</v>
      </c>
    </row>
    <row r="159" spans="1:19" s="491" customFormat="1" ht="28.5" customHeight="1">
      <c r="A159" s="884"/>
      <c r="B159" s="509"/>
      <c r="C159" s="889" t="s">
        <v>220</v>
      </c>
      <c r="D159" s="890"/>
      <c r="E159" s="550"/>
      <c r="F159" s="878">
        <v>2968</v>
      </c>
      <c r="G159" s="480"/>
      <c r="H159" s="880">
        <f>SUM(F159:G159)</f>
        <v>2968</v>
      </c>
      <c r="I159" s="591"/>
      <c r="J159" s="368"/>
      <c r="K159" s="438"/>
      <c r="L159" s="333">
        <v>401.89</v>
      </c>
      <c r="M159" s="416"/>
      <c r="N159" s="332">
        <f t="shared" si="35"/>
        <v>401.89</v>
      </c>
      <c r="O159" s="373">
        <f t="shared" si="36"/>
        <v>401.89</v>
      </c>
      <c r="P159" s="399"/>
      <c r="Q159" s="354">
        <f t="shared" si="37"/>
        <v>401.89</v>
      </c>
      <c r="R159" s="490">
        <v>7</v>
      </c>
    </row>
    <row r="160" spans="1:19" s="491" customFormat="1" ht="28.5" customHeight="1">
      <c r="A160" s="884"/>
      <c r="B160" s="504"/>
      <c r="C160" s="529"/>
      <c r="D160" s="501" t="s">
        <v>332</v>
      </c>
      <c r="E160" s="530"/>
      <c r="F160" s="879"/>
      <c r="G160" s="487"/>
      <c r="H160" s="881"/>
      <c r="I160" s="591"/>
      <c r="J160" s="368"/>
      <c r="K160" s="438"/>
      <c r="L160" s="333">
        <v>16.05</v>
      </c>
      <c r="M160" s="416"/>
      <c r="N160" s="332">
        <f t="shared" si="35"/>
        <v>16.05</v>
      </c>
      <c r="O160" s="373">
        <f t="shared" si="36"/>
        <v>16.05</v>
      </c>
      <c r="P160" s="399"/>
      <c r="Q160" s="354">
        <f t="shared" si="37"/>
        <v>16.05</v>
      </c>
      <c r="R160" s="490">
        <v>8</v>
      </c>
    </row>
    <row r="161" spans="1:18" s="491" customFormat="1" ht="28.5" customHeight="1">
      <c r="A161" s="884"/>
      <c r="B161" s="542"/>
      <c r="C161" s="872" t="s">
        <v>221</v>
      </c>
      <c r="D161" s="882"/>
      <c r="E161" s="502"/>
      <c r="F161" s="437">
        <v>2119.61</v>
      </c>
      <c r="G161" s="439"/>
      <c r="H161" s="440">
        <f>SUM(F161:G161)</f>
        <v>2119.61</v>
      </c>
      <c r="I161" s="437">
        <v>592.51</v>
      </c>
      <c r="J161" s="399"/>
      <c r="K161" s="438">
        <f>SUM(I161:J161)</f>
        <v>592.51</v>
      </c>
      <c r="L161" s="334"/>
      <c r="M161" s="335"/>
      <c r="N161" s="332"/>
      <c r="O161" s="373">
        <f>I161+L161</f>
        <v>592.51</v>
      </c>
      <c r="P161" s="399"/>
      <c r="Q161" s="354">
        <f>SUM(O161:P161)</f>
        <v>592.51</v>
      </c>
      <c r="R161" s="490">
        <v>9</v>
      </c>
    </row>
    <row r="162" spans="1:18" s="491" customFormat="1" ht="28.5" customHeight="1">
      <c r="A162" s="884"/>
      <c r="B162" s="540"/>
      <c r="C162" s="872" t="s">
        <v>170</v>
      </c>
      <c r="D162" s="882"/>
      <c r="E162" s="502"/>
      <c r="F162" s="437"/>
      <c r="G162" s="439"/>
      <c r="H162" s="440"/>
      <c r="I162" s="437"/>
      <c r="J162" s="399"/>
      <c r="K162" s="438"/>
      <c r="L162" s="334">
        <v>902.8</v>
      </c>
      <c r="M162" s="335"/>
      <c r="N162" s="332">
        <f>SUM(L162:M162)</f>
        <v>902.8</v>
      </c>
      <c r="O162" s="373">
        <f>I162+L162</f>
        <v>902.8</v>
      </c>
      <c r="P162" s="399"/>
      <c r="Q162" s="354">
        <f>SUM(O162:P162)</f>
        <v>902.8</v>
      </c>
      <c r="R162" s="490">
        <v>10</v>
      </c>
    </row>
    <row r="163" spans="1:18" s="491" customFormat="1" ht="28.5" customHeight="1">
      <c r="A163" s="884"/>
      <c r="B163" s="542"/>
      <c r="C163" s="872" t="s">
        <v>169</v>
      </c>
      <c r="D163" s="872"/>
      <c r="E163" s="530"/>
      <c r="F163" s="437"/>
      <c r="G163" s="439"/>
      <c r="H163" s="440"/>
      <c r="I163" s="437"/>
      <c r="J163" s="399"/>
      <c r="K163" s="438"/>
      <c r="L163" s="334">
        <v>1096.07</v>
      </c>
      <c r="M163" s="335"/>
      <c r="N163" s="332">
        <f t="shared" ref="N163" si="38">SUM(L163:M163)</f>
        <v>1096.07</v>
      </c>
      <c r="O163" s="373">
        <f t="shared" ref="O163" si="39">I163+L163</f>
        <v>1096.07</v>
      </c>
      <c r="P163" s="399"/>
      <c r="Q163" s="354">
        <f t="shared" ref="Q163" si="40">SUM(O163:P163)</f>
        <v>1096.07</v>
      </c>
      <c r="R163" s="490">
        <v>11</v>
      </c>
    </row>
    <row r="164" spans="1:18" s="491" customFormat="1" ht="28.5" customHeight="1">
      <c r="A164" s="884"/>
      <c r="B164" s="542"/>
      <c r="C164" s="872" t="s">
        <v>443</v>
      </c>
      <c r="D164" s="872"/>
      <c r="E164" s="502"/>
      <c r="F164" s="437"/>
      <c r="G164" s="439"/>
      <c r="H164" s="440"/>
      <c r="I164" s="437"/>
      <c r="J164" s="399"/>
      <c r="K164" s="438"/>
      <c r="L164" s="373">
        <v>1628.84</v>
      </c>
      <c r="M164" s="439"/>
      <c r="N164" s="438">
        <f>SUM(L164:M164)</f>
        <v>1628.84</v>
      </c>
      <c r="O164" s="373">
        <f>I164+L164</f>
        <v>1628.84</v>
      </c>
      <c r="P164" s="399"/>
      <c r="Q164" s="354">
        <f>SUM(O164:P164)</f>
        <v>1628.84</v>
      </c>
      <c r="R164" s="490">
        <v>12</v>
      </c>
    </row>
    <row r="165" spans="1:18" s="491" customFormat="1" ht="28.5" customHeight="1">
      <c r="A165" s="884"/>
      <c r="B165" s="542"/>
      <c r="C165" s="872" t="s">
        <v>333</v>
      </c>
      <c r="D165" s="872"/>
      <c r="E165" s="506"/>
      <c r="F165" s="437"/>
      <c r="G165" s="439"/>
      <c r="H165" s="440"/>
      <c r="I165" s="437"/>
      <c r="J165" s="399"/>
      <c r="K165" s="438"/>
      <c r="L165" s="373">
        <v>1180.3699999999999</v>
      </c>
      <c r="M165" s="439"/>
      <c r="N165" s="438">
        <f>SUM(L165:M165)</f>
        <v>1180.3699999999999</v>
      </c>
      <c r="O165" s="373">
        <f>I165+L165</f>
        <v>1180.3699999999999</v>
      </c>
      <c r="P165" s="399"/>
      <c r="Q165" s="354">
        <f>SUM(O165:P165)</f>
        <v>1180.3699999999999</v>
      </c>
      <c r="R165" s="490">
        <v>13</v>
      </c>
    </row>
    <row r="166" spans="1:18" s="491" customFormat="1" ht="28.5" customHeight="1">
      <c r="A166" s="884"/>
      <c r="B166" s="544"/>
      <c r="C166" s="872" t="s">
        <v>171</v>
      </c>
      <c r="D166" s="872"/>
      <c r="E166" s="502"/>
      <c r="F166" s="437"/>
      <c r="G166" s="439"/>
      <c r="H166" s="440"/>
      <c r="I166" s="437"/>
      <c r="J166" s="399"/>
      <c r="K166" s="438"/>
      <c r="L166" s="373">
        <v>633.80999999999995</v>
      </c>
      <c r="M166" s="439"/>
      <c r="N166" s="438">
        <f>SUM(L166:M166)</f>
        <v>633.80999999999995</v>
      </c>
      <c r="O166" s="373">
        <f t="shared" ref="O166:O170" si="41">I166+L166</f>
        <v>633.80999999999995</v>
      </c>
      <c r="P166" s="399"/>
      <c r="Q166" s="354">
        <f t="shared" ref="Q166:Q170" si="42">SUM(O166:P166)</f>
        <v>633.80999999999995</v>
      </c>
      <c r="R166" s="490">
        <v>14</v>
      </c>
    </row>
    <row r="167" spans="1:18" s="491" customFormat="1" ht="28.5" customHeight="1">
      <c r="A167" s="884"/>
      <c r="B167" s="542"/>
      <c r="C167" s="921" t="s">
        <v>334</v>
      </c>
      <c r="D167" s="921"/>
      <c r="E167" s="506"/>
      <c r="F167" s="437"/>
      <c r="G167" s="439"/>
      <c r="H167" s="440"/>
      <c r="I167" s="437"/>
      <c r="J167" s="399"/>
      <c r="K167" s="438"/>
      <c r="L167" s="373">
        <v>675.24</v>
      </c>
      <c r="M167" s="439"/>
      <c r="N167" s="438">
        <f>SUM(L167:M167)</f>
        <v>675.24</v>
      </c>
      <c r="O167" s="373">
        <f t="shared" si="41"/>
        <v>675.24</v>
      </c>
      <c r="P167" s="399"/>
      <c r="Q167" s="354">
        <f t="shared" si="42"/>
        <v>675.24</v>
      </c>
      <c r="R167" s="490">
        <v>15</v>
      </c>
    </row>
    <row r="168" spans="1:18" s="491" customFormat="1" ht="28.5" customHeight="1">
      <c r="A168" s="884"/>
      <c r="B168" s="542"/>
      <c r="C168" s="872" t="s">
        <v>222</v>
      </c>
      <c r="D168" s="872"/>
      <c r="E168" s="506"/>
      <c r="F168" s="437">
        <v>18</v>
      </c>
      <c r="G168" s="439"/>
      <c r="H168" s="440">
        <f t="shared" ref="H168:H169" si="43">SUM(F168:G168)</f>
        <v>18</v>
      </c>
      <c r="I168" s="437"/>
      <c r="J168" s="399"/>
      <c r="K168" s="438"/>
      <c r="L168" s="373">
        <v>7.75</v>
      </c>
      <c r="M168" s="439"/>
      <c r="N168" s="438">
        <f>SUM(L168:M168)</f>
        <v>7.75</v>
      </c>
      <c r="O168" s="373">
        <f t="shared" si="41"/>
        <v>7.75</v>
      </c>
      <c r="P168" s="399"/>
      <c r="Q168" s="354">
        <f t="shared" si="42"/>
        <v>7.75</v>
      </c>
      <c r="R168" s="490">
        <v>16</v>
      </c>
    </row>
    <row r="169" spans="1:18" s="491" customFormat="1" ht="28.5" customHeight="1">
      <c r="A169" s="884"/>
      <c r="B169" s="542"/>
      <c r="C169" s="872" t="s">
        <v>223</v>
      </c>
      <c r="D169" s="872"/>
      <c r="E169" s="506"/>
      <c r="F169" s="437">
        <v>6</v>
      </c>
      <c r="G169" s="439"/>
      <c r="H169" s="440">
        <f t="shared" si="43"/>
        <v>6</v>
      </c>
      <c r="I169" s="437">
        <v>6</v>
      </c>
      <c r="J169" s="399"/>
      <c r="K169" s="438">
        <f>SUM(I169:J169)</f>
        <v>6</v>
      </c>
      <c r="L169" s="373"/>
      <c r="M169" s="439"/>
      <c r="N169" s="438"/>
      <c r="O169" s="373">
        <f t="shared" si="41"/>
        <v>6</v>
      </c>
      <c r="P169" s="399"/>
      <c r="Q169" s="354">
        <f t="shared" si="42"/>
        <v>6</v>
      </c>
      <c r="R169" s="490">
        <v>17</v>
      </c>
    </row>
    <row r="170" spans="1:18" s="491" customFormat="1" ht="28.5" customHeight="1">
      <c r="A170" s="884"/>
      <c r="B170" s="540"/>
      <c r="C170" s="872" t="s">
        <v>415</v>
      </c>
      <c r="D170" s="882"/>
      <c r="E170" s="541"/>
      <c r="F170" s="481"/>
      <c r="G170" s="461"/>
      <c r="H170" s="376"/>
      <c r="I170" s="481"/>
      <c r="J170" s="402"/>
      <c r="K170" s="483"/>
      <c r="L170" s="375">
        <v>6</v>
      </c>
      <c r="M170" s="461"/>
      <c r="N170" s="483">
        <f>SUM(L170:M170)</f>
        <v>6</v>
      </c>
      <c r="O170" s="375">
        <f t="shared" si="41"/>
        <v>6</v>
      </c>
      <c r="P170" s="402"/>
      <c r="Q170" s="355">
        <f t="shared" si="42"/>
        <v>6</v>
      </c>
      <c r="R170" s="490">
        <v>18</v>
      </c>
    </row>
    <row r="171" spans="1:18" s="491" customFormat="1" ht="28.5" customHeight="1" thickBot="1">
      <c r="A171" s="916"/>
      <c r="B171" s="596"/>
      <c r="C171" s="922" t="s">
        <v>219</v>
      </c>
      <c r="D171" s="922"/>
      <c r="E171" s="576"/>
      <c r="F171" s="384">
        <v>1819</v>
      </c>
      <c r="G171" s="408"/>
      <c r="H171" s="391">
        <f>SUM(F171:G171)</f>
        <v>1819</v>
      </c>
      <c r="I171" s="384"/>
      <c r="J171" s="385"/>
      <c r="K171" s="386"/>
      <c r="L171" s="390">
        <v>261.24</v>
      </c>
      <c r="M171" s="408"/>
      <c r="N171" s="386">
        <f>SUM(L171:M171)</f>
        <v>261.24</v>
      </c>
      <c r="O171" s="390">
        <f>I171+L171</f>
        <v>261.24</v>
      </c>
      <c r="P171" s="385"/>
      <c r="Q171" s="387">
        <f>SUM(O171:P171)</f>
        <v>261.24</v>
      </c>
      <c r="R171" s="490">
        <v>19</v>
      </c>
    </row>
    <row r="172" spans="1:18" s="491" customFormat="1" ht="28.5" customHeight="1">
      <c r="D172" s="577"/>
      <c r="R172" s="490"/>
    </row>
    <row r="173" spans="1:18" s="523" customFormat="1" ht="28.5" customHeight="1">
      <c r="A173" s="918"/>
      <c r="B173" s="918"/>
      <c r="C173" s="918"/>
      <c r="D173" s="918"/>
      <c r="E173" s="918"/>
      <c r="F173" s="918"/>
      <c r="G173" s="918"/>
      <c r="H173" s="918"/>
      <c r="I173" s="918"/>
      <c r="J173" s="918"/>
      <c r="K173" s="918"/>
      <c r="L173" s="918"/>
      <c r="M173" s="918"/>
      <c r="N173" s="918"/>
      <c r="O173" s="918"/>
      <c r="P173" s="918"/>
      <c r="Q173" s="918"/>
      <c r="R173" s="220"/>
    </row>
    <row r="174" spans="1:18" s="491" customFormat="1" ht="11.25" customHeight="1">
      <c r="A174" s="492"/>
      <c r="B174" s="492"/>
      <c r="C174" s="492"/>
      <c r="D174" s="492"/>
      <c r="E174" s="492"/>
      <c r="F174" s="492"/>
      <c r="G174" s="492"/>
      <c r="H174" s="492"/>
      <c r="I174" s="492"/>
      <c r="J174" s="492"/>
      <c r="K174" s="492"/>
      <c r="L174" s="492"/>
      <c r="M174" s="492"/>
      <c r="N174" s="492"/>
      <c r="O174" s="492"/>
      <c r="P174" s="492"/>
      <c r="Q174" s="492"/>
      <c r="R174" s="490"/>
    </row>
    <row r="175" spans="1:18" s="491" customFormat="1" ht="11.25" customHeight="1">
      <c r="A175" s="492"/>
      <c r="B175" s="492"/>
      <c r="C175" s="492"/>
      <c r="D175" s="492"/>
      <c r="E175" s="492"/>
      <c r="F175" s="492"/>
      <c r="G175" s="492"/>
      <c r="H175" s="492"/>
      <c r="I175" s="492"/>
      <c r="J175" s="492"/>
      <c r="K175" s="492"/>
      <c r="L175" s="492"/>
      <c r="M175" s="492"/>
      <c r="N175" s="492"/>
      <c r="O175" s="492"/>
      <c r="P175" s="492"/>
      <c r="Q175" s="492"/>
      <c r="R175" s="490"/>
    </row>
    <row r="176" spans="1:18" s="523" customFormat="1" ht="28.5" customHeight="1">
      <c r="A176" s="910"/>
      <c r="B176" s="910"/>
      <c r="C176" s="910"/>
      <c r="D176" s="910"/>
      <c r="E176" s="910"/>
      <c r="F176" s="910"/>
      <c r="G176" s="910"/>
      <c r="H176" s="910"/>
      <c r="I176" s="910"/>
      <c r="J176" s="910"/>
      <c r="K176" s="910"/>
      <c r="L176" s="910"/>
      <c r="M176" s="910"/>
      <c r="N176" s="910"/>
      <c r="O176" s="910"/>
      <c r="P176" s="910"/>
      <c r="Q176" s="910"/>
      <c r="R176" s="220"/>
    </row>
    <row r="177" spans="1:18" s="491" customFormat="1" ht="28.5" customHeight="1">
      <c r="R177" s="490"/>
    </row>
    <row r="178" spans="1:18" s="491" customFormat="1" ht="28.5" customHeight="1" thickBot="1">
      <c r="A178" s="911"/>
      <c r="B178" s="911"/>
      <c r="C178" s="911"/>
      <c r="D178" s="911"/>
      <c r="E178" s="911"/>
      <c r="P178" s="912"/>
      <c r="Q178" s="912"/>
      <c r="R178" s="490"/>
    </row>
    <row r="179" spans="1:18" s="491" customFormat="1" ht="18" customHeight="1">
      <c r="A179" s="891" t="s">
        <v>183</v>
      </c>
      <c r="B179" s="892"/>
      <c r="C179" s="892"/>
      <c r="D179" s="892"/>
      <c r="E179" s="893"/>
      <c r="F179" s="900" t="s">
        <v>184</v>
      </c>
      <c r="G179" s="892"/>
      <c r="H179" s="893"/>
      <c r="I179" s="892" t="s">
        <v>158</v>
      </c>
      <c r="J179" s="892"/>
      <c r="K179" s="892"/>
      <c r="L179" s="892"/>
      <c r="M179" s="892"/>
      <c r="N179" s="892"/>
      <c r="O179" s="892"/>
      <c r="P179" s="892"/>
      <c r="Q179" s="902"/>
      <c r="R179" s="490"/>
    </row>
    <row r="180" spans="1:18" s="491" customFormat="1" ht="45.75" customHeight="1">
      <c r="A180" s="894"/>
      <c r="B180" s="895"/>
      <c r="C180" s="895"/>
      <c r="D180" s="895"/>
      <c r="E180" s="896"/>
      <c r="F180" s="901"/>
      <c r="G180" s="898"/>
      <c r="H180" s="899"/>
      <c r="I180" s="903" t="s">
        <v>185</v>
      </c>
      <c r="J180" s="904"/>
      <c r="K180" s="905"/>
      <c r="L180" s="903" t="s">
        <v>159</v>
      </c>
      <c r="M180" s="904"/>
      <c r="N180" s="905"/>
      <c r="O180" s="903" t="s">
        <v>186</v>
      </c>
      <c r="P180" s="904"/>
      <c r="Q180" s="906"/>
      <c r="R180" s="490"/>
    </row>
    <row r="181" spans="1:18" s="491" customFormat="1" ht="28.5" customHeight="1">
      <c r="A181" s="897"/>
      <c r="B181" s="898"/>
      <c r="C181" s="898"/>
      <c r="D181" s="898"/>
      <c r="E181" s="899"/>
      <c r="F181" s="493" t="s">
        <v>187</v>
      </c>
      <c r="G181" s="494" t="s">
        <v>277</v>
      </c>
      <c r="H181" s="495" t="s">
        <v>278</v>
      </c>
      <c r="I181" s="493" t="s">
        <v>187</v>
      </c>
      <c r="J181" s="494" t="s">
        <v>277</v>
      </c>
      <c r="K181" s="495" t="s">
        <v>278</v>
      </c>
      <c r="L181" s="493" t="s">
        <v>187</v>
      </c>
      <c r="M181" s="494" t="s">
        <v>277</v>
      </c>
      <c r="N181" s="495" t="s">
        <v>278</v>
      </c>
      <c r="O181" s="493" t="s">
        <v>187</v>
      </c>
      <c r="P181" s="494" t="s">
        <v>277</v>
      </c>
      <c r="Q181" s="496" t="s">
        <v>278</v>
      </c>
      <c r="R181" s="490"/>
    </row>
    <row r="182" spans="1:18" s="598" customFormat="1" ht="28.5" customHeight="1">
      <c r="A182" s="883" t="s">
        <v>438</v>
      </c>
      <c r="B182" s="597"/>
      <c r="C182" s="917" t="s">
        <v>335</v>
      </c>
      <c r="D182" s="886"/>
      <c r="E182" s="498"/>
      <c r="F182" s="360"/>
      <c r="G182" s="404"/>
      <c r="H182" s="581"/>
      <c r="I182" s="360"/>
      <c r="J182" s="361"/>
      <c r="K182" s="362"/>
      <c r="L182" s="584">
        <v>38.880000000000003</v>
      </c>
      <c r="M182" s="404"/>
      <c r="N182" s="362">
        <f>SUM(L182:M182)</f>
        <v>38.880000000000003</v>
      </c>
      <c r="O182" s="584">
        <f>I182+L182</f>
        <v>38.880000000000003</v>
      </c>
      <c r="P182" s="361"/>
      <c r="Q182" s="353">
        <f>SUM(O182:P182)</f>
        <v>38.880000000000003</v>
      </c>
      <c r="R182" s="490">
        <v>1</v>
      </c>
    </row>
    <row r="183" spans="1:18" s="598" customFormat="1" ht="28.5" customHeight="1">
      <c r="A183" s="884"/>
      <c r="B183" s="540"/>
      <c r="C183" s="887" t="s">
        <v>191</v>
      </c>
      <c r="D183" s="888"/>
      <c r="E183" s="491"/>
      <c r="F183" s="482">
        <v>62</v>
      </c>
      <c r="G183" s="460"/>
      <c r="H183" s="377">
        <f>SUM(F183:G183)</f>
        <v>62</v>
      </c>
      <c r="I183" s="485"/>
      <c r="J183" s="398"/>
      <c r="K183" s="488"/>
      <c r="L183" s="388"/>
      <c r="M183" s="459"/>
      <c r="N183" s="488"/>
      <c r="O183" s="388"/>
      <c r="P183" s="398"/>
      <c r="Q183" s="364"/>
      <c r="R183" s="490">
        <v>2</v>
      </c>
    </row>
    <row r="184" spans="1:18" s="491" customFormat="1" ht="28.5" customHeight="1">
      <c r="A184" s="884"/>
      <c r="B184" s="518"/>
      <c r="C184" s="889" t="s">
        <v>336</v>
      </c>
      <c r="D184" s="890"/>
      <c r="E184" s="506"/>
      <c r="F184" s="481">
        <v>11454</v>
      </c>
      <c r="G184" s="461"/>
      <c r="H184" s="376">
        <f>SUM(F184:G184)</f>
        <v>11454</v>
      </c>
      <c r="I184" s="437"/>
      <c r="J184" s="399"/>
      <c r="K184" s="438"/>
      <c r="L184" s="373"/>
      <c r="M184" s="439"/>
      <c r="N184" s="438"/>
      <c r="O184" s="373"/>
      <c r="P184" s="399"/>
      <c r="Q184" s="354"/>
      <c r="R184" s="490">
        <v>3</v>
      </c>
    </row>
    <row r="185" spans="1:18" s="491" customFormat="1" ht="28.5" customHeight="1">
      <c r="A185" s="884"/>
      <c r="B185" s="504"/>
      <c r="C185" s="913" t="s">
        <v>337</v>
      </c>
      <c r="D185" s="882"/>
      <c r="E185" s="550"/>
      <c r="F185" s="437">
        <v>7655</v>
      </c>
      <c r="G185" s="439"/>
      <c r="H185" s="440">
        <f>SUM(F185:G185)</f>
        <v>7655</v>
      </c>
      <c r="I185" s="437"/>
      <c r="J185" s="399"/>
      <c r="K185" s="438"/>
      <c r="L185" s="373"/>
      <c r="M185" s="439"/>
      <c r="N185" s="438"/>
      <c r="O185" s="373"/>
      <c r="P185" s="399"/>
      <c r="Q185" s="354"/>
      <c r="R185" s="490">
        <v>4</v>
      </c>
    </row>
    <row r="186" spans="1:18" s="491" customFormat="1" ht="28.5" customHeight="1">
      <c r="A186" s="884"/>
      <c r="B186" s="507"/>
      <c r="C186" s="913" t="s">
        <v>338</v>
      </c>
      <c r="D186" s="882"/>
      <c r="E186" s="550"/>
      <c r="F186" s="365">
        <v>6105</v>
      </c>
      <c r="G186" s="405"/>
      <c r="H186" s="440">
        <f>SUM(F186:G186)</f>
        <v>6105</v>
      </c>
      <c r="I186" s="481"/>
      <c r="J186" s="402"/>
      <c r="K186" s="483"/>
      <c r="L186" s="375"/>
      <c r="M186" s="461"/>
      <c r="N186" s="483"/>
      <c r="O186" s="375"/>
      <c r="P186" s="402"/>
      <c r="Q186" s="355"/>
      <c r="R186" s="490">
        <v>5</v>
      </c>
    </row>
    <row r="187" spans="1:18" s="491" customFormat="1" ht="28.5" customHeight="1">
      <c r="A187" s="884"/>
      <c r="B187" s="509"/>
      <c r="C187" s="913" t="s">
        <v>339</v>
      </c>
      <c r="D187" s="882"/>
      <c r="E187" s="541"/>
      <c r="F187" s="462">
        <v>8573</v>
      </c>
      <c r="G187" s="463"/>
      <c r="H187" s="376">
        <f>SUM(F187:G187)</f>
        <v>8573</v>
      </c>
      <c r="I187" s="437"/>
      <c r="J187" s="399"/>
      <c r="K187" s="438"/>
      <c r="L187" s="373"/>
      <c r="M187" s="439"/>
      <c r="N187" s="438"/>
      <c r="O187" s="373"/>
      <c r="P187" s="399"/>
      <c r="Q187" s="354"/>
      <c r="R187" s="490">
        <v>6</v>
      </c>
    </row>
    <row r="188" spans="1:18" s="491" customFormat="1" ht="28.5" customHeight="1">
      <c r="A188" s="884"/>
      <c r="B188" s="518"/>
      <c r="C188" s="913" t="s">
        <v>340</v>
      </c>
      <c r="D188" s="882"/>
      <c r="E188" s="502"/>
      <c r="F188" s="365">
        <v>74077</v>
      </c>
      <c r="G188" s="405"/>
      <c r="H188" s="440">
        <f t="shared" ref="H188:H194" si="44">SUM(F188:G188)</f>
        <v>74077</v>
      </c>
      <c r="I188" s="531"/>
      <c r="J188" s="554"/>
      <c r="K188" s="440"/>
      <c r="L188" s="531"/>
      <c r="M188" s="555"/>
      <c r="N188" s="438"/>
      <c r="O188" s="373"/>
      <c r="P188" s="399"/>
      <c r="Q188" s="354"/>
      <c r="R188" s="490">
        <v>7</v>
      </c>
    </row>
    <row r="189" spans="1:18" s="491" customFormat="1" ht="28.5" customHeight="1">
      <c r="A189" s="884"/>
      <c r="B189" s="542"/>
      <c r="C189" s="872" t="s">
        <v>205</v>
      </c>
      <c r="D189" s="882"/>
      <c r="E189" s="506"/>
      <c r="F189" s="437">
        <v>440973.92</v>
      </c>
      <c r="G189" s="439"/>
      <c r="H189" s="440">
        <f t="shared" si="44"/>
        <v>440973.92</v>
      </c>
      <c r="I189" s="531"/>
      <c r="J189" s="554"/>
      <c r="K189" s="440"/>
      <c r="L189" s="599"/>
      <c r="M189" s="600"/>
      <c r="N189" s="438"/>
      <c r="O189" s="373"/>
      <c r="P189" s="399"/>
      <c r="Q189" s="354"/>
      <c r="R189" s="490">
        <v>8</v>
      </c>
    </row>
    <row r="190" spans="1:18" s="491" customFormat="1" ht="28.5" customHeight="1">
      <c r="A190" s="884"/>
      <c r="B190" s="540"/>
      <c r="C190" s="872" t="s">
        <v>206</v>
      </c>
      <c r="D190" s="882"/>
      <c r="E190" s="506"/>
      <c r="F190" s="437">
        <v>818118.59</v>
      </c>
      <c r="G190" s="439"/>
      <c r="H190" s="440">
        <f t="shared" si="44"/>
        <v>818118.59</v>
      </c>
      <c r="I190" s="437"/>
      <c r="J190" s="399"/>
      <c r="K190" s="440"/>
      <c r="L190" s="437"/>
      <c r="M190" s="439"/>
      <c r="N190" s="438"/>
      <c r="O190" s="373"/>
      <c r="P190" s="399"/>
      <c r="Q190" s="354"/>
      <c r="R190" s="490">
        <v>9</v>
      </c>
    </row>
    <row r="191" spans="1:18" s="491" customFormat="1" ht="28.5" customHeight="1">
      <c r="A191" s="884"/>
      <c r="B191" s="542"/>
      <c r="C191" s="872" t="s">
        <v>204</v>
      </c>
      <c r="D191" s="882"/>
      <c r="E191" s="502"/>
      <c r="F191" s="219">
        <v>2012254.4</v>
      </c>
      <c r="G191" s="335"/>
      <c r="H191" s="336">
        <f t="shared" si="44"/>
        <v>2012254.4</v>
      </c>
      <c r="I191" s="437"/>
      <c r="J191" s="399"/>
      <c r="K191" s="440"/>
      <c r="L191" s="437"/>
      <c r="M191" s="439"/>
      <c r="N191" s="438"/>
      <c r="O191" s="373"/>
      <c r="P191" s="399"/>
      <c r="Q191" s="354"/>
      <c r="R191" s="490">
        <v>10</v>
      </c>
    </row>
    <row r="192" spans="1:18" s="491" customFormat="1" ht="28.5" customHeight="1">
      <c r="A192" s="884"/>
      <c r="B192" s="509"/>
      <c r="C192" s="872" t="s">
        <v>341</v>
      </c>
      <c r="D192" s="882"/>
      <c r="E192" s="502"/>
      <c r="F192" s="437">
        <f>61825.14</f>
        <v>61825.14</v>
      </c>
      <c r="G192" s="439"/>
      <c r="H192" s="440">
        <f t="shared" si="44"/>
        <v>61825.14</v>
      </c>
      <c r="I192" s="437"/>
      <c r="J192" s="399"/>
      <c r="K192" s="440"/>
      <c r="L192" s="437"/>
      <c r="M192" s="439"/>
      <c r="N192" s="438"/>
      <c r="O192" s="373"/>
      <c r="P192" s="399"/>
      <c r="Q192" s="354"/>
      <c r="R192" s="490">
        <v>11</v>
      </c>
    </row>
    <row r="193" spans="1:18" s="491" customFormat="1" ht="28.5" customHeight="1">
      <c r="A193" s="884"/>
      <c r="B193" s="509"/>
      <c r="C193" s="913" t="s">
        <v>406</v>
      </c>
      <c r="D193" s="882"/>
      <c r="E193" s="502"/>
      <c r="F193" s="437">
        <v>19324</v>
      </c>
      <c r="G193" s="439"/>
      <c r="H193" s="440">
        <f t="shared" si="44"/>
        <v>19324</v>
      </c>
      <c r="I193" s="437"/>
      <c r="J193" s="399"/>
      <c r="K193" s="440"/>
      <c r="L193" s="437"/>
      <c r="M193" s="439"/>
      <c r="N193" s="438"/>
      <c r="O193" s="373"/>
      <c r="P193" s="399"/>
      <c r="Q193" s="354"/>
      <c r="R193" s="490">
        <v>12</v>
      </c>
    </row>
    <row r="194" spans="1:18" s="491" customFormat="1" ht="28.5" customHeight="1">
      <c r="A194" s="884"/>
      <c r="B194" s="509"/>
      <c r="C194" s="872" t="s">
        <v>224</v>
      </c>
      <c r="D194" s="882"/>
      <c r="E194" s="502"/>
      <c r="F194" s="437">
        <v>491900.37</v>
      </c>
      <c r="G194" s="439"/>
      <c r="H194" s="440">
        <f t="shared" si="44"/>
        <v>491900.37</v>
      </c>
      <c r="I194" s="437"/>
      <c r="J194" s="399"/>
      <c r="K194" s="440"/>
      <c r="L194" s="437"/>
      <c r="M194" s="439"/>
      <c r="N194" s="438"/>
      <c r="O194" s="373"/>
      <c r="P194" s="399"/>
      <c r="Q194" s="354"/>
      <c r="R194" s="490">
        <v>13</v>
      </c>
    </row>
    <row r="195" spans="1:18" s="598" customFormat="1" ht="28.5" customHeight="1" thickBot="1">
      <c r="A195" s="916"/>
      <c r="B195" s="596"/>
      <c r="C195" s="914" t="s">
        <v>71</v>
      </c>
      <c r="D195" s="915"/>
      <c r="E195" s="601"/>
      <c r="F195" s="602">
        <f>SUM(F22:F26,F37:F55,F66:F84,F95:F113,F124:F142,F153:F171,F182:F194)</f>
        <v>4717424.34</v>
      </c>
      <c r="G195" s="478"/>
      <c r="H195" s="640">
        <f>SUM(H22:H26,H37:H55,H66:H84,H95:H113,H124:H142,H153:H171,H182:H194)</f>
        <v>4717424.34</v>
      </c>
      <c r="I195" s="641">
        <f>SUM(I22:I26,I37:I55,I66:I84,I95:I113,I124:I142,I153:I171,I182:I194)</f>
        <v>5245.81</v>
      </c>
      <c r="J195" s="445"/>
      <c r="K195" s="640">
        <f t="shared" ref="K195:Q195" si="45">SUM(K22:K26,K37:K55,K66:K84,K95:K113,K124:K142,K153:K171,K182:K194)</f>
        <v>5245.81</v>
      </c>
      <c r="L195" s="641">
        <f t="shared" si="45"/>
        <v>52090.94999999999</v>
      </c>
      <c r="M195" s="445"/>
      <c r="N195" s="640">
        <f t="shared" si="45"/>
        <v>52090.94999999999</v>
      </c>
      <c r="O195" s="641">
        <f t="shared" si="45"/>
        <v>57336.75999999998</v>
      </c>
      <c r="P195" s="445"/>
      <c r="Q195" s="642">
        <f t="shared" si="45"/>
        <v>57336.75999999998</v>
      </c>
      <c r="R195" s="490">
        <v>14</v>
      </c>
    </row>
    <row r="196" spans="1:18" s="491" customFormat="1" ht="28.5" customHeight="1">
      <c r="A196" s="884" t="s">
        <v>444</v>
      </c>
      <c r="B196" s="556"/>
      <c r="C196" s="887" t="s">
        <v>225</v>
      </c>
      <c r="D196" s="888"/>
      <c r="E196" s="530"/>
      <c r="F196" s="482">
        <f>315.72+2013.93</f>
        <v>2329.65</v>
      </c>
      <c r="G196" s="460"/>
      <c r="H196" s="484">
        <f>SUM(F196:G196)</f>
        <v>2329.65</v>
      </c>
      <c r="I196" s="603">
        <v>274.09000000000003</v>
      </c>
      <c r="J196" s="604"/>
      <c r="K196" s="377">
        <f>SUM(I196:J196)</f>
        <v>274.09000000000003</v>
      </c>
      <c r="L196" s="605">
        <v>120.5</v>
      </c>
      <c r="M196" s="606"/>
      <c r="N196" s="484">
        <f>SUM(L196:M196)</f>
        <v>120.5</v>
      </c>
      <c r="O196" s="378">
        <f t="shared" ref="O196:O199" si="46">I196+L196</f>
        <v>394.59000000000003</v>
      </c>
      <c r="P196" s="460"/>
      <c r="Q196" s="363">
        <f t="shared" ref="Q196:Q199" si="47">SUM(O196:P196)</f>
        <v>394.59000000000003</v>
      </c>
      <c r="R196" s="490">
        <v>15</v>
      </c>
    </row>
    <row r="197" spans="1:18" s="491" customFormat="1" ht="28.5" customHeight="1">
      <c r="A197" s="884"/>
      <c r="B197" s="540"/>
      <c r="C197" s="889" t="s">
        <v>342</v>
      </c>
      <c r="D197" s="890"/>
      <c r="E197" s="502"/>
      <c r="F197" s="878">
        <v>1584.22</v>
      </c>
      <c r="G197" s="431"/>
      <c r="H197" s="880">
        <f>SUM(F197:G197)</f>
        <v>1584.22</v>
      </c>
      <c r="I197" s="430"/>
      <c r="J197" s="400"/>
      <c r="K197" s="433"/>
      <c r="L197" s="379">
        <v>1020.15</v>
      </c>
      <c r="M197" s="417"/>
      <c r="N197" s="483">
        <f>SUM(L197:M197)</f>
        <v>1020.15</v>
      </c>
      <c r="O197" s="481">
        <f t="shared" si="46"/>
        <v>1020.15</v>
      </c>
      <c r="P197" s="402"/>
      <c r="Q197" s="355">
        <f t="shared" si="47"/>
        <v>1020.15</v>
      </c>
      <c r="R197" s="490">
        <v>16</v>
      </c>
    </row>
    <row r="198" spans="1:18" s="491" customFormat="1" ht="28.5" customHeight="1">
      <c r="A198" s="884"/>
      <c r="B198" s="556"/>
      <c r="C198" s="529"/>
      <c r="D198" s="508" t="s">
        <v>343</v>
      </c>
      <c r="E198" s="502"/>
      <c r="F198" s="907"/>
      <c r="G198" s="406"/>
      <c r="H198" s="908"/>
      <c r="I198" s="367"/>
      <c r="J198" s="368"/>
      <c r="K198" s="371"/>
      <c r="L198" s="380">
        <v>38.880000000000003</v>
      </c>
      <c r="M198" s="407"/>
      <c r="N198" s="438">
        <f>SUM(L198:M198)</f>
        <v>38.880000000000003</v>
      </c>
      <c r="O198" s="437">
        <f t="shared" si="46"/>
        <v>38.880000000000003</v>
      </c>
      <c r="P198" s="399"/>
      <c r="Q198" s="354">
        <f t="shared" si="47"/>
        <v>38.880000000000003</v>
      </c>
      <c r="R198" s="490">
        <v>17</v>
      </c>
    </row>
    <row r="199" spans="1:18" s="491" customFormat="1" ht="28.5" customHeight="1">
      <c r="A199" s="884"/>
      <c r="B199" s="544"/>
      <c r="C199" s="529"/>
      <c r="D199" s="594" t="s">
        <v>344</v>
      </c>
      <c r="E199" s="506"/>
      <c r="F199" s="879"/>
      <c r="G199" s="431"/>
      <c r="H199" s="881"/>
      <c r="I199" s="430"/>
      <c r="J199" s="400"/>
      <c r="K199" s="433"/>
      <c r="L199" s="379">
        <v>29.06</v>
      </c>
      <c r="M199" s="417"/>
      <c r="N199" s="483">
        <f>SUM(L199:M199)</f>
        <v>29.06</v>
      </c>
      <c r="O199" s="481">
        <f t="shared" si="46"/>
        <v>29.06</v>
      </c>
      <c r="P199" s="402"/>
      <c r="Q199" s="355">
        <f t="shared" si="47"/>
        <v>29.06</v>
      </c>
      <c r="R199" s="490">
        <v>18</v>
      </c>
    </row>
    <row r="200" spans="1:18" s="491" customFormat="1" ht="28.5" customHeight="1" thickBot="1">
      <c r="A200" s="916"/>
      <c r="B200" s="596"/>
      <c r="C200" s="872" t="s">
        <v>417</v>
      </c>
      <c r="D200" s="872"/>
      <c r="E200" s="506"/>
      <c r="F200" s="481">
        <v>565.52</v>
      </c>
      <c r="G200" s="461"/>
      <c r="H200" s="483">
        <f t="shared" ref="H200" si="48">SUM(F200:G200)</f>
        <v>565.52</v>
      </c>
      <c r="I200" s="481">
        <v>172.24</v>
      </c>
      <c r="J200" s="402"/>
      <c r="K200" s="483">
        <f>SUM(I200:J200)</f>
        <v>172.24</v>
      </c>
      <c r="L200" s="481"/>
      <c r="M200" s="461"/>
      <c r="N200" s="483"/>
      <c r="O200" s="481">
        <f>I200+L200</f>
        <v>172.24</v>
      </c>
      <c r="P200" s="402"/>
      <c r="Q200" s="355">
        <f>SUM(O200:P200)</f>
        <v>172.24</v>
      </c>
      <c r="R200" s="490">
        <v>19</v>
      </c>
    </row>
    <row r="201" spans="1:18" s="491" customFormat="1" ht="28.5" customHeight="1">
      <c r="A201" s="909"/>
      <c r="B201" s="909"/>
      <c r="C201" s="909"/>
      <c r="D201" s="909"/>
      <c r="E201" s="909"/>
      <c r="F201" s="909"/>
      <c r="G201" s="909"/>
      <c r="H201" s="909"/>
      <c r="I201" s="909"/>
      <c r="J201" s="909"/>
      <c r="K201" s="909"/>
      <c r="L201" s="909"/>
      <c r="M201" s="909"/>
      <c r="N201" s="909"/>
      <c r="O201" s="909"/>
      <c r="P201" s="909"/>
      <c r="Q201" s="909"/>
      <c r="R201" s="490"/>
    </row>
    <row r="202" spans="1:18" s="491" customFormat="1" ht="11.25" customHeight="1">
      <c r="A202" s="492"/>
      <c r="B202" s="492"/>
      <c r="C202" s="492"/>
      <c r="D202" s="492"/>
      <c r="E202" s="492"/>
      <c r="F202" s="492"/>
      <c r="G202" s="492"/>
      <c r="H202" s="492"/>
      <c r="I202" s="492"/>
      <c r="J202" s="492"/>
      <c r="K202" s="492"/>
      <c r="L202" s="492"/>
      <c r="M202" s="492"/>
      <c r="N202" s="492"/>
      <c r="O202" s="492"/>
      <c r="P202" s="492"/>
      <c r="Q202" s="492"/>
      <c r="R202" s="490"/>
    </row>
    <row r="203" spans="1:18" s="491" customFormat="1" ht="11.25" customHeight="1">
      <c r="A203" s="492"/>
      <c r="B203" s="492"/>
      <c r="C203" s="492"/>
      <c r="D203" s="492"/>
      <c r="E203" s="492"/>
      <c r="F203" s="492"/>
      <c r="G203" s="492"/>
      <c r="H203" s="492"/>
      <c r="I203" s="492"/>
      <c r="J203" s="492"/>
      <c r="K203" s="492"/>
      <c r="L203" s="492"/>
      <c r="M203" s="492"/>
      <c r="N203" s="492"/>
      <c r="O203" s="492"/>
      <c r="P203" s="492"/>
      <c r="Q203" s="492"/>
      <c r="R203" s="490"/>
    </row>
    <row r="204" spans="1:18" s="491" customFormat="1" ht="28.5" customHeight="1">
      <c r="A204" s="910"/>
      <c r="B204" s="910"/>
      <c r="C204" s="910"/>
      <c r="D204" s="910"/>
      <c r="E204" s="910"/>
      <c r="F204" s="910"/>
      <c r="G204" s="910"/>
      <c r="H204" s="910"/>
      <c r="I204" s="910"/>
      <c r="J204" s="910"/>
      <c r="K204" s="910"/>
      <c r="L204" s="910"/>
      <c r="M204" s="910"/>
      <c r="N204" s="910"/>
      <c r="O204" s="910"/>
      <c r="P204" s="910"/>
      <c r="Q204" s="910"/>
      <c r="R204" s="490"/>
    </row>
    <row r="205" spans="1:18" s="491" customFormat="1" ht="28.5" customHeight="1">
      <c r="R205" s="490"/>
    </row>
    <row r="206" spans="1:18" s="491" customFormat="1" ht="28.5" customHeight="1" thickBot="1">
      <c r="A206" s="911" t="s">
        <v>181</v>
      </c>
      <c r="B206" s="911"/>
      <c r="C206" s="911"/>
      <c r="D206" s="911"/>
      <c r="E206" s="911"/>
      <c r="P206" s="912" t="s">
        <v>182</v>
      </c>
      <c r="Q206" s="912"/>
      <c r="R206" s="490"/>
    </row>
    <row r="207" spans="1:18" s="491" customFormat="1" ht="18" customHeight="1">
      <c r="A207" s="891" t="s">
        <v>183</v>
      </c>
      <c r="B207" s="892"/>
      <c r="C207" s="892"/>
      <c r="D207" s="892"/>
      <c r="E207" s="893"/>
      <c r="F207" s="900" t="s">
        <v>184</v>
      </c>
      <c r="G207" s="892"/>
      <c r="H207" s="893"/>
      <c r="I207" s="892" t="s">
        <v>158</v>
      </c>
      <c r="J207" s="892"/>
      <c r="K207" s="892"/>
      <c r="L207" s="892"/>
      <c r="M207" s="892"/>
      <c r="N207" s="892"/>
      <c r="O207" s="892"/>
      <c r="P207" s="892"/>
      <c r="Q207" s="902"/>
      <c r="R207" s="490"/>
    </row>
    <row r="208" spans="1:18" s="491" customFormat="1" ht="18" customHeight="1">
      <c r="A208" s="894"/>
      <c r="B208" s="895"/>
      <c r="C208" s="895"/>
      <c r="D208" s="895"/>
      <c r="E208" s="896"/>
      <c r="F208" s="901"/>
      <c r="G208" s="898"/>
      <c r="H208" s="899"/>
      <c r="I208" s="903" t="s">
        <v>185</v>
      </c>
      <c r="J208" s="904"/>
      <c r="K208" s="905"/>
      <c r="L208" s="903" t="s">
        <v>159</v>
      </c>
      <c r="M208" s="904"/>
      <c r="N208" s="905"/>
      <c r="O208" s="903" t="s">
        <v>186</v>
      </c>
      <c r="P208" s="904"/>
      <c r="Q208" s="906"/>
      <c r="R208" s="490"/>
    </row>
    <row r="209" spans="1:18" s="491" customFormat="1" ht="45.75" customHeight="1">
      <c r="A209" s="897"/>
      <c r="B209" s="898"/>
      <c r="C209" s="898"/>
      <c r="D209" s="898"/>
      <c r="E209" s="899"/>
      <c r="F209" s="493" t="s">
        <v>187</v>
      </c>
      <c r="G209" s="494" t="s">
        <v>277</v>
      </c>
      <c r="H209" s="495" t="s">
        <v>278</v>
      </c>
      <c r="I209" s="493" t="s">
        <v>187</v>
      </c>
      <c r="J209" s="494" t="s">
        <v>277</v>
      </c>
      <c r="K209" s="495" t="s">
        <v>278</v>
      </c>
      <c r="L209" s="493" t="s">
        <v>187</v>
      </c>
      <c r="M209" s="494" t="s">
        <v>277</v>
      </c>
      <c r="N209" s="495" t="s">
        <v>278</v>
      </c>
      <c r="O209" s="493" t="s">
        <v>187</v>
      </c>
      <c r="P209" s="494" t="s">
        <v>277</v>
      </c>
      <c r="Q209" s="496" t="s">
        <v>278</v>
      </c>
      <c r="R209" s="490"/>
    </row>
    <row r="210" spans="1:18" s="491" customFormat="1" ht="28.5" customHeight="1">
      <c r="A210" s="883" t="s">
        <v>416</v>
      </c>
      <c r="B210" s="607"/>
      <c r="C210" s="886" t="s">
        <v>345</v>
      </c>
      <c r="D210" s="886"/>
      <c r="E210" s="498"/>
      <c r="F210" s="360">
        <v>1035</v>
      </c>
      <c r="G210" s="404"/>
      <c r="H210" s="362">
        <f t="shared" ref="H210:H215" si="49">SUM(F210:G210)</f>
        <v>1035</v>
      </c>
      <c r="I210" s="360">
        <v>172.24</v>
      </c>
      <c r="J210" s="361"/>
      <c r="K210" s="362">
        <f>SUM(I210:J210)</f>
        <v>172.24</v>
      </c>
      <c r="L210" s="360"/>
      <c r="M210" s="404"/>
      <c r="N210" s="362"/>
      <c r="O210" s="360">
        <f t="shared" ref="O210" si="50">I210+L210</f>
        <v>172.24</v>
      </c>
      <c r="P210" s="361"/>
      <c r="Q210" s="353">
        <f t="shared" ref="Q210" si="51">SUM(O210:P210)</f>
        <v>172.24</v>
      </c>
      <c r="R210" s="490">
        <v>1</v>
      </c>
    </row>
    <row r="211" spans="1:18" s="491" customFormat="1" ht="28.5" customHeight="1">
      <c r="A211" s="884"/>
      <c r="B211" s="504"/>
      <c r="C211" s="887" t="s">
        <v>424</v>
      </c>
      <c r="D211" s="888"/>
      <c r="E211" s="530"/>
      <c r="F211" s="482">
        <v>9265.57</v>
      </c>
      <c r="G211" s="460"/>
      <c r="H211" s="484">
        <f t="shared" si="49"/>
        <v>9265.57</v>
      </c>
      <c r="I211" s="482"/>
      <c r="J211" s="401"/>
      <c r="K211" s="484"/>
      <c r="L211" s="482"/>
      <c r="M211" s="460"/>
      <c r="N211" s="484"/>
      <c r="O211" s="482"/>
      <c r="P211" s="460"/>
      <c r="Q211" s="363"/>
      <c r="R211" s="490">
        <v>2</v>
      </c>
    </row>
    <row r="212" spans="1:18" s="491" customFormat="1" ht="28.5" customHeight="1">
      <c r="A212" s="884"/>
      <c r="B212" s="509"/>
      <c r="C212" s="872" t="s">
        <v>425</v>
      </c>
      <c r="D212" s="882"/>
      <c r="E212" s="530"/>
      <c r="F212" s="482">
        <v>1589.67</v>
      </c>
      <c r="G212" s="460"/>
      <c r="H212" s="438">
        <f t="shared" si="49"/>
        <v>1589.67</v>
      </c>
      <c r="I212" s="482"/>
      <c r="J212" s="401"/>
      <c r="K212" s="438"/>
      <c r="L212" s="482"/>
      <c r="M212" s="460"/>
      <c r="N212" s="438"/>
      <c r="O212" s="437"/>
      <c r="P212" s="439"/>
      <c r="Q212" s="363"/>
      <c r="R212" s="490">
        <v>3</v>
      </c>
    </row>
    <row r="213" spans="1:18" s="491" customFormat="1" ht="28.5" customHeight="1">
      <c r="A213" s="884"/>
      <c r="B213" s="518"/>
      <c r="C213" s="872" t="s">
        <v>346</v>
      </c>
      <c r="D213" s="882"/>
      <c r="E213" s="530"/>
      <c r="F213" s="482">
        <v>991</v>
      </c>
      <c r="G213" s="460"/>
      <c r="H213" s="438">
        <f t="shared" si="49"/>
        <v>991</v>
      </c>
      <c r="I213" s="482">
        <v>121.46</v>
      </c>
      <c r="J213" s="401"/>
      <c r="K213" s="438">
        <f>SUM(I213:J213)</f>
        <v>121.46</v>
      </c>
      <c r="L213" s="482"/>
      <c r="M213" s="460"/>
      <c r="N213" s="438"/>
      <c r="O213" s="437">
        <f>I213+L213</f>
        <v>121.46</v>
      </c>
      <c r="P213" s="439"/>
      <c r="Q213" s="363">
        <f>SUM(O213:P213)</f>
        <v>121.46</v>
      </c>
      <c r="R213" s="490">
        <v>4</v>
      </c>
    </row>
    <row r="214" spans="1:18" s="491" customFormat="1" ht="28.5" customHeight="1">
      <c r="A214" s="884"/>
      <c r="B214" s="499"/>
      <c r="C214" s="872" t="s">
        <v>347</v>
      </c>
      <c r="D214" s="882"/>
      <c r="E214" s="506"/>
      <c r="F214" s="482">
        <v>2436.36</v>
      </c>
      <c r="G214" s="460"/>
      <c r="H214" s="438">
        <f t="shared" si="49"/>
        <v>2436.36</v>
      </c>
      <c r="I214" s="482"/>
      <c r="J214" s="401"/>
      <c r="K214" s="438"/>
      <c r="L214" s="482">
        <v>235.1</v>
      </c>
      <c r="M214" s="460"/>
      <c r="N214" s="438">
        <f>SUM(L214:M214)</f>
        <v>235.1</v>
      </c>
      <c r="O214" s="437">
        <f>I214+L214</f>
        <v>235.1</v>
      </c>
      <c r="P214" s="439"/>
      <c r="Q214" s="363">
        <f>SUM(O214:P214)</f>
        <v>235.1</v>
      </c>
      <c r="R214" s="490">
        <v>5</v>
      </c>
    </row>
    <row r="215" spans="1:18" s="491" customFormat="1" ht="28.5" customHeight="1">
      <c r="A215" s="884"/>
      <c r="B215" s="509"/>
      <c r="C215" s="889" t="s">
        <v>348</v>
      </c>
      <c r="D215" s="890"/>
      <c r="E215" s="502"/>
      <c r="F215" s="878">
        <v>58355</v>
      </c>
      <c r="G215" s="439"/>
      <c r="H215" s="880">
        <f t="shared" si="49"/>
        <v>58355</v>
      </c>
      <c r="I215" s="437"/>
      <c r="J215" s="399"/>
      <c r="K215" s="438"/>
      <c r="L215" s="437"/>
      <c r="M215" s="439"/>
      <c r="N215" s="438"/>
      <c r="O215" s="437"/>
      <c r="P215" s="439"/>
      <c r="Q215" s="363"/>
      <c r="R215" s="490">
        <v>6</v>
      </c>
    </row>
    <row r="216" spans="1:18" s="491" customFormat="1" ht="28.5" customHeight="1">
      <c r="A216" s="884"/>
      <c r="B216" s="504"/>
      <c r="C216" s="575"/>
      <c r="D216" s="501" t="s">
        <v>349</v>
      </c>
      <c r="E216" s="506"/>
      <c r="F216" s="879"/>
      <c r="G216" s="461"/>
      <c r="H216" s="881"/>
      <c r="I216" s="481">
        <v>32.4</v>
      </c>
      <c r="J216" s="402"/>
      <c r="K216" s="483">
        <f>SUM(I216:J216)</f>
        <v>32.4</v>
      </c>
      <c r="L216" s="481"/>
      <c r="M216" s="461"/>
      <c r="N216" s="483"/>
      <c r="O216" s="437">
        <f t="shared" ref="O216:O217" si="52">I216+L216</f>
        <v>32.4</v>
      </c>
      <c r="P216" s="439"/>
      <c r="Q216" s="363">
        <f t="shared" ref="Q216:Q217" si="53">SUM(O216:P216)</f>
        <v>32.4</v>
      </c>
      <c r="R216" s="490">
        <v>7</v>
      </c>
    </row>
    <row r="217" spans="1:18" s="491" customFormat="1" ht="28.5" customHeight="1">
      <c r="A217" s="884"/>
      <c r="B217" s="499"/>
      <c r="C217" s="872" t="s">
        <v>227</v>
      </c>
      <c r="D217" s="882"/>
      <c r="E217" s="502"/>
      <c r="F217" s="437">
        <v>137385.70000000001</v>
      </c>
      <c r="G217" s="439"/>
      <c r="H217" s="438">
        <f t="shared" ref="H217" si="54">SUM(F217:G217)</f>
        <v>137385.70000000001</v>
      </c>
      <c r="I217" s="437">
        <v>321.57</v>
      </c>
      <c r="J217" s="399"/>
      <c r="K217" s="438">
        <f>SUM(I217:J217)</f>
        <v>321.57</v>
      </c>
      <c r="L217" s="437"/>
      <c r="M217" s="439"/>
      <c r="N217" s="438"/>
      <c r="O217" s="437">
        <f t="shared" si="52"/>
        <v>321.57</v>
      </c>
      <c r="P217" s="439"/>
      <c r="Q217" s="363">
        <f t="shared" si="53"/>
        <v>321.57</v>
      </c>
      <c r="R217" s="490">
        <v>8</v>
      </c>
    </row>
    <row r="218" spans="1:18" s="491" customFormat="1" ht="28.5" customHeight="1">
      <c r="A218" s="884"/>
      <c r="B218" s="518"/>
      <c r="C218" s="872" t="s">
        <v>350</v>
      </c>
      <c r="D218" s="882"/>
      <c r="E218" s="506"/>
      <c r="F218" s="437">
        <v>3961.76</v>
      </c>
      <c r="G218" s="461"/>
      <c r="H218" s="483">
        <f>SUM(F218:G218)</f>
        <v>3961.76</v>
      </c>
      <c r="I218" s="481"/>
      <c r="J218" s="402"/>
      <c r="K218" s="483"/>
      <c r="L218" s="481"/>
      <c r="M218" s="461"/>
      <c r="N218" s="483"/>
      <c r="O218" s="437"/>
      <c r="P218" s="399"/>
      <c r="Q218" s="363"/>
      <c r="R218" s="490">
        <v>9</v>
      </c>
    </row>
    <row r="219" spans="1:18" s="491" customFormat="1" ht="28.5" customHeight="1">
      <c r="A219" s="884"/>
      <c r="B219" s="518"/>
      <c r="C219" s="872" t="s">
        <v>409</v>
      </c>
      <c r="D219" s="872"/>
      <c r="E219" s="506"/>
      <c r="F219" s="489">
        <v>1443.24</v>
      </c>
      <c r="G219" s="411"/>
      <c r="H219" s="412">
        <f>SUM(F219:G219)</f>
        <v>1443.24</v>
      </c>
      <c r="I219" s="481"/>
      <c r="J219" s="402"/>
      <c r="K219" s="483"/>
      <c r="L219" s="481">
        <v>757.16</v>
      </c>
      <c r="M219" s="461"/>
      <c r="N219" s="483">
        <f>SUM(L219:M219)</f>
        <v>757.16</v>
      </c>
      <c r="O219" s="437">
        <f t="shared" ref="O219:O220" si="55">I219+L219</f>
        <v>757.16</v>
      </c>
      <c r="P219" s="399"/>
      <c r="Q219" s="363">
        <f t="shared" ref="Q219:Q220" si="56">SUM(O219:P219)</f>
        <v>757.16</v>
      </c>
      <c r="R219" s="490">
        <v>10</v>
      </c>
    </row>
    <row r="220" spans="1:18" s="491" customFormat="1" ht="28.5" customHeight="1">
      <c r="A220" s="884"/>
      <c r="B220" s="509"/>
      <c r="C220" s="872" t="s">
        <v>407</v>
      </c>
      <c r="D220" s="872"/>
      <c r="E220" s="506"/>
      <c r="F220" s="489">
        <v>1476.49</v>
      </c>
      <c r="G220" s="411">
        <v>-1476.49</v>
      </c>
      <c r="H220" s="412">
        <f>SUM(F220:G220)</f>
        <v>0</v>
      </c>
      <c r="I220" s="481"/>
      <c r="J220" s="402"/>
      <c r="K220" s="483"/>
      <c r="L220" s="481">
        <v>428.75</v>
      </c>
      <c r="M220" s="461">
        <v>-428.75</v>
      </c>
      <c r="N220" s="483">
        <f>SUM(L220:M220)</f>
        <v>0</v>
      </c>
      <c r="O220" s="437">
        <f t="shared" si="55"/>
        <v>428.75</v>
      </c>
      <c r="P220" s="439">
        <v>-428.75</v>
      </c>
      <c r="Q220" s="363">
        <f t="shared" si="56"/>
        <v>0</v>
      </c>
      <c r="R220" s="490">
        <v>11</v>
      </c>
    </row>
    <row r="221" spans="1:18" s="491" customFormat="1" ht="28.5" customHeight="1">
      <c r="A221" s="884"/>
      <c r="B221" s="509"/>
      <c r="C221" s="872" t="s">
        <v>351</v>
      </c>
      <c r="D221" s="872"/>
      <c r="E221" s="506"/>
      <c r="F221" s="437">
        <v>933.4</v>
      </c>
      <c r="G221" s="439">
        <v>-933.4</v>
      </c>
      <c r="H221" s="438">
        <f>SUM(F221:G221)</f>
        <v>0</v>
      </c>
      <c r="I221" s="481"/>
      <c r="J221" s="402"/>
      <c r="K221" s="438"/>
      <c r="L221" s="481"/>
      <c r="M221" s="461"/>
      <c r="N221" s="438"/>
      <c r="O221" s="481"/>
      <c r="P221" s="439"/>
      <c r="Q221" s="355"/>
      <c r="R221" s="490">
        <v>12</v>
      </c>
    </row>
    <row r="222" spans="1:18" s="491" customFormat="1" ht="28.5" customHeight="1">
      <c r="A222" s="884"/>
      <c r="B222" s="518"/>
      <c r="C222" s="872" t="s">
        <v>352</v>
      </c>
      <c r="D222" s="872"/>
      <c r="E222" s="506"/>
      <c r="F222" s="437">
        <v>18537.07</v>
      </c>
      <c r="G222" s="439">
        <v>-1652.92</v>
      </c>
      <c r="H222" s="438">
        <f t="shared" ref="H222" si="57">SUM(F222:G222)</f>
        <v>16884.150000000001</v>
      </c>
      <c r="I222" s="532"/>
      <c r="J222" s="608"/>
      <c r="K222" s="438"/>
      <c r="L222" s="553"/>
      <c r="M222" s="534"/>
      <c r="N222" s="438"/>
      <c r="O222" s="437"/>
      <c r="P222" s="439"/>
      <c r="Q222" s="354"/>
      <c r="R222" s="490">
        <v>13</v>
      </c>
    </row>
    <row r="223" spans="1:18" s="491" customFormat="1" ht="28.5" customHeight="1">
      <c r="A223" s="884"/>
      <c r="B223" s="518"/>
      <c r="C223" s="872" t="s">
        <v>226</v>
      </c>
      <c r="D223" s="872"/>
      <c r="E223" s="502"/>
      <c r="F223" s="482">
        <v>146524.49</v>
      </c>
      <c r="G223" s="439"/>
      <c r="H223" s="438">
        <f>SUM(F223:G223)</f>
        <v>146524.49</v>
      </c>
      <c r="I223" s="532"/>
      <c r="J223" s="608"/>
      <c r="K223" s="438"/>
      <c r="L223" s="553"/>
      <c r="M223" s="534"/>
      <c r="N223" s="438"/>
      <c r="O223" s="437"/>
      <c r="P223" s="439"/>
      <c r="Q223" s="354"/>
      <c r="R223" s="490">
        <v>14</v>
      </c>
    </row>
    <row r="224" spans="1:18" s="491" customFormat="1" ht="28.5" customHeight="1">
      <c r="A224" s="884"/>
      <c r="B224" s="542"/>
      <c r="C224" s="872" t="s">
        <v>224</v>
      </c>
      <c r="D224" s="872"/>
      <c r="E224" s="502"/>
      <c r="F224" s="482">
        <v>112583.07</v>
      </c>
      <c r="G224" s="439">
        <v>-291.83</v>
      </c>
      <c r="H224" s="438">
        <f>SUM(F224:G224)</f>
        <v>112291.24</v>
      </c>
      <c r="I224" s="609"/>
      <c r="J224" s="610"/>
      <c r="K224" s="611"/>
      <c r="L224" s="609"/>
      <c r="M224" s="610"/>
      <c r="N224" s="611"/>
      <c r="O224" s="609"/>
      <c r="P224" s="610"/>
      <c r="Q224" s="612"/>
      <c r="R224" s="490">
        <v>15</v>
      </c>
    </row>
    <row r="225" spans="1:18" s="491" customFormat="1" ht="28.5" customHeight="1">
      <c r="A225" s="884"/>
      <c r="B225" s="542"/>
      <c r="C225" s="613"/>
      <c r="D225" s="613"/>
      <c r="E225" s="502"/>
      <c r="F225" s="609"/>
      <c r="G225" s="610"/>
      <c r="H225" s="611"/>
      <c r="I225" s="614"/>
      <c r="J225" s="615"/>
      <c r="K225" s="611"/>
      <c r="L225" s="616"/>
      <c r="M225" s="614"/>
      <c r="N225" s="611"/>
      <c r="O225" s="609"/>
      <c r="P225" s="610"/>
      <c r="Q225" s="612"/>
      <c r="R225" s="490">
        <v>16</v>
      </c>
    </row>
    <row r="226" spans="1:18" s="491" customFormat="1" ht="28.5" customHeight="1">
      <c r="A226" s="884"/>
      <c r="B226" s="617"/>
      <c r="C226" s="873"/>
      <c r="D226" s="873"/>
      <c r="E226" s="513"/>
      <c r="F226" s="356"/>
      <c r="G226" s="403"/>
      <c r="H226" s="358"/>
      <c r="I226" s="619"/>
      <c r="J226" s="620"/>
      <c r="K226" s="358"/>
      <c r="L226" s="621"/>
      <c r="M226" s="622"/>
      <c r="N226" s="358"/>
      <c r="O226" s="356"/>
      <c r="P226" s="403"/>
      <c r="Q226" s="359"/>
      <c r="R226" s="490">
        <v>17</v>
      </c>
    </row>
    <row r="227" spans="1:18" s="491" customFormat="1" ht="28.5" customHeight="1">
      <c r="A227" s="885"/>
      <c r="B227" s="504"/>
      <c r="C227" s="874" t="s">
        <v>71</v>
      </c>
      <c r="D227" s="874"/>
      <c r="E227" s="623"/>
      <c r="F227" s="643">
        <f>SUM(F196:F200,F210:F226)</f>
        <v>500997.21</v>
      </c>
      <c r="G227" s="625">
        <f>SUM(G196:G200,G210:G226)</f>
        <v>-4354.6400000000003</v>
      </c>
      <c r="H227" s="644">
        <f>SUM(H196:H200,H210:H226)</f>
        <v>496642.56999999995</v>
      </c>
      <c r="I227" s="624">
        <f>SUM(I196:I200,I210:I226)</f>
        <v>1094</v>
      </c>
      <c r="J227" s="645"/>
      <c r="K227" s="644">
        <f t="shared" ref="K227:Q227" si="58">SUM(K196:K200,K210:K226)</f>
        <v>1094</v>
      </c>
      <c r="L227" s="705">
        <f t="shared" si="58"/>
        <v>2629.6</v>
      </c>
      <c r="M227" s="706">
        <f t="shared" si="58"/>
        <v>-428.75</v>
      </c>
      <c r="N227" s="644">
        <f t="shared" si="58"/>
        <v>2200.85</v>
      </c>
      <c r="O227" s="624">
        <f t="shared" si="58"/>
        <v>3723.6000000000004</v>
      </c>
      <c r="P227" s="706">
        <f t="shared" si="58"/>
        <v>-428.75</v>
      </c>
      <c r="Q227" s="707">
        <f t="shared" si="58"/>
        <v>3294.8500000000004</v>
      </c>
      <c r="R227" s="646">
        <v>18</v>
      </c>
    </row>
    <row r="228" spans="1:18" s="491" customFormat="1" ht="28.5" hidden="1" customHeight="1">
      <c r="A228" s="626"/>
      <c r="B228" s="504"/>
      <c r="C228" s="872"/>
      <c r="D228" s="872"/>
      <c r="E228" s="502"/>
      <c r="F228" s="627">
        <f>SUM(F195:F201,F211:F222)</f>
        <v>4958278.9900000012</v>
      </c>
      <c r="G228" s="610"/>
      <c r="H228" s="628"/>
      <c r="I228" s="627">
        <f>SUM(I195:I201,I211:I222)</f>
        <v>6167.57</v>
      </c>
      <c r="J228" s="610"/>
      <c r="K228" s="628"/>
      <c r="L228" s="627">
        <f>SUM(L195:L201,L211:L222)</f>
        <v>54720.549999999988</v>
      </c>
      <c r="M228" s="610"/>
      <c r="N228" s="628"/>
      <c r="O228" s="627">
        <f>SUM(O195:O201,O211:O222)</f>
        <v>60888.119999999974</v>
      </c>
      <c r="P228" s="610"/>
      <c r="Q228" s="647"/>
      <c r="R228" s="490"/>
    </row>
    <row r="229" spans="1:18" s="491" customFormat="1" ht="28.5" hidden="1" customHeight="1">
      <c r="A229" s="626"/>
      <c r="B229" s="504"/>
      <c r="C229" s="594"/>
      <c r="D229" s="508"/>
      <c r="E229" s="506"/>
      <c r="F229" s="627">
        <f t="shared" ref="F229:F238" si="59">SUM(F195:F202,F212:F223)</f>
        <v>5095537.9100000011</v>
      </c>
      <c r="G229" s="610"/>
      <c r="H229" s="628"/>
      <c r="I229" s="627">
        <f t="shared" ref="I229:I238" si="60">SUM(I195:I202,I212:I223)</f>
        <v>6167.57</v>
      </c>
      <c r="J229" s="610"/>
      <c r="K229" s="628"/>
      <c r="L229" s="627">
        <f t="shared" ref="L229:L238" si="61">SUM(L195:L202,L212:L223)</f>
        <v>54720.549999999988</v>
      </c>
      <c r="M229" s="610"/>
      <c r="N229" s="628"/>
      <c r="O229" s="627">
        <f t="shared" ref="O229:O238" si="62">SUM(O195:O202,O212:O223)</f>
        <v>60888.119999999974</v>
      </c>
      <c r="P229" s="610"/>
      <c r="Q229" s="647"/>
      <c r="R229" s="490"/>
    </row>
    <row r="230" spans="1:18" s="491" customFormat="1" ht="28.5" hidden="1" customHeight="1">
      <c r="A230" s="626"/>
      <c r="B230" s="504"/>
      <c r="C230" s="594"/>
      <c r="D230" s="508"/>
      <c r="E230" s="506"/>
      <c r="F230" s="627">
        <f t="shared" si="59"/>
        <v>489106.97000000003</v>
      </c>
      <c r="G230" s="610"/>
      <c r="H230" s="628"/>
      <c r="I230" s="627">
        <f t="shared" si="60"/>
        <v>921.76</v>
      </c>
      <c r="J230" s="610"/>
      <c r="K230" s="628"/>
      <c r="L230" s="627">
        <f t="shared" si="61"/>
        <v>2629.6</v>
      </c>
      <c r="M230" s="610"/>
      <c r="N230" s="628"/>
      <c r="O230" s="627">
        <f t="shared" si="62"/>
        <v>3551.36</v>
      </c>
      <c r="P230" s="610"/>
      <c r="Q230" s="647"/>
      <c r="R230" s="490"/>
    </row>
    <row r="231" spans="1:18" s="491" customFormat="1" ht="28.5" hidden="1" customHeight="1">
      <c r="A231" s="626"/>
      <c r="B231" s="504"/>
      <c r="C231" s="594"/>
      <c r="D231" s="508"/>
      <c r="E231" s="506"/>
      <c r="F231" s="627">
        <f t="shared" si="59"/>
        <v>485786.32</v>
      </c>
      <c r="G231" s="610"/>
      <c r="H231" s="628"/>
      <c r="I231" s="627">
        <f t="shared" si="60"/>
        <v>526.21</v>
      </c>
      <c r="J231" s="610"/>
      <c r="K231" s="628"/>
      <c r="L231" s="627">
        <f t="shared" si="61"/>
        <v>2509.1</v>
      </c>
      <c r="M231" s="610"/>
      <c r="N231" s="628"/>
      <c r="O231" s="627">
        <f t="shared" si="62"/>
        <v>3035.31</v>
      </c>
      <c r="P231" s="610"/>
      <c r="Q231" s="647"/>
      <c r="R231" s="490"/>
    </row>
    <row r="232" spans="1:18" s="491" customFormat="1" ht="28.5" hidden="1" customHeight="1">
      <c r="A232" s="626"/>
      <c r="B232" s="504"/>
      <c r="C232" s="594"/>
      <c r="D232" s="508"/>
      <c r="E232" s="506"/>
      <c r="F232" s="627">
        <f t="shared" si="59"/>
        <v>481765.74</v>
      </c>
      <c r="G232" s="610"/>
      <c r="H232" s="628"/>
      <c r="I232" s="627">
        <f t="shared" si="60"/>
        <v>526.21</v>
      </c>
      <c r="J232" s="610"/>
      <c r="K232" s="628"/>
      <c r="L232" s="627">
        <f t="shared" si="61"/>
        <v>1253.8499999999999</v>
      </c>
      <c r="M232" s="610"/>
      <c r="N232" s="628"/>
      <c r="O232" s="627">
        <f t="shared" si="62"/>
        <v>1780.06</v>
      </c>
      <c r="P232" s="610"/>
      <c r="Q232" s="647"/>
      <c r="R232" s="490"/>
    </row>
    <row r="233" spans="1:18" s="491" customFormat="1" ht="28.5" hidden="1" customHeight="1">
      <c r="A233" s="626"/>
      <c r="B233" s="504"/>
      <c r="C233" s="594"/>
      <c r="D233" s="508"/>
      <c r="E233" s="506"/>
      <c r="F233" s="627">
        <f t="shared" si="59"/>
        <v>924407.95</v>
      </c>
      <c r="G233" s="610"/>
      <c r="H233" s="628"/>
      <c r="I233" s="627">
        <f t="shared" si="60"/>
        <v>1620.21</v>
      </c>
      <c r="J233" s="610"/>
      <c r="K233" s="628"/>
      <c r="L233" s="627">
        <f t="shared" si="61"/>
        <v>3844.5699999999997</v>
      </c>
      <c r="M233" s="610"/>
      <c r="N233" s="628"/>
      <c r="O233" s="627">
        <f t="shared" si="62"/>
        <v>5464.7800000000007</v>
      </c>
      <c r="P233" s="610"/>
      <c r="Q233" s="647"/>
      <c r="R233" s="490"/>
    </row>
    <row r="234" spans="1:18" s="491" customFormat="1" ht="28.5" hidden="1" customHeight="1">
      <c r="A234" s="626"/>
      <c r="B234" s="504"/>
      <c r="C234" s="594"/>
      <c r="D234" s="508"/>
      <c r="E234" s="506"/>
      <c r="F234" s="627">
        <f t="shared" si="59"/>
        <v>5882686.9400000013</v>
      </c>
      <c r="G234" s="610"/>
      <c r="H234" s="628"/>
      <c r="I234" s="627">
        <f t="shared" si="60"/>
        <v>7755.3799999999992</v>
      </c>
      <c r="J234" s="610"/>
      <c r="K234" s="628"/>
      <c r="L234" s="627">
        <f t="shared" si="61"/>
        <v>58536.05999999999</v>
      </c>
      <c r="M234" s="610"/>
      <c r="N234" s="628"/>
      <c r="O234" s="627">
        <f t="shared" si="62"/>
        <v>66291.439999999973</v>
      </c>
      <c r="P234" s="610"/>
      <c r="Q234" s="647"/>
      <c r="R234" s="490"/>
    </row>
    <row r="235" spans="1:18" s="491" customFormat="1" ht="28.5" hidden="1" customHeight="1">
      <c r="A235" s="626"/>
      <c r="B235" s="504"/>
      <c r="C235" s="594"/>
      <c r="D235" s="508"/>
      <c r="E235" s="506"/>
      <c r="F235" s="627">
        <f t="shared" si="59"/>
        <v>10840273.630000003</v>
      </c>
      <c r="G235" s="610"/>
      <c r="H235" s="628"/>
      <c r="I235" s="627">
        <f t="shared" si="60"/>
        <v>13429.14</v>
      </c>
      <c r="J235" s="610"/>
      <c r="K235" s="628"/>
      <c r="L235" s="627">
        <f t="shared" si="61"/>
        <v>113256.60999999999</v>
      </c>
      <c r="M235" s="610"/>
      <c r="N235" s="628"/>
      <c r="O235" s="627">
        <f t="shared" si="62"/>
        <v>126685.74999999994</v>
      </c>
      <c r="P235" s="610"/>
      <c r="Q235" s="647"/>
      <c r="R235" s="490"/>
    </row>
    <row r="236" spans="1:18" s="491" customFormat="1" ht="28.5" hidden="1" customHeight="1">
      <c r="A236" s="626"/>
      <c r="B236" s="504"/>
      <c r="C236" s="594"/>
      <c r="D236" s="508"/>
      <c r="E236" s="506"/>
      <c r="F236" s="627">
        <f t="shared" si="59"/>
        <v>11325418.840000002</v>
      </c>
      <c r="G236" s="610"/>
      <c r="H236" s="628"/>
      <c r="I236" s="627">
        <f t="shared" si="60"/>
        <v>14350.9</v>
      </c>
      <c r="J236" s="610"/>
      <c r="K236" s="628"/>
      <c r="L236" s="627">
        <f t="shared" si="61"/>
        <v>115886.20999999999</v>
      </c>
      <c r="M236" s="610"/>
      <c r="N236" s="628"/>
      <c r="O236" s="627">
        <f t="shared" si="62"/>
        <v>130237.10999999994</v>
      </c>
      <c r="P236" s="610"/>
      <c r="Q236" s="647"/>
      <c r="R236" s="490"/>
    </row>
    <row r="237" spans="1:18" ht="28.5" hidden="1" customHeight="1">
      <c r="A237" s="626"/>
      <c r="B237" s="518"/>
      <c r="C237" s="594"/>
      <c r="D237" s="508"/>
      <c r="E237" s="506"/>
      <c r="F237" s="627">
        <f t="shared" si="59"/>
        <v>11810796.920000004</v>
      </c>
      <c r="G237" s="524"/>
      <c r="H237" s="629"/>
      <c r="I237" s="627">
        <f t="shared" si="60"/>
        <v>15049.349999999999</v>
      </c>
      <c r="J237" s="524"/>
      <c r="K237" s="629"/>
      <c r="L237" s="627">
        <f t="shared" si="61"/>
        <v>117638.15</v>
      </c>
      <c r="M237" s="524"/>
      <c r="N237" s="629"/>
      <c r="O237" s="627">
        <f t="shared" si="62"/>
        <v>132687.49999999997</v>
      </c>
      <c r="P237" s="524"/>
      <c r="Q237" s="648"/>
    </row>
    <row r="238" spans="1:18" ht="28.5" hidden="1" customHeight="1">
      <c r="A238" s="632"/>
      <c r="B238" s="633"/>
      <c r="C238" s="873"/>
      <c r="D238" s="873"/>
      <c r="E238" s="513"/>
      <c r="F238" s="627">
        <f t="shared" si="59"/>
        <v>12300351.740000002</v>
      </c>
      <c r="G238" s="634"/>
      <c r="H238" s="635"/>
      <c r="I238" s="627">
        <f t="shared" si="60"/>
        <v>15575.559999999998</v>
      </c>
      <c r="J238" s="634"/>
      <c r="K238" s="635"/>
      <c r="L238" s="627">
        <f t="shared" si="61"/>
        <v>118463.25</v>
      </c>
      <c r="M238" s="634"/>
      <c r="N238" s="635"/>
      <c r="O238" s="627">
        <f t="shared" si="62"/>
        <v>134038.80999999997</v>
      </c>
      <c r="P238" s="634"/>
      <c r="Q238" s="649"/>
    </row>
    <row r="239" spans="1:18" ht="28.5" customHeight="1" thickBot="1">
      <c r="A239" s="875" t="s">
        <v>228</v>
      </c>
      <c r="B239" s="876"/>
      <c r="C239" s="876"/>
      <c r="D239" s="876"/>
      <c r="E239" s="877"/>
      <c r="F239" s="636">
        <f>SUM(F227,F195,F21)</f>
        <v>5251762.1099999994</v>
      </c>
      <c r="G239" s="637">
        <f>SUM(G227,G195,G21)</f>
        <v>-4354.6400000000003</v>
      </c>
      <c r="H239" s="650">
        <f>SUM(H227,H195,H21)</f>
        <v>5247407.47</v>
      </c>
      <c r="I239" s="651">
        <f t="shared" ref="I239:P239" si="63">SUM(I227,I195,I21)</f>
        <v>6378.6900000000005</v>
      </c>
      <c r="J239" s="650"/>
      <c r="K239" s="652">
        <f t="shared" si="63"/>
        <v>6378.6900000000005</v>
      </c>
      <c r="L239" s="636">
        <f t="shared" si="63"/>
        <v>60707.499999999985</v>
      </c>
      <c r="M239" s="637">
        <f t="shared" si="63"/>
        <v>-428.75</v>
      </c>
      <c r="N239" s="652">
        <f t="shared" si="63"/>
        <v>60278.749999999985</v>
      </c>
      <c r="O239" s="636">
        <f t="shared" si="63"/>
        <v>67086.189999999973</v>
      </c>
      <c r="P239" s="637">
        <f t="shared" si="63"/>
        <v>-428.75</v>
      </c>
      <c r="Q239" s="653">
        <f>SUM(Q227,Q195,Q21)</f>
        <v>66657.439999999973</v>
      </c>
      <c r="R239" s="630">
        <v>19</v>
      </c>
    </row>
    <row r="240" spans="1:18" ht="28.5" customHeight="1">
      <c r="A240" s="491"/>
      <c r="B240" s="491"/>
      <c r="C240" s="491"/>
      <c r="D240" s="577"/>
      <c r="E240" s="491"/>
      <c r="F240" s="491"/>
      <c r="G240" s="491"/>
      <c r="H240" s="491"/>
      <c r="I240" s="491"/>
      <c r="J240" s="491"/>
      <c r="K240" s="491"/>
      <c r="L240" s="491"/>
      <c r="M240" s="491"/>
      <c r="N240" s="491"/>
      <c r="O240" s="491"/>
      <c r="P240" s="491"/>
      <c r="Q240" s="491"/>
    </row>
    <row r="241" spans="1:17" ht="28.5" customHeight="1">
      <c r="A241" s="491"/>
      <c r="B241" s="491"/>
      <c r="C241" s="491"/>
      <c r="D241" s="491"/>
      <c r="E241" s="491"/>
      <c r="F241" s="491"/>
      <c r="G241" s="491"/>
      <c r="H241" s="491"/>
      <c r="I241" s="491"/>
      <c r="J241" s="491"/>
      <c r="K241" s="491"/>
      <c r="L241" s="491"/>
      <c r="M241" s="491"/>
      <c r="N241" s="491"/>
      <c r="O241" s="491"/>
      <c r="P241" s="491"/>
      <c r="Q241" s="491"/>
    </row>
    <row r="242" spans="1:17" ht="28.5" customHeight="1">
      <c r="A242" s="491"/>
      <c r="B242" s="491"/>
      <c r="C242" s="491"/>
      <c r="D242" s="577"/>
      <c r="E242" s="491"/>
      <c r="F242" s="491"/>
      <c r="G242" s="491"/>
      <c r="H242" s="491"/>
      <c r="I242" s="491"/>
      <c r="J242" s="491"/>
      <c r="K242" s="491"/>
      <c r="L242" s="491"/>
      <c r="M242" s="491"/>
      <c r="N242" s="491"/>
      <c r="O242" s="491"/>
      <c r="P242" s="491"/>
      <c r="Q242" s="491"/>
    </row>
    <row r="243" spans="1:17" ht="28.5" customHeight="1">
      <c r="A243" s="491"/>
      <c r="B243" s="491"/>
      <c r="C243" s="491"/>
      <c r="D243" s="491"/>
      <c r="E243" s="491"/>
      <c r="F243" s="491"/>
      <c r="G243" s="491"/>
      <c r="H243" s="491"/>
      <c r="I243" s="491"/>
      <c r="J243" s="491"/>
      <c r="K243" s="491"/>
      <c r="L243" s="491"/>
      <c r="M243" s="491"/>
      <c r="N243" s="491"/>
      <c r="O243" s="491"/>
      <c r="P243" s="491"/>
      <c r="Q243" s="491"/>
    </row>
    <row r="244" spans="1:17" ht="28.5" customHeight="1">
      <c r="A244" s="492"/>
      <c r="B244" s="492"/>
      <c r="C244" s="492"/>
      <c r="D244" s="492"/>
      <c r="E244" s="492"/>
      <c r="F244" s="492"/>
      <c r="G244" s="492"/>
      <c r="H244" s="492"/>
      <c r="I244" s="492"/>
      <c r="J244" s="492"/>
      <c r="K244" s="492"/>
      <c r="L244" s="492"/>
      <c r="M244" s="492"/>
      <c r="N244" s="492"/>
      <c r="O244" s="492"/>
      <c r="P244" s="492"/>
      <c r="Q244" s="492"/>
    </row>
  </sheetData>
  <mergeCells count="242">
    <mergeCell ref="A2:Q2"/>
    <mergeCell ref="A4:E4"/>
    <mergeCell ref="P4:Q4"/>
    <mergeCell ref="A5:E7"/>
    <mergeCell ref="F5:H6"/>
    <mergeCell ref="I5:Q5"/>
    <mergeCell ref="I6:K6"/>
    <mergeCell ref="L6:N6"/>
    <mergeCell ref="O6:Q6"/>
    <mergeCell ref="F19:F20"/>
    <mergeCell ref="H19:H20"/>
    <mergeCell ref="A22:A26"/>
    <mergeCell ref="C22:D22"/>
    <mergeCell ref="F22:F24"/>
    <mergeCell ref="H22:H24"/>
    <mergeCell ref="C25:D25"/>
    <mergeCell ref="C26:D26"/>
    <mergeCell ref="A8:A21"/>
    <mergeCell ref="C8:D8"/>
    <mergeCell ref="F8:F13"/>
    <mergeCell ref="G8:G13"/>
    <mergeCell ref="H8:H13"/>
    <mergeCell ref="C14:D14"/>
    <mergeCell ref="C16:D16"/>
    <mergeCell ref="F16:F18"/>
    <mergeCell ref="H16:H18"/>
    <mergeCell ref="C19:D19"/>
    <mergeCell ref="C53:D53"/>
    <mergeCell ref="C54:D54"/>
    <mergeCell ref="C45:D45"/>
    <mergeCell ref="F45:F47"/>
    <mergeCell ref="H45:H47"/>
    <mergeCell ref="C48:D48"/>
    <mergeCell ref="F48:F49"/>
    <mergeCell ref="H48:H49"/>
    <mergeCell ref="A28:Q28"/>
    <mergeCell ref="A31:Q31"/>
    <mergeCell ref="A33:E33"/>
    <mergeCell ref="P33:Q33"/>
    <mergeCell ref="A34:E36"/>
    <mergeCell ref="F34:H35"/>
    <mergeCell ref="I34:Q34"/>
    <mergeCell ref="I35:K35"/>
    <mergeCell ref="L35:N35"/>
    <mergeCell ref="O35:Q35"/>
    <mergeCell ref="C55:D55"/>
    <mergeCell ref="A57:Q57"/>
    <mergeCell ref="A60:Q60"/>
    <mergeCell ref="A62:E62"/>
    <mergeCell ref="P62:Q62"/>
    <mergeCell ref="A63:E65"/>
    <mergeCell ref="F63:H64"/>
    <mergeCell ref="I63:Q63"/>
    <mergeCell ref="I64:K64"/>
    <mergeCell ref="L64:N64"/>
    <mergeCell ref="A37:A55"/>
    <mergeCell ref="C37:D37"/>
    <mergeCell ref="C38:D38"/>
    <mergeCell ref="C39:D39"/>
    <mergeCell ref="F39:F40"/>
    <mergeCell ref="H39:H40"/>
    <mergeCell ref="C41:D41"/>
    <mergeCell ref="C42:D42"/>
    <mergeCell ref="F42:F44"/>
    <mergeCell ref="H42:H44"/>
    <mergeCell ref="C50:D50"/>
    <mergeCell ref="F50:F51"/>
    <mergeCell ref="H50:H51"/>
    <mergeCell ref="C52:D52"/>
    <mergeCell ref="F77:F78"/>
    <mergeCell ref="H77:H78"/>
    <mergeCell ref="O64:Q64"/>
    <mergeCell ref="A66:A84"/>
    <mergeCell ref="C66:D66"/>
    <mergeCell ref="C67:D67"/>
    <mergeCell ref="C68:D68"/>
    <mergeCell ref="C69:D69"/>
    <mergeCell ref="C70:D70"/>
    <mergeCell ref="C71:D71"/>
    <mergeCell ref="C72:D72"/>
    <mergeCell ref="C73:D73"/>
    <mergeCell ref="C79:D79"/>
    <mergeCell ref="C80:D80"/>
    <mergeCell ref="C81:D81"/>
    <mergeCell ref="C82:D82"/>
    <mergeCell ref="C83:D83"/>
    <mergeCell ref="C84:D84"/>
    <mergeCell ref="C74:D74"/>
    <mergeCell ref="C75:D75"/>
    <mergeCell ref="C76:D76"/>
    <mergeCell ref="C77:D77"/>
    <mergeCell ref="A86:Q86"/>
    <mergeCell ref="A89:Q89"/>
    <mergeCell ref="A91:E91"/>
    <mergeCell ref="P91:Q91"/>
    <mergeCell ref="A92:E94"/>
    <mergeCell ref="F92:H93"/>
    <mergeCell ref="I92:Q92"/>
    <mergeCell ref="I93:K93"/>
    <mergeCell ref="L93:N93"/>
    <mergeCell ref="O93:Q93"/>
    <mergeCell ref="F103:F104"/>
    <mergeCell ref="H103:H104"/>
    <mergeCell ref="C105:D105"/>
    <mergeCell ref="C106:D106"/>
    <mergeCell ref="C107:D107"/>
    <mergeCell ref="C108:D108"/>
    <mergeCell ref="A95:A113"/>
    <mergeCell ref="C95:D95"/>
    <mergeCell ref="C96:D96"/>
    <mergeCell ref="C97:D97"/>
    <mergeCell ref="C98:D98"/>
    <mergeCell ref="C99:D99"/>
    <mergeCell ref="C100:D100"/>
    <mergeCell ref="C101:D101"/>
    <mergeCell ref="C102:D102"/>
    <mergeCell ref="C103:D103"/>
    <mergeCell ref="A120:E120"/>
    <mergeCell ref="P120:Q120"/>
    <mergeCell ref="A121:E123"/>
    <mergeCell ref="F121:H122"/>
    <mergeCell ref="I121:Q121"/>
    <mergeCell ref="I122:K122"/>
    <mergeCell ref="L122:N122"/>
    <mergeCell ref="O122:Q122"/>
    <mergeCell ref="C109:D109"/>
    <mergeCell ref="C110:D110"/>
    <mergeCell ref="F110:F113"/>
    <mergeCell ref="H110:H113"/>
    <mergeCell ref="A115:Q115"/>
    <mergeCell ref="A118:Q118"/>
    <mergeCell ref="H127:H129"/>
    <mergeCell ref="C130:D130"/>
    <mergeCell ref="C132:D132"/>
    <mergeCell ref="F132:F137"/>
    <mergeCell ref="H132:H137"/>
    <mergeCell ref="C138:D138"/>
    <mergeCell ref="A124:A142"/>
    <mergeCell ref="C124:D124"/>
    <mergeCell ref="C125:D125"/>
    <mergeCell ref="C126:D126"/>
    <mergeCell ref="C127:D127"/>
    <mergeCell ref="F127:F129"/>
    <mergeCell ref="C139:D139"/>
    <mergeCell ref="C140:D140"/>
    <mergeCell ref="C141:D141"/>
    <mergeCell ref="C142:D142"/>
    <mergeCell ref="A144:Q144"/>
    <mergeCell ref="A147:Q147"/>
    <mergeCell ref="A149:E149"/>
    <mergeCell ref="P149:Q149"/>
    <mergeCell ref="A150:E152"/>
    <mergeCell ref="F150:H151"/>
    <mergeCell ref="I150:Q150"/>
    <mergeCell ref="I151:K151"/>
    <mergeCell ref="L151:N151"/>
    <mergeCell ref="O151:Q151"/>
    <mergeCell ref="A153:A171"/>
    <mergeCell ref="C153:D153"/>
    <mergeCell ref="C154:D154"/>
    <mergeCell ref="F154:F155"/>
    <mergeCell ref="H154:H155"/>
    <mergeCell ref="C156:D156"/>
    <mergeCell ref="F156:F158"/>
    <mergeCell ref="H156:H158"/>
    <mergeCell ref="C159:D159"/>
    <mergeCell ref="F159:F160"/>
    <mergeCell ref="C166:D166"/>
    <mergeCell ref="C167:D167"/>
    <mergeCell ref="C168:D168"/>
    <mergeCell ref="C169:D169"/>
    <mergeCell ref="C170:D170"/>
    <mergeCell ref="C171:D171"/>
    <mergeCell ref="H159:H160"/>
    <mergeCell ref="C161:D161"/>
    <mergeCell ref="C162:D162"/>
    <mergeCell ref="C163:D163"/>
    <mergeCell ref="C164:D164"/>
    <mergeCell ref="C165:D165"/>
    <mergeCell ref="A173:Q173"/>
    <mergeCell ref="A176:Q176"/>
    <mergeCell ref="A178:E178"/>
    <mergeCell ref="P178:Q178"/>
    <mergeCell ref="A179:E181"/>
    <mergeCell ref="F179:H180"/>
    <mergeCell ref="I179:Q179"/>
    <mergeCell ref="I180:K180"/>
    <mergeCell ref="L180:N180"/>
    <mergeCell ref="O180:Q180"/>
    <mergeCell ref="C191:D191"/>
    <mergeCell ref="C192:D192"/>
    <mergeCell ref="C193:D193"/>
    <mergeCell ref="C194:D194"/>
    <mergeCell ref="C195:D195"/>
    <mergeCell ref="A196:A200"/>
    <mergeCell ref="C196:D196"/>
    <mergeCell ref="C197:D197"/>
    <mergeCell ref="A182:A195"/>
    <mergeCell ref="C182:D182"/>
    <mergeCell ref="C183:D183"/>
    <mergeCell ref="C184:D184"/>
    <mergeCell ref="C185:D185"/>
    <mergeCell ref="C186:D186"/>
    <mergeCell ref="C187:D187"/>
    <mergeCell ref="C188:D188"/>
    <mergeCell ref="C189:D189"/>
    <mergeCell ref="C190:D190"/>
    <mergeCell ref="A207:E209"/>
    <mergeCell ref="F207:H208"/>
    <mergeCell ref="I207:Q207"/>
    <mergeCell ref="I208:K208"/>
    <mergeCell ref="L208:N208"/>
    <mergeCell ref="O208:Q208"/>
    <mergeCell ref="F197:F199"/>
    <mergeCell ref="H197:H199"/>
    <mergeCell ref="C200:D200"/>
    <mergeCell ref="A201:Q201"/>
    <mergeCell ref="A204:Q204"/>
    <mergeCell ref="A206:E206"/>
    <mergeCell ref="P206:Q206"/>
    <mergeCell ref="C224:D224"/>
    <mergeCell ref="C226:D226"/>
    <mergeCell ref="C227:D227"/>
    <mergeCell ref="C228:D228"/>
    <mergeCell ref="C238:D238"/>
    <mergeCell ref="A239:E239"/>
    <mergeCell ref="F215:F216"/>
    <mergeCell ref="H215:H216"/>
    <mergeCell ref="C217:D217"/>
    <mergeCell ref="C218:D218"/>
    <mergeCell ref="C219:D219"/>
    <mergeCell ref="C220:D220"/>
    <mergeCell ref="A210:A227"/>
    <mergeCell ref="C210:D210"/>
    <mergeCell ref="C211:D211"/>
    <mergeCell ref="C212:D212"/>
    <mergeCell ref="C213:D213"/>
    <mergeCell ref="C214:D214"/>
    <mergeCell ref="C215:D215"/>
    <mergeCell ref="C221:D221"/>
    <mergeCell ref="C222:D222"/>
    <mergeCell ref="C223:D223"/>
  </mergeCells>
  <phoneticPr fontId="5"/>
  <pageMargins left="0.86614173228346458" right="0.78740157480314965" top="0.19685039370078741" bottom="0.19685039370078741" header="0.51181102362204722" footer="0.51181102362204722"/>
  <pageSetup paperSize="9" scale="74" orientation="landscape" r:id="rId1"/>
  <headerFooter alignWithMargins="0"/>
  <rowBreaks count="7" manualBreakCount="7">
    <brk id="29" max="16" man="1"/>
    <brk id="58" max="16" man="1"/>
    <brk id="87" max="16" man="1"/>
    <brk id="116" max="16" man="1"/>
    <brk id="145" max="16" man="1"/>
    <brk id="174" max="16" man="1"/>
    <brk id="202"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S68"/>
  <sheetViews>
    <sheetView view="pageBreakPreview" topLeftCell="A28" zoomScaleNormal="100" zoomScaleSheetLayoutView="100" workbookViewId="0">
      <selection activeCell="I12" sqref="I12"/>
    </sheetView>
  </sheetViews>
  <sheetFormatPr defaultRowHeight="13.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 min="15" max="15" width="2.625" customWidth="1"/>
  </cols>
  <sheetData>
    <row r="1" spans="1:16" ht="23.25" customHeight="1"/>
    <row r="2" spans="1:16" s="351" customFormat="1" ht="24" customHeight="1">
      <c r="A2" s="279"/>
      <c r="B2" s="178"/>
      <c r="C2" s="179"/>
      <c r="D2" s="183" t="s">
        <v>244</v>
      </c>
      <c r="E2" s="183"/>
      <c r="F2" s="180"/>
      <c r="G2" s="180"/>
      <c r="H2" s="180"/>
      <c r="I2" s="180"/>
      <c r="J2" s="180"/>
      <c r="K2" s="180"/>
      <c r="L2" s="180"/>
      <c r="M2" s="180"/>
      <c r="N2" s="180"/>
      <c r="O2" s="179"/>
    </row>
    <row r="3" spans="1:16" s="351" customFormat="1" ht="33.75" customHeight="1" thickBot="1">
      <c r="A3" s="344"/>
      <c r="B3" s="181"/>
      <c r="C3" s="179"/>
      <c r="D3" s="179"/>
      <c r="E3" s="179"/>
      <c r="F3" s="179"/>
      <c r="G3" s="179"/>
      <c r="H3" s="179"/>
      <c r="I3" s="179"/>
      <c r="J3" s="179"/>
      <c r="K3" s="969" t="s">
        <v>245</v>
      </c>
      <c r="L3" s="969"/>
      <c r="M3" s="173"/>
      <c r="N3" s="173"/>
      <c r="O3" s="179"/>
    </row>
    <row r="4" spans="1:16" s="220" customFormat="1" ht="18.75" customHeight="1">
      <c r="A4" s="344"/>
      <c r="B4" s="181"/>
      <c r="C4" s="170"/>
      <c r="D4" s="970" t="s">
        <v>246</v>
      </c>
      <c r="E4" s="970"/>
      <c r="F4" s="171"/>
      <c r="G4" s="962" t="s">
        <v>359</v>
      </c>
      <c r="H4" s="972"/>
      <c r="I4" s="962" t="s">
        <v>393</v>
      </c>
      <c r="J4" s="973"/>
      <c r="K4" s="953" t="s">
        <v>397</v>
      </c>
      <c r="L4" s="974"/>
      <c r="M4" s="210"/>
      <c r="N4" s="212"/>
      <c r="O4" s="173"/>
    </row>
    <row r="5" spans="1:16" s="220" customFormat="1" ht="18.75" customHeight="1">
      <c r="A5" s="344"/>
      <c r="B5" s="184"/>
      <c r="C5" s="176"/>
      <c r="D5" s="971"/>
      <c r="E5" s="971"/>
      <c r="F5" s="177"/>
      <c r="G5" s="955" t="s">
        <v>360</v>
      </c>
      <c r="H5" s="975"/>
      <c r="I5" s="955" t="s">
        <v>361</v>
      </c>
      <c r="J5" s="975"/>
      <c r="K5" s="955" t="s">
        <v>362</v>
      </c>
      <c r="L5" s="976"/>
      <c r="M5" s="213"/>
      <c r="N5" s="212"/>
      <c r="O5" s="173"/>
    </row>
    <row r="6" spans="1:16" s="220" customFormat="1" ht="24.95" customHeight="1">
      <c r="A6" s="344"/>
      <c r="B6" s="181"/>
      <c r="C6" s="202"/>
      <c r="D6" s="968" t="s">
        <v>363</v>
      </c>
      <c r="E6" s="968"/>
      <c r="F6" s="174"/>
      <c r="G6" s="192">
        <v>28900</v>
      </c>
      <c r="H6" s="193"/>
      <c r="I6" s="194"/>
      <c r="J6" s="194"/>
      <c r="K6" s="192">
        <f>SUM(G6:J6)</f>
        <v>28900</v>
      </c>
      <c r="L6" s="206"/>
      <c r="M6" s="198"/>
      <c r="N6" s="173"/>
      <c r="O6" s="173"/>
      <c r="P6" s="300" t="s">
        <v>275</v>
      </c>
    </row>
    <row r="7" spans="1:16" s="220" customFormat="1" ht="24.95" customHeight="1">
      <c r="A7" s="344"/>
      <c r="B7" s="181"/>
      <c r="C7" s="202"/>
      <c r="D7" s="977" t="s">
        <v>364</v>
      </c>
      <c r="E7" s="977"/>
      <c r="F7" s="174"/>
      <c r="G7" s="192">
        <v>100000</v>
      </c>
      <c r="H7" s="193"/>
      <c r="I7" s="194"/>
      <c r="J7" s="194"/>
      <c r="K7" s="192">
        <f>SUM(G7:J7)</f>
        <v>100000</v>
      </c>
      <c r="L7" s="206"/>
      <c r="M7" s="198"/>
      <c r="N7" s="173"/>
      <c r="O7" s="173"/>
      <c r="P7"/>
    </row>
    <row r="8" spans="1:16" s="220" customFormat="1" ht="24.95" customHeight="1">
      <c r="A8" s="344"/>
      <c r="B8" s="181"/>
      <c r="C8" s="202"/>
      <c r="D8" s="978" t="s">
        <v>365</v>
      </c>
      <c r="E8" s="978"/>
      <c r="F8" s="174"/>
      <c r="G8" s="192">
        <v>8500</v>
      </c>
      <c r="H8" s="193"/>
      <c r="I8" s="194"/>
      <c r="J8" s="194"/>
      <c r="K8" s="192">
        <f>SUM(G8:J8)</f>
        <v>8500</v>
      </c>
      <c r="L8" s="206"/>
      <c r="M8" s="198"/>
      <c r="N8" s="173"/>
      <c r="O8" s="173"/>
      <c r="P8"/>
    </row>
    <row r="9" spans="1:16" s="220" customFormat="1" ht="24.95" customHeight="1">
      <c r="A9" s="344"/>
      <c r="B9" s="181"/>
      <c r="C9" s="185"/>
      <c r="D9" s="979" t="s">
        <v>247</v>
      </c>
      <c r="E9" s="979"/>
      <c r="F9" s="186"/>
      <c r="G9" s="195">
        <v>50</v>
      </c>
      <c r="H9" s="196"/>
      <c r="I9" s="197"/>
      <c r="J9" s="197"/>
      <c r="K9" s="192">
        <f>SUM(G9:I9)</f>
        <v>50</v>
      </c>
      <c r="L9" s="211"/>
      <c r="M9" s="198"/>
      <c r="N9" s="173"/>
      <c r="O9" s="173"/>
      <c r="P9" s="217" t="s">
        <v>400</v>
      </c>
    </row>
    <row r="10" spans="1:16" s="220" customFormat="1" ht="24.95" customHeight="1" thickBot="1">
      <c r="A10" s="344"/>
      <c r="B10" s="181"/>
      <c r="C10" s="203"/>
      <c r="D10" s="169" t="s">
        <v>241</v>
      </c>
      <c r="E10" s="169"/>
      <c r="F10" s="204"/>
      <c r="G10" s="207">
        <f>SUM(G6:G9)</f>
        <v>137450</v>
      </c>
      <c r="H10" s="208"/>
      <c r="I10" s="207">
        <f>SUM(I6:I9)</f>
        <v>0</v>
      </c>
      <c r="J10" s="209"/>
      <c r="K10" s="207">
        <f>SUM(K6:K9)</f>
        <v>137450</v>
      </c>
      <c r="L10" s="214"/>
      <c r="M10" s="198"/>
      <c r="N10" s="173"/>
      <c r="O10" s="173"/>
      <c r="P10"/>
    </row>
    <row r="11" spans="1:16" s="220" customFormat="1" ht="24.95" customHeight="1">
      <c r="A11" s="344"/>
      <c r="B11" s="181"/>
      <c r="C11" s="173"/>
      <c r="D11" s="172"/>
      <c r="E11" s="172"/>
      <c r="F11" s="173"/>
      <c r="G11" s="198"/>
      <c r="H11" s="198"/>
      <c r="I11" s="198"/>
      <c r="J11" s="198"/>
      <c r="K11" s="198"/>
      <c r="L11" s="198"/>
      <c r="M11" s="198"/>
      <c r="N11" s="173"/>
      <c r="O11" s="173"/>
      <c r="P11"/>
    </row>
    <row r="12" spans="1:16" s="220" customFormat="1" ht="24.95" customHeight="1">
      <c r="A12" s="344"/>
      <c r="B12" s="181"/>
      <c r="C12" s="173"/>
      <c r="D12" s="172"/>
      <c r="E12" s="172"/>
      <c r="F12" s="173"/>
      <c r="G12" s="198"/>
      <c r="H12" s="198"/>
      <c r="I12" s="198"/>
      <c r="J12" s="198"/>
      <c r="K12" s="198"/>
      <c r="L12" s="198"/>
      <c r="M12" s="198"/>
      <c r="N12" s="173"/>
      <c r="O12" s="173"/>
      <c r="P12"/>
    </row>
    <row r="13" spans="1:16" s="173" customFormat="1" ht="24" customHeight="1">
      <c r="A13" s="344"/>
      <c r="B13" s="181"/>
      <c r="D13" s="183" t="s">
        <v>248</v>
      </c>
      <c r="E13" s="183"/>
      <c r="G13" s="182"/>
      <c r="I13" s="182"/>
      <c r="K13" s="182"/>
      <c r="M13" s="182"/>
      <c r="P13"/>
    </row>
    <row r="14" spans="1:16" s="173" customFormat="1" ht="33" customHeight="1" thickBot="1">
      <c r="A14" s="344"/>
      <c r="B14" s="181"/>
      <c r="D14" s="179"/>
      <c r="E14" s="179"/>
      <c r="F14" s="179"/>
      <c r="G14" s="179"/>
      <c r="H14" s="179"/>
      <c r="I14" s="179"/>
      <c r="J14" s="179"/>
      <c r="K14" s="179"/>
      <c r="L14" s="179"/>
      <c r="M14" s="339" t="s">
        <v>245</v>
      </c>
      <c r="N14" s="340"/>
      <c r="P14"/>
    </row>
    <row r="15" spans="1:16" s="220" customFormat="1" ht="24" customHeight="1">
      <c r="A15" s="344"/>
      <c r="B15" s="181"/>
      <c r="C15" s="170"/>
      <c r="D15" s="970" t="s">
        <v>246</v>
      </c>
      <c r="E15" s="970"/>
      <c r="F15" s="171"/>
      <c r="G15" s="962" t="s">
        <v>249</v>
      </c>
      <c r="H15" s="963"/>
      <c r="I15" s="958" t="s">
        <v>394</v>
      </c>
      <c r="J15" s="959"/>
      <c r="K15" s="962" t="s">
        <v>395</v>
      </c>
      <c r="L15" s="963"/>
      <c r="M15" s="953" t="s">
        <v>397</v>
      </c>
      <c r="N15" s="954"/>
      <c r="O15" s="173"/>
      <c r="P15"/>
    </row>
    <row r="16" spans="1:16" s="220" customFormat="1" ht="19.5" customHeight="1">
      <c r="A16" s="344"/>
      <c r="B16" s="181"/>
      <c r="C16" s="176"/>
      <c r="D16" s="971"/>
      <c r="E16" s="971"/>
      <c r="F16" s="177"/>
      <c r="G16" s="955" t="s">
        <v>360</v>
      </c>
      <c r="H16" s="964"/>
      <c r="I16" s="960"/>
      <c r="J16" s="961"/>
      <c r="K16" s="955" t="s">
        <v>396</v>
      </c>
      <c r="L16" s="964"/>
      <c r="M16" s="965" t="s">
        <v>366</v>
      </c>
      <c r="N16" s="966"/>
      <c r="O16" s="173"/>
      <c r="P16"/>
    </row>
    <row r="17" spans="1:16" s="220" customFormat="1" ht="24.75" customHeight="1">
      <c r="A17" s="344"/>
      <c r="B17" s="181"/>
      <c r="C17" s="202"/>
      <c r="D17" s="188" t="s">
        <v>367</v>
      </c>
      <c r="E17" s="345" t="s">
        <v>368</v>
      </c>
      <c r="F17" s="174"/>
      <c r="G17" s="195">
        <v>39147</v>
      </c>
      <c r="H17" s="193"/>
      <c r="I17" s="197"/>
      <c r="J17" s="194"/>
      <c r="K17" s="192"/>
      <c r="L17" s="193"/>
      <c r="M17" s="194">
        <f>G17+I17-K17</f>
        <v>39147</v>
      </c>
      <c r="N17" s="175"/>
      <c r="O17" s="173"/>
      <c r="P17" s="300" t="s">
        <v>275</v>
      </c>
    </row>
    <row r="18" spans="1:16" s="220" customFormat="1" ht="24.95" customHeight="1">
      <c r="A18" s="344"/>
      <c r="B18" s="181"/>
      <c r="C18" s="185"/>
      <c r="D18" s="188" t="s">
        <v>369</v>
      </c>
      <c r="E18" s="346" t="s">
        <v>370</v>
      </c>
      <c r="F18" s="186"/>
      <c r="G18" s="195">
        <v>1000</v>
      </c>
      <c r="H18" s="196"/>
      <c r="I18" s="197"/>
      <c r="J18" s="197"/>
      <c r="K18" s="192"/>
      <c r="L18" s="196"/>
      <c r="M18" s="194">
        <f>G18+I18-K18</f>
        <v>1000</v>
      </c>
      <c r="N18" s="187"/>
      <c r="O18" s="173"/>
      <c r="P18"/>
    </row>
    <row r="19" spans="1:16" s="220" customFormat="1" ht="24.95" customHeight="1">
      <c r="A19" s="344"/>
      <c r="B19" s="181"/>
      <c r="C19" s="185"/>
      <c r="D19" s="188" t="s">
        <v>371</v>
      </c>
      <c r="E19" s="346" t="s">
        <v>370</v>
      </c>
      <c r="F19" s="186"/>
      <c r="G19" s="195">
        <v>1000</v>
      </c>
      <c r="H19" s="196"/>
      <c r="I19" s="197"/>
      <c r="J19" s="197"/>
      <c r="K19" s="192"/>
      <c r="L19" s="196"/>
      <c r="M19" s="194">
        <f t="shared" ref="M19:M31" si="0">G19+I19-K19</f>
        <v>1000</v>
      </c>
      <c r="N19" s="187"/>
      <c r="O19" s="173"/>
      <c r="P19" s="217" t="s">
        <v>400</v>
      </c>
    </row>
    <row r="20" spans="1:16" s="220" customFormat="1" ht="24.95" customHeight="1">
      <c r="A20" s="344"/>
      <c r="B20" s="181"/>
      <c r="C20" s="185"/>
      <c r="D20" s="188" t="s">
        <v>372</v>
      </c>
      <c r="E20" s="346" t="s">
        <v>370</v>
      </c>
      <c r="F20" s="186"/>
      <c r="G20" s="195">
        <v>1000</v>
      </c>
      <c r="H20" s="196"/>
      <c r="I20" s="197"/>
      <c r="J20" s="197"/>
      <c r="K20" s="192"/>
      <c r="L20" s="196"/>
      <c r="M20" s="194">
        <f t="shared" si="0"/>
        <v>1000</v>
      </c>
      <c r="N20" s="187"/>
      <c r="O20" s="173"/>
    </row>
    <row r="21" spans="1:16" s="220" customFormat="1" ht="24.95" customHeight="1">
      <c r="A21" s="344"/>
      <c r="B21" s="181"/>
      <c r="C21" s="185"/>
      <c r="D21" s="188" t="s">
        <v>373</v>
      </c>
      <c r="E21" s="346" t="s">
        <v>370</v>
      </c>
      <c r="F21" s="186"/>
      <c r="G21" s="195">
        <v>150</v>
      </c>
      <c r="H21" s="196"/>
      <c r="I21" s="197"/>
      <c r="J21" s="197"/>
      <c r="K21" s="192"/>
      <c r="L21" s="196"/>
      <c r="M21" s="194">
        <f t="shared" si="0"/>
        <v>150</v>
      </c>
      <c r="N21" s="187"/>
      <c r="O21" s="173"/>
    </row>
    <row r="22" spans="1:16" s="220" customFormat="1" ht="24.95" customHeight="1">
      <c r="A22" s="344"/>
      <c r="B22" s="181"/>
      <c r="C22" s="185"/>
      <c r="D22" s="188" t="s">
        <v>374</v>
      </c>
      <c r="E22" s="346" t="s">
        <v>370</v>
      </c>
      <c r="F22" s="186"/>
      <c r="G22" s="195">
        <v>140</v>
      </c>
      <c r="H22" s="196"/>
      <c r="I22" s="197"/>
      <c r="J22" s="197"/>
      <c r="K22" s="192"/>
      <c r="L22" s="196"/>
      <c r="M22" s="194">
        <f t="shared" si="0"/>
        <v>140</v>
      </c>
      <c r="N22" s="187"/>
      <c r="O22" s="173"/>
    </row>
    <row r="23" spans="1:16" s="220" customFormat="1" ht="24.95" customHeight="1">
      <c r="A23" s="344"/>
      <c r="B23" s="181"/>
      <c r="C23" s="185"/>
      <c r="D23" s="188" t="s">
        <v>375</v>
      </c>
      <c r="E23" s="346" t="s">
        <v>370</v>
      </c>
      <c r="F23" s="186"/>
      <c r="G23" s="195">
        <v>75</v>
      </c>
      <c r="H23" s="196"/>
      <c r="I23" s="197"/>
      <c r="J23" s="197"/>
      <c r="K23" s="192"/>
      <c r="L23" s="196"/>
      <c r="M23" s="194">
        <f t="shared" si="0"/>
        <v>75</v>
      </c>
      <c r="N23" s="187"/>
      <c r="O23" s="173"/>
    </row>
    <row r="24" spans="1:16" s="220" customFormat="1" ht="24.95" hidden="1" customHeight="1">
      <c r="A24" s="344"/>
      <c r="B24" s="181"/>
      <c r="C24" s="185"/>
      <c r="D24" s="188" t="s">
        <v>376</v>
      </c>
      <c r="E24" s="346" t="s">
        <v>370</v>
      </c>
      <c r="F24" s="186"/>
      <c r="G24" s="195">
        <v>0</v>
      </c>
      <c r="H24" s="196"/>
      <c r="I24" s="197"/>
      <c r="J24" s="197"/>
      <c r="K24" s="192"/>
      <c r="L24" s="196"/>
      <c r="M24" s="194">
        <f t="shared" si="0"/>
        <v>0</v>
      </c>
      <c r="N24" s="187"/>
      <c r="O24" s="173"/>
    </row>
    <row r="25" spans="1:16" s="220" customFormat="1" ht="24.95" customHeight="1">
      <c r="A25" s="344"/>
      <c r="B25" s="181"/>
      <c r="C25" s="199"/>
      <c r="D25" s="172" t="s">
        <v>377</v>
      </c>
      <c r="E25" s="347" t="s">
        <v>370</v>
      </c>
      <c r="F25" s="173"/>
      <c r="G25" s="306">
        <v>20</v>
      </c>
      <c r="H25" s="307"/>
      <c r="I25" s="198"/>
      <c r="J25" s="198"/>
      <c r="K25" s="192"/>
      <c r="L25" s="198"/>
      <c r="M25" s="195">
        <f t="shared" si="0"/>
        <v>20</v>
      </c>
      <c r="N25" s="187"/>
      <c r="O25" s="173"/>
    </row>
    <row r="26" spans="1:16" s="220" customFormat="1" ht="24.95" customHeight="1">
      <c r="A26" s="344"/>
      <c r="B26" s="181"/>
      <c r="C26" s="185"/>
      <c r="D26" s="188" t="s">
        <v>378</v>
      </c>
      <c r="E26" s="346" t="s">
        <v>379</v>
      </c>
      <c r="F26" s="186"/>
      <c r="G26" s="195">
        <v>3120</v>
      </c>
      <c r="H26" s="196"/>
      <c r="I26" s="197"/>
      <c r="J26" s="197"/>
      <c r="K26" s="192"/>
      <c r="L26" s="196"/>
      <c r="M26" s="194">
        <f t="shared" si="0"/>
        <v>3120</v>
      </c>
      <c r="N26" s="187"/>
      <c r="O26" s="173"/>
    </row>
    <row r="27" spans="1:16" s="220" customFormat="1" ht="24.95" customHeight="1">
      <c r="A27" s="344"/>
      <c r="B27" s="181"/>
      <c r="C27" s="185"/>
      <c r="D27" s="188" t="s">
        <v>380</v>
      </c>
      <c r="E27" s="346" t="s">
        <v>381</v>
      </c>
      <c r="F27" s="186"/>
      <c r="G27" s="195">
        <v>2000</v>
      </c>
      <c r="H27" s="196"/>
      <c r="I27" s="197"/>
      <c r="J27" s="197"/>
      <c r="K27" s="192"/>
      <c r="L27" s="196"/>
      <c r="M27" s="194">
        <f t="shared" si="0"/>
        <v>2000</v>
      </c>
      <c r="N27" s="187"/>
      <c r="O27" s="173"/>
    </row>
    <row r="28" spans="1:16" s="220" customFormat="1" ht="24.95" customHeight="1">
      <c r="A28" s="344"/>
      <c r="B28" s="181"/>
      <c r="C28" s="185"/>
      <c r="D28" s="188" t="s">
        <v>382</v>
      </c>
      <c r="E28" s="346" t="s">
        <v>381</v>
      </c>
      <c r="F28" s="186"/>
      <c r="G28" s="195">
        <v>600</v>
      </c>
      <c r="H28" s="196"/>
      <c r="I28" s="197"/>
      <c r="J28" s="197"/>
      <c r="K28" s="192"/>
      <c r="L28" s="196"/>
      <c r="M28" s="194">
        <f t="shared" si="0"/>
        <v>600</v>
      </c>
      <c r="N28" s="187"/>
      <c r="O28" s="173"/>
    </row>
    <row r="29" spans="1:16" s="220" customFormat="1" ht="24.95" customHeight="1">
      <c r="A29" s="344"/>
      <c r="B29" s="181"/>
      <c r="C29" s="185"/>
      <c r="D29" s="188" t="s">
        <v>383</v>
      </c>
      <c r="E29" s="346" t="s">
        <v>381</v>
      </c>
      <c r="F29" s="186"/>
      <c r="G29" s="195">
        <v>300</v>
      </c>
      <c r="H29" s="196"/>
      <c r="I29" s="197"/>
      <c r="J29" s="197"/>
      <c r="K29" s="192"/>
      <c r="L29" s="196"/>
      <c r="M29" s="194">
        <f t="shared" si="0"/>
        <v>300</v>
      </c>
      <c r="N29" s="187"/>
      <c r="O29" s="173"/>
    </row>
    <row r="30" spans="1:16" s="220" customFormat="1" ht="24.95" customHeight="1">
      <c r="A30" s="344"/>
      <c r="B30" s="181"/>
      <c r="C30" s="185"/>
      <c r="D30" s="188" t="s">
        <v>384</v>
      </c>
      <c r="E30" s="346" t="s">
        <v>381</v>
      </c>
      <c r="F30" s="186"/>
      <c r="G30" s="195">
        <v>176</v>
      </c>
      <c r="H30" s="196"/>
      <c r="I30" s="197"/>
      <c r="J30" s="197"/>
      <c r="K30" s="192"/>
      <c r="L30" s="196"/>
      <c r="M30" s="194">
        <f t="shared" si="0"/>
        <v>176</v>
      </c>
      <c r="N30" s="187"/>
      <c r="O30" s="173"/>
    </row>
    <row r="31" spans="1:16" s="220" customFormat="1" ht="24.95" customHeight="1">
      <c r="A31" s="344"/>
      <c r="B31" s="181"/>
      <c r="C31" s="185"/>
      <c r="D31" s="189" t="s">
        <v>385</v>
      </c>
      <c r="E31" s="345" t="s">
        <v>381</v>
      </c>
      <c r="F31" s="186"/>
      <c r="G31" s="192">
        <v>100</v>
      </c>
      <c r="H31" s="196"/>
      <c r="I31" s="194"/>
      <c r="J31" s="197"/>
      <c r="K31" s="195"/>
      <c r="L31" s="196"/>
      <c r="M31" s="194">
        <f t="shared" si="0"/>
        <v>100</v>
      </c>
      <c r="N31" s="187"/>
      <c r="O31" s="173"/>
    </row>
    <row r="32" spans="1:16" s="220" customFormat="1" ht="24.95" customHeight="1">
      <c r="A32" s="344"/>
      <c r="B32" s="181"/>
      <c r="C32" s="199"/>
      <c r="D32" s="188" t="s">
        <v>386</v>
      </c>
      <c r="E32" s="347" t="s">
        <v>387</v>
      </c>
      <c r="F32" s="173"/>
      <c r="G32" s="195">
        <v>442845</v>
      </c>
      <c r="H32" s="307"/>
      <c r="I32" s="197"/>
      <c r="J32" s="198"/>
      <c r="K32" s="306"/>
      <c r="L32" s="307"/>
      <c r="M32" s="198">
        <f>G32+I32-K32</f>
        <v>442845</v>
      </c>
      <c r="N32" s="215"/>
      <c r="O32" s="173"/>
    </row>
    <row r="33" spans="1:19" s="220" customFormat="1" ht="24.95" customHeight="1" thickBot="1">
      <c r="A33" s="344"/>
      <c r="B33" s="181"/>
      <c r="C33" s="203"/>
      <c r="D33" s="169" t="s">
        <v>241</v>
      </c>
      <c r="E33" s="169"/>
      <c r="F33" s="204"/>
      <c r="G33" s="207">
        <f>SUM(G17:G32)</f>
        <v>491673</v>
      </c>
      <c r="H33" s="208"/>
      <c r="I33" s="207">
        <f>SUM(I17:I32)</f>
        <v>0</v>
      </c>
      <c r="J33" s="209"/>
      <c r="K33" s="207">
        <f>SUM(K17:K32)</f>
        <v>0</v>
      </c>
      <c r="L33" s="208"/>
      <c r="M33" s="207">
        <f>SUM(M17:M32)</f>
        <v>491673</v>
      </c>
      <c r="N33" s="205"/>
      <c r="O33" s="173"/>
    </row>
    <row r="34" spans="1:19" s="220" customFormat="1" ht="24.95" customHeight="1">
      <c r="A34" s="344"/>
      <c r="B34" s="181"/>
      <c r="C34" s="173"/>
      <c r="D34" s="172"/>
      <c r="E34" s="172"/>
      <c r="F34" s="173"/>
      <c r="G34" s="198"/>
      <c r="H34" s="198"/>
      <c r="I34" s="198"/>
      <c r="J34" s="198"/>
      <c r="K34" s="198"/>
      <c r="L34" s="198"/>
      <c r="M34" s="198"/>
      <c r="N34" s="173"/>
      <c r="O34" s="173"/>
    </row>
    <row r="35" spans="1:19" s="220" customFormat="1" ht="24.95" customHeight="1">
      <c r="A35" s="344"/>
      <c r="B35" s="178"/>
      <c r="C35" s="173"/>
      <c r="D35" s="172"/>
      <c r="E35" s="172"/>
      <c r="F35" s="173"/>
      <c r="G35" s="198"/>
      <c r="H35" s="198"/>
      <c r="I35" s="198"/>
      <c r="J35" s="198"/>
      <c r="K35" s="198"/>
      <c r="L35" s="198"/>
      <c r="M35" s="198"/>
      <c r="N35" s="173"/>
      <c r="O35" s="173"/>
    </row>
    <row r="36" spans="1:19" s="220" customFormat="1" ht="24" customHeight="1">
      <c r="A36" s="344"/>
      <c r="B36" s="181"/>
      <c r="C36" s="179"/>
      <c r="D36" s="183" t="s">
        <v>243</v>
      </c>
      <c r="E36" s="183"/>
      <c r="F36" s="183"/>
      <c r="G36" s="183"/>
      <c r="H36" s="183"/>
      <c r="I36" s="180"/>
      <c r="J36" s="180"/>
      <c r="K36" s="180"/>
      <c r="L36" s="180"/>
      <c r="M36" s="180"/>
      <c r="N36" s="180"/>
      <c r="O36" s="180"/>
    </row>
    <row r="37" spans="1:19" s="351" customFormat="1" ht="24" customHeight="1" thickBot="1">
      <c r="A37" s="348"/>
      <c r="B37" s="181"/>
      <c r="C37" s="179"/>
      <c r="D37" s="179"/>
      <c r="E37" s="179"/>
      <c r="F37" s="179"/>
      <c r="G37" s="179"/>
      <c r="H37" s="179"/>
      <c r="I37" s="179"/>
      <c r="J37" s="179"/>
      <c r="K37" s="179"/>
      <c r="L37" s="179"/>
      <c r="M37" s="339" t="s">
        <v>245</v>
      </c>
      <c r="N37" s="340"/>
      <c r="O37" s="179"/>
      <c r="P37" s="180"/>
      <c r="Q37" s="179"/>
      <c r="R37" s="220"/>
      <c r="S37" s="352"/>
    </row>
    <row r="38" spans="1:19" s="351" customFormat="1" ht="24" customHeight="1">
      <c r="A38" s="349"/>
      <c r="B38" s="184"/>
      <c r="C38" s="170"/>
      <c r="D38" s="970" t="s">
        <v>231</v>
      </c>
      <c r="E38" s="970"/>
      <c r="F38" s="171"/>
      <c r="G38" s="962" t="s">
        <v>232</v>
      </c>
      <c r="H38" s="963"/>
      <c r="I38" s="962" t="s">
        <v>388</v>
      </c>
      <c r="J38" s="963"/>
      <c r="K38" s="962" t="s">
        <v>389</v>
      </c>
      <c r="L38" s="963"/>
      <c r="M38" s="953" t="s">
        <v>398</v>
      </c>
      <c r="N38" s="954"/>
      <c r="O38" s="220"/>
      <c r="P38" s="225" t="s">
        <v>255</v>
      </c>
      <c r="Q38" s="179"/>
      <c r="R38" s="220"/>
      <c r="S38" s="352"/>
    </row>
    <row r="39" spans="1:19" s="220" customFormat="1" ht="19.5" customHeight="1">
      <c r="A39" s="349"/>
      <c r="B39" s="181"/>
      <c r="C39" s="176"/>
      <c r="D39" s="971"/>
      <c r="E39" s="971"/>
      <c r="F39" s="177"/>
      <c r="G39" s="955" t="s">
        <v>233</v>
      </c>
      <c r="H39" s="964"/>
      <c r="I39" s="955" t="s">
        <v>390</v>
      </c>
      <c r="J39" s="964"/>
      <c r="K39" s="955" t="s">
        <v>391</v>
      </c>
      <c r="L39" s="964"/>
      <c r="M39" s="955" t="s">
        <v>392</v>
      </c>
      <c r="N39" s="956"/>
      <c r="P39" t="s">
        <v>276</v>
      </c>
    </row>
    <row r="40" spans="1:19" s="220" customFormat="1" ht="19.5" customHeight="1">
      <c r="A40" s="349"/>
      <c r="B40" s="181"/>
      <c r="C40" s="226"/>
      <c r="D40" s="967" t="s">
        <v>258</v>
      </c>
      <c r="E40" s="967"/>
      <c r="F40" s="227"/>
      <c r="G40" s="228">
        <v>17338</v>
      </c>
      <c r="H40" s="229"/>
      <c r="I40" s="230"/>
      <c r="J40" s="230"/>
      <c r="K40" s="262">
        <v>1333</v>
      </c>
      <c r="L40" s="229"/>
      <c r="M40" s="230">
        <f>G40+I40-K40</f>
        <v>16005</v>
      </c>
      <c r="N40" s="350"/>
      <c r="P40" t="s">
        <v>423</v>
      </c>
    </row>
    <row r="41" spans="1:19" s="220" customFormat="1" ht="19.5" customHeight="1" thickBot="1">
      <c r="A41" s="349"/>
      <c r="B41" s="181"/>
      <c r="C41" s="221"/>
      <c r="D41" s="957" t="s">
        <v>0</v>
      </c>
      <c r="E41" s="957"/>
      <c r="F41" s="204"/>
      <c r="G41" s="222">
        <f>SUM(G40:G40)</f>
        <v>17338</v>
      </c>
      <c r="H41" s="223"/>
      <c r="I41" s="222">
        <f>SUM(I40:I40)</f>
        <v>0</v>
      </c>
      <c r="J41" s="224"/>
      <c r="K41" s="222">
        <f>SUM(K40:K40)</f>
        <v>1333</v>
      </c>
      <c r="L41" s="223"/>
      <c r="M41" s="222">
        <f>SUM(M40:M40)</f>
        <v>16005</v>
      </c>
      <c r="N41" s="233"/>
      <c r="P41" t="s">
        <v>399</v>
      </c>
    </row>
    <row r="42" spans="1:19" s="220" customFormat="1" ht="24.95" customHeight="1">
      <c r="A42" s="349"/>
      <c r="C42" s="173"/>
      <c r="D42" s="210"/>
      <c r="E42" s="210"/>
      <c r="F42" s="173"/>
      <c r="G42" s="198"/>
      <c r="H42" s="198"/>
      <c r="I42" s="198"/>
      <c r="J42" s="198"/>
      <c r="K42" s="198"/>
      <c r="L42" s="198"/>
      <c r="M42" s="198"/>
      <c r="N42" s="173"/>
    </row>
    <row r="43" spans="1:19" s="220" customFormat="1" ht="30" customHeight="1">
      <c r="A43" s="349"/>
      <c r="B43" s="181"/>
      <c r="O43" s="173"/>
    </row>
    <row r="44" spans="1:19" s="220" customFormat="1" ht="30" customHeight="1">
      <c r="A44" s="349"/>
      <c r="B44" s="181"/>
      <c r="C44" s="173"/>
      <c r="D44" s="172"/>
      <c r="E44" s="172"/>
      <c r="F44" s="173"/>
      <c r="G44" s="182"/>
      <c r="H44" s="173"/>
      <c r="I44" s="182"/>
      <c r="J44" s="173"/>
      <c r="K44" s="182"/>
      <c r="L44" s="173"/>
      <c r="M44" s="182"/>
      <c r="N44" s="173"/>
      <c r="O44" s="173"/>
    </row>
    <row r="45" spans="1:19" s="220" customFormat="1" ht="30" customHeight="1">
      <c r="A45" s="349"/>
      <c r="B45" s="181"/>
      <c r="C45" s="173"/>
      <c r="D45" s="172"/>
      <c r="E45" s="172"/>
      <c r="F45" s="173"/>
      <c r="G45" s="182"/>
      <c r="H45" s="173"/>
      <c r="I45" s="182"/>
      <c r="J45" s="173"/>
      <c r="K45" s="182"/>
      <c r="L45" s="173"/>
      <c r="M45" s="182"/>
      <c r="N45" s="173"/>
      <c r="O45" s="173"/>
    </row>
    <row r="46" spans="1:19" s="220" customFormat="1" ht="30" customHeight="1">
      <c r="A46" s="349"/>
      <c r="B46" s="181"/>
      <c r="C46" s="173"/>
      <c r="D46" s="172"/>
      <c r="E46" s="172"/>
      <c r="F46" s="173"/>
      <c r="G46" s="182"/>
      <c r="H46" s="173"/>
      <c r="I46" s="182"/>
      <c r="J46" s="173"/>
      <c r="K46" s="182"/>
      <c r="L46" s="173"/>
      <c r="M46" s="182"/>
      <c r="N46" s="173"/>
      <c r="O46" s="173"/>
    </row>
    <row r="47" spans="1:19" s="220" customFormat="1" ht="30" customHeight="1">
      <c r="A47" s="349"/>
      <c r="B47" s="181"/>
      <c r="C47" s="173"/>
      <c r="D47" s="172"/>
      <c r="E47" s="172"/>
      <c r="F47" s="173"/>
      <c r="G47" s="182"/>
      <c r="H47" s="173"/>
      <c r="I47" s="182"/>
      <c r="J47" s="173"/>
      <c r="K47" s="182"/>
      <c r="L47" s="173"/>
      <c r="M47" s="182"/>
      <c r="N47" s="173"/>
      <c r="O47" s="173"/>
    </row>
    <row r="48" spans="1:19" s="220" customFormat="1" ht="30" customHeight="1">
      <c r="A48" s="349"/>
      <c r="B48" s="181"/>
      <c r="C48" s="173"/>
      <c r="D48" s="172"/>
      <c r="E48" s="172"/>
      <c r="F48" s="173"/>
      <c r="G48" s="182"/>
      <c r="H48" s="173"/>
      <c r="I48" s="182"/>
      <c r="J48" s="173"/>
      <c r="K48" s="182"/>
      <c r="L48" s="173"/>
      <c r="M48" s="182"/>
      <c r="N48" s="173"/>
      <c r="O48" s="173"/>
    </row>
    <row r="49" spans="1:15" s="220" customFormat="1" ht="30" customHeight="1">
      <c r="A49" s="349"/>
      <c r="B49" s="181"/>
      <c r="C49" s="173"/>
      <c r="D49" s="172"/>
      <c r="E49" s="172"/>
      <c r="F49" s="173"/>
      <c r="G49" s="182"/>
      <c r="H49" s="173"/>
      <c r="I49" s="182"/>
      <c r="J49" s="173"/>
      <c r="K49" s="182"/>
      <c r="L49" s="173"/>
      <c r="M49" s="182"/>
      <c r="N49" s="173"/>
      <c r="O49" s="173"/>
    </row>
    <row r="50" spans="1:15" s="220" customFormat="1" ht="30" customHeight="1">
      <c r="A50" s="349"/>
      <c r="B50" s="181"/>
      <c r="C50" s="173"/>
      <c r="D50" s="172"/>
      <c r="E50" s="172"/>
      <c r="F50" s="173"/>
      <c r="G50" s="182"/>
      <c r="H50" s="173"/>
      <c r="I50" s="182"/>
      <c r="J50" s="173"/>
      <c r="K50" s="182"/>
      <c r="L50" s="173"/>
      <c r="M50" s="182"/>
      <c r="N50" s="173"/>
      <c r="O50" s="173"/>
    </row>
    <row r="51" spans="1:15" s="220" customFormat="1" ht="30" customHeight="1">
      <c r="A51" s="349"/>
      <c r="B51" s="181"/>
      <c r="C51" s="173"/>
      <c r="D51" s="172"/>
      <c r="E51" s="172"/>
      <c r="F51" s="173"/>
      <c r="G51" s="182"/>
      <c r="H51" s="173"/>
      <c r="I51" s="182"/>
      <c r="J51" s="173"/>
      <c r="K51" s="182"/>
      <c r="L51" s="173"/>
      <c r="M51" s="182"/>
      <c r="N51" s="173"/>
      <c r="O51" s="173"/>
    </row>
    <row r="52" spans="1:15" s="220" customFormat="1" ht="30" customHeight="1">
      <c r="A52" s="349"/>
      <c r="B52" s="181"/>
      <c r="C52" s="173"/>
      <c r="D52" s="172"/>
      <c r="E52" s="172"/>
      <c r="F52" s="173"/>
      <c r="G52" s="182"/>
      <c r="H52" s="173"/>
      <c r="I52" s="182"/>
      <c r="J52" s="173"/>
      <c r="K52" s="182"/>
      <c r="L52" s="173"/>
      <c r="M52" s="182"/>
      <c r="N52" s="173"/>
      <c r="O52" s="173"/>
    </row>
    <row r="53" spans="1:15" s="220" customFormat="1" ht="30" customHeight="1">
      <c r="A53" s="349"/>
      <c r="B53" s="181"/>
      <c r="C53" s="173"/>
      <c r="D53" s="172"/>
      <c r="E53" s="172"/>
      <c r="F53" s="173"/>
      <c r="G53" s="182"/>
      <c r="H53" s="173"/>
      <c r="I53" s="182"/>
      <c r="J53" s="173"/>
      <c r="K53" s="182"/>
      <c r="L53" s="173"/>
      <c r="M53" s="182"/>
      <c r="N53" s="173"/>
      <c r="O53" s="173"/>
    </row>
    <row r="54" spans="1:15" s="220" customFormat="1" ht="30" customHeight="1">
      <c r="A54" s="349"/>
      <c r="B54" s="181"/>
      <c r="C54" s="173"/>
      <c r="D54" s="172"/>
      <c r="E54" s="172"/>
      <c r="F54" s="173"/>
      <c r="G54" s="182"/>
      <c r="H54" s="173"/>
      <c r="I54" s="182"/>
      <c r="J54" s="173"/>
      <c r="K54" s="182"/>
      <c r="L54" s="173"/>
      <c r="M54" s="182"/>
      <c r="N54" s="173"/>
      <c r="O54" s="173"/>
    </row>
    <row r="55" spans="1:15" s="220" customFormat="1" ht="30" customHeight="1">
      <c r="A55" s="349"/>
      <c r="B55" s="181"/>
      <c r="C55" s="173"/>
      <c r="D55" s="172"/>
      <c r="E55" s="172"/>
      <c r="F55" s="173"/>
      <c r="G55" s="182"/>
      <c r="H55" s="173"/>
      <c r="I55" s="182"/>
      <c r="J55" s="173"/>
      <c r="K55" s="182"/>
      <c r="L55" s="173"/>
      <c r="M55" s="182"/>
      <c r="N55" s="173"/>
      <c r="O55" s="173"/>
    </row>
    <row r="56" spans="1:15" s="220" customFormat="1" ht="30" customHeight="1">
      <c r="A56" s="349"/>
      <c r="B56" s="181"/>
      <c r="C56" s="173"/>
      <c r="D56" s="172"/>
      <c r="E56" s="172"/>
      <c r="F56" s="173"/>
      <c r="G56" s="182"/>
      <c r="H56" s="173"/>
      <c r="I56" s="182"/>
      <c r="J56" s="173"/>
      <c r="K56" s="182"/>
      <c r="L56" s="173"/>
      <c r="M56" s="182"/>
      <c r="N56" s="173"/>
      <c r="O56" s="173"/>
    </row>
    <row r="57" spans="1:15" s="220" customFormat="1" ht="30" customHeight="1">
      <c r="A57" s="349"/>
      <c r="B57" s="181"/>
      <c r="C57" s="173"/>
      <c r="D57" s="172"/>
      <c r="E57" s="172"/>
      <c r="F57" s="173"/>
      <c r="G57" s="182"/>
      <c r="H57" s="173"/>
      <c r="I57" s="182"/>
      <c r="J57" s="173"/>
      <c r="K57" s="182"/>
      <c r="L57" s="173"/>
      <c r="M57" s="182"/>
      <c r="N57" s="173"/>
      <c r="O57" s="173"/>
    </row>
    <row r="58" spans="1:15" s="220" customFormat="1" ht="30" customHeight="1">
      <c r="A58" s="349"/>
      <c r="B58" s="181"/>
      <c r="C58" s="173"/>
      <c r="D58" s="172"/>
      <c r="E58" s="172"/>
      <c r="F58" s="173"/>
      <c r="G58" s="182"/>
      <c r="H58" s="173"/>
      <c r="I58" s="182"/>
      <c r="J58" s="173"/>
      <c r="K58" s="182"/>
      <c r="L58" s="173"/>
      <c r="M58" s="182"/>
      <c r="N58" s="173"/>
      <c r="O58" s="173"/>
    </row>
    <row r="59" spans="1:15" s="220" customFormat="1" ht="30" customHeight="1">
      <c r="A59" s="349"/>
      <c r="B59" s="181"/>
      <c r="C59" s="173"/>
      <c r="D59" s="172"/>
      <c r="E59" s="172"/>
      <c r="F59" s="173"/>
      <c r="G59" s="182"/>
      <c r="H59" s="173"/>
      <c r="I59" s="182"/>
      <c r="J59" s="173"/>
      <c r="K59" s="182"/>
      <c r="L59" s="173"/>
      <c r="M59" s="182"/>
      <c r="N59" s="173"/>
      <c r="O59" s="173"/>
    </row>
    <row r="60" spans="1:15" s="220" customFormat="1" ht="30" customHeight="1">
      <c r="A60" s="349"/>
      <c r="B60" s="181"/>
      <c r="C60" s="173"/>
      <c r="D60" s="172"/>
      <c r="E60" s="172"/>
      <c r="F60" s="173"/>
      <c r="G60" s="182"/>
      <c r="H60" s="173"/>
      <c r="I60" s="182"/>
      <c r="J60" s="173"/>
      <c r="K60" s="182"/>
      <c r="L60" s="173"/>
      <c r="M60" s="182"/>
      <c r="N60" s="173"/>
      <c r="O60" s="173"/>
    </row>
    <row r="61" spans="1:15" s="220" customFormat="1" ht="30" customHeight="1">
      <c r="A61" s="349"/>
      <c r="B61" s="181"/>
      <c r="C61" s="173"/>
      <c r="D61" s="172"/>
      <c r="E61" s="172"/>
      <c r="F61" s="173"/>
      <c r="G61" s="182"/>
      <c r="H61" s="173"/>
      <c r="I61" s="182"/>
      <c r="J61" s="173"/>
      <c r="K61" s="182"/>
      <c r="L61" s="173"/>
      <c r="M61" s="182"/>
      <c r="N61" s="173"/>
      <c r="O61" s="173"/>
    </row>
    <row r="62" spans="1:15" s="220" customFormat="1" ht="30" customHeight="1">
      <c r="A62" s="349"/>
      <c r="B62" s="181"/>
      <c r="C62" s="173"/>
      <c r="D62" s="172"/>
      <c r="E62" s="172"/>
      <c r="F62" s="173"/>
      <c r="G62" s="182"/>
      <c r="H62" s="173"/>
      <c r="I62" s="182"/>
      <c r="J62" s="173"/>
      <c r="K62" s="182"/>
      <c r="L62" s="173"/>
      <c r="M62" s="182"/>
      <c r="N62" s="173"/>
      <c r="O62" s="173"/>
    </row>
    <row r="63" spans="1:15" s="220" customFormat="1" ht="30" customHeight="1">
      <c r="A63" s="349"/>
      <c r="B63" s="181"/>
      <c r="C63" s="173"/>
      <c r="D63" s="172"/>
      <c r="E63" s="172"/>
      <c r="F63" s="173"/>
      <c r="G63" s="182"/>
      <c r="H63" s="173"/>
      <c r="I63" s="182"/>
      <c r="J63" s="173"/>
      <c r="K63" s="182"/>
      <c r="L63" s="173"/>
      <c r="M63" s="182"/>
      <c r="N63" s="173"/>
      <c r="O63" s="173"/>
    </row>
    <row r="64" spans="1:15" s="220" customFormat="1" ht="30" customHeight="1">
      <c r="A64" s="349"/>
      <c r="B64" s="181"/>
      <c r="C64" s="173"/>
      <c r="D64" s="172"/>
      <c r="E64" s="172"/>
      <c r="F64" s="173"/>
      <c r="G64" s="182"/>
      <c r="H64" s="173"/>
      <c r="I64" s="182"/>
      <c r="J64" s="173"/>
      <c r="K64" s="182"/>
      <c r="L64" s="173"/>
      <c r="M64" s="182"/>
      <c r="N64" s="173"/>
      <c r="O64" s="173"/>
    </row>
    <row r="65" spans="1:15" s="220" customFormat="1" ht="30" customHeight="1">
      <c r="A65" s="349"/>
      <c r="B65" s="181"/>
      <c r="C65" s="173"/>
      <c r="D65" s="172"/>
      <c r="E65" s="172"/>
      <c r="F65" s="173"/>
      <c r="G65" s="182"/>
      <c r="H65" s="173"/>
      <c r="I65" s="182"/>
      <c r="J65" s="173"/>
      <c r="K65" s="182"/>
      <c r="L65" s="173"/>
      <c r="M65" s="182"/>
      <c r="N65" s="173"/>
      <c r="O65" s="173"/>
    </row>
    <row r="66" spans="1:15" s="220" customFormat="1" ht="30" customHeight="1">
      <c r="A66" s="349"/>
      <c r="B66" s="181"/>
      <c r="C66" s="173"/>
      <c r="D66" s="172"/>
      <c r="E66" s="172"/>
      <c r="F66" s="173"/>
      <c r="G66" s="182"/>
      <c r="H66" s="173"/>
      <c r="I66" s="182"/>
      <c r="J66" s="173"/>
      <c r="K66" s="182"/>
      <c r="L66" s="173"/>
      <c r="M66" s="182"/>
      <c r="N66" s="173"/>
      <c r="O66" s="173"/>
    </row>
    <row r="67" spans="1:15" s="220" customFormat="1" ht="30" customHeight="1">
      <c r="A67" s="349"/>
      <c r="B67" s="181"/>
      <c r="C67" s="173"/>
      <c r="D67" s="172"/>
      <c r="E67" s="172"/>
      <c r="F67" s="173"/>
      <c r="G67" s="182"/>
      <c r="H67" s="173"/>
      <c r="I67" s="182"/>
      <c r="J67" s="173"/>
      <c r="K67" s="182"/>
      <c r="L67" s="173"/>
      <c r="M67" s="182"/>
      <c r="N67" s="173"/>
      <c r="O67" s="173"/>
    </row>
    <row r="68" spans="1:15" ht="14.25">
      <c r="C68" s="173"/>
      <c r="D68" s="172"/>
      <c r="E68" s="172"/>
      <c r="F68" s="173"/>
      <c r="G68" s="182"/>
      <c r="H68" s="173"/>
      <c r="I68" s="182"/>
      <c r="J68" s="173"/>
      <c r="K68" s="182"/>
      <c r="L68" s="173"/>
      <c r="M68" s="182"/>
      <c r="N68" s="173"/>
    </row>
  </sheetData>
  <mergeCells count="31">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s>
  <phoneticPr fontId="5"/>
  <pageMargins left="0.39370078740157483" right="0.39370078740157483" top="0.78740157480314965" bottom="0.78740157480314965" header="0.51181102362204722" footer="0.51181102362204722"/>
  <pageSetup paperSize="9" scale="81"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B27"/>
  <sheetViews>
    <sheetView view="pageBreakPreview" topLeftCell="A7" zoomScale="80" zoomScaleNormal="100" zoomScaleSheetLayoutView="80" workbookViewId="0">
      <selection activeCell="J13" sqref="J13"/>
    </sheetView>
  </sheetViews>
  <sheetFormatPr defaultRowHeight="13.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 min="23" max="23" width="13.25" bestFit="1" customWidth="1"/>
  </cols>
  <sheetData>
    <row r="1" spans="1:28" ht="14.25">
      <c r="A1" s="181"/>
      <c r="B1" s="173"/>
      <c r="C1" s="200"/>
      <c r="D1" s="172"/>
      <c r="E1" s="172"/>
      <c r="F1" s="172"/>
      <c r="G1" s="173"/>
      <c r="H1" s="182"/>
      <c r="I1" s="173"/>
      <c r="J1" s="182"/>
      <c r="K1" s="173"/>
      <c r="L1" s="182"/>
      <c r="M1" s="173"/>
      <c r="N1" s="182"/>
      <c r="O1" s="173"/>
      <c r="P1" s="173"/>
      <c r="Q1" s="201"/>
    </row>
    <row r="2" spans="1:28" ht="21">
      <c r="A2" s="181"/>
      <c r="B2" s="173"/>
      <c r="C2" s="183" t="s">
        <v>229</v>
      </c>
      <c r="D2" s="183"/>
      <c r="E2" s="183"/>
      <c r="F2" s="183"/>
      <c r="G2" s="173"/>
      <c r="H2" s="182"/>
      <c r="I2" s="173"/>
      <c r="J2" s="182"/>
      <c r="K2" s="173"/>
      <c r="L2" s="182"/>
      <c r="M2" s="173"/>
      <c r="N2" s="182"/>
      <c r="O2" s="173"/>
      <c r="P2" s="173"/>
      <c r="Q2" s="201"/>
    </row>
    <row r="3" spans="1:28" ht="15" thickBot="1">
      <c r="A3" s="181"/>
      <c r="B3" s="173"/>
      <c r="C3" s="179"/>
      <c r="D3" s="179"/>
      <c r="E3" s="179"/>
      <c r="F3" s="179"/>
      <c r="G3" s="179"/>
      <c r="H3" s="179"/>
      <c r="I3" s="179"/>
      <c r="J3" s="179"/>
      <c r="K3" s="179"/>
      <c r="L3" s="179"/>
      <c r="M3" s="179"/>
      <c r="N3" s="982" t="s">
        <v>230</v>
      </c>
      <c r="O3" s="982"/>
      <c r="P3" s="982"/>
      <c r="Q3" s="982"/>
      <c r="R3" s="982"/>
      <c r="S3" s="982"/>
      <c r="T3" s="982"/>
      <c r="U3" s="982"/>
    </row>
    <row r="4" spans="1:28" ht="37.5" customHeight="1">
      <c r="A4" s="181"/>
      <c r="B4" s="170"/>
      <c r="C4" s="970" t="s">
        <v>231</v>
      </c>
      <c r="D4" s="987"/>
      <c r="E4" s="987"/>
      <c r="F4" s="987"/>
      <c r="G4" s="171"/>
      <c r="H4" s="958" t="s">
        <v>259</v>
      </c>
      <c r="I4" s="973"/>
      <c r="J4" s="958" t="s">
        <v>280</v>
      </c>
      <c r="K4" s="973"/>
      <c r="L4" s="958" t="s">
        <v>281</v>
      </c>
      <c r="M4" s="973"/>
      <c r="N4" s="958" t="s">
        <v>282</v>
      </c>
      <c r="O4" s="989"/>
      <c r="P4" s="980" t="s">
        <v>260</v>
      </c>
      <c r="Q4" s="981"/>
      <c r="R4" s="981"/>
      <c r="S4" s="981"/>
      <c r="T4" s="981"/>
      <c r="U4" s="981"/>
      <c r="W4" s="300" t="s">
        <v>401</v>
      </c>
    </row>
    <row r="5" spans="1:28" ht="37.5" customHeight="1">
      <c r="A5" s="181"/>
      <c r="B5" s="176"/>
      <c r="C5" s="988"/>
      <c r="D5" s="988"/>
      <c r="E5" s="988"/>
      <c r="F5" s="988"/>
      <c r="G5" s="177"/>
      <c r="H5" s="955" t="s">
        <v>233</v>
      </c>
      <c r="I5" s="975"/>
      <c r="J5" s="955" t="s">
        <v>234</v>
      </c>
      <c r="K5" s="975"/>
      <c r="L5" s="955" t="s">
        <v>235</v>
      </c>
      <c r="M5" s="975"/>
      <c r="N5" s="955" t="s">
        <v>236</v>
      </c>
      <c r="O5" s="990"/>
      <c r="P5" s="980" t="s">
        <v>261</v>
      </c>
      <c r="Q5" s="981"/>
      <c r="R5" s="985" t="s">
        <v>262</v>
      </c>
      <c r="S5" s="985"/>
      <c r="T5" s="986" t="s">
        <v>263</v>
      </c>
      <c r="U5" s="986"/>
      <c r="AB5" t="s">
        <v>486</v>
      </c>
    </row>
    <row r="6" spans="1:28" ht="50.1" customHeight="1">
      <c r="A6" s="181"/>
      <c r="B6" s="239"/>
      <c r="C6" s="218" t="s">
        <v>237</v>
      </c>
      <c r="D6" s="240"/>
      <c r="E6" s="189"/>
      <c r="F6" s="189" t="s">
        <v>238</v>
      </c>
      <c r="G6" s="174"/>
      <c r="H6" s="192">
        <v>795321</v>
      </c>
      <c r="I6" s="193"/>
      <c r="J6" s="194">
        <f>N6-H6</f>
        <v>3</v>
      </c>
      <c r="K6" s="194"/>
      <c r="L6" s="192"/>
      <c r="M6" s="193"/>
      <c r="N6" s="194">
        <v>795324</v>
      </c>
      <c r="O6" s="175"/>
      <c r="P6" s="285"/>
      <c r="Q6" s="286"/>
      <c r="R6" s="287"/>
      <c r="S6" s="286"/>
      <c r="T6" s="287"/>
      <c r="U6" s="284"/>
      <c r="V6" s="287">
        <f>P6+R6-T6</f>
        <v>0</v>
      </c>
      <c r="AB6">
        <v>3068</v>
      </c>
    </row>
    <row r="7" spans="1:28" ht="50.1" customHeight="1">
      <c r="A7" s="181"/>
      <c r="B7" s="238"/>
      <c r="C7" s="190" t="s">
        <v>239</v>
      </c>
      <c r="D7" s="241"/>
      <c r="E7" s="188"/>
      <c r="F7" s="188" t="s">
        <v>238</v>
      </c>
      <c r="G7" s="186"/>
      <c r="H7" s="195">
        <v>279434</v>
      </c>
      <c r="I7" s="196"/>
      <c r="J7" s="194">
        <f t="shared" ref="J7:J15" si="0">N7-H7</f>
        <v>2</v>
      </c>
      <c r="K7" s="197"/>
      <c r="L7" s="195"/>
      <c r="M7" s="196"/>
      <c r="N7" s="194">
        <v>279436</v>
      </c>
      <c r="O7" s="187"/>
      <c r="P7" s="291"/>
      <c r="Q7" s="292"/>
      <c r="R7" s="293"/>
      <c r="S7" s="292"/>
      <c r="T7" s="293"/>
      <c r="U7" s="294"/>
      <c r="AB7">
        <v>1756</v>
      </c>
    </row>
    <row r="8" spans="1:28" ht="50.1" customHeight="1">
      <c r="A8" s="181"/>
      <c r="B8" s="238"/>
      <c r="C8" s="190" t="s">
        <v>240</v>
      </c>
      <c r="D8" s="241"/>
      <c r="E8" s="188"/>
      <c r="F8" s="188" t="s">
        <v>238</v>
      </c>
      <c r="G8" s="186"/>
      <c r="H8" s="195">
        <v>3353</v>
      </c>
      <c r="I8" s="196"/>
      <c r="J8" s="194"/>
      <c r="K8" s="197"/>
      <c r="L8" s="195"/>
      <c r="M8" s="196"/>
      <c r="N8" s="194">
        <v>3353</v>
      </c>
      <c r="O8" s="187"/>
      <c r="P8" s="291"/>
      <c r="Q8" s="292"/>
      <c r="R8" s="293"/>
      <c r="S8" s="292"/>
      <c r="T8" s="293"/>
      <c r="U8" s="294"/>
      <c r="AB8">
        <v>67</v>
      </c>
    </row>
    <row r="9" spans="1:28" ht="50.1" customHeight="1">
      <c r="A9" s="181"/>
      <c r="B9" s="238"/>
      <c r="C9" s="289" t="s">
        <v>358</v>
      </c>
      <c r="D9" s="250"/>
      <c r="E9" s="251"/>
      <c r="F9" s="251" t="s">
        <v>238</v>
      </c>
      <c r="G9" s="252"/>
      <c r="H9" s="253">
        <v>125778</v>
      </c>
      <c r="I9" s="254"/>
      <c r="J9" s="194">
        <f t="shared" si="0"/>
        <v>2</v>
      </c>
      <c r="K9" s="255"/>
      <c r="L9" s="253"/>
      <c r="M9" s="254"/>
      <c r="N9" s="256">
        <v>125780</v>
      </c>
      <c r="O9" s="187"/>
      <c r="P9" s="291"/>
      <c r="Q9" s="292"/>
      <c r="R9" s="293"/>
      <c r="S9" s="292"/>
      <c r="T9" s="293"/>
      <c r="U9" s="294"/>
      <c r="V9" s="338"/>
      <c r="W9" s="337"/>
      <c r="X9" s="225"/>
      <c r="AB9">
        <v>2514</v>
      </c>
    </row>
    <row r="10" spans="1:28" ht="50.1" customHeight="1">
      <c r="A10" s="181"/>
      <c r="B10" s="238"/>
      <c r="C10" s="280" t="s">
        <v>264</v>
      </c>
      <c r="D10" s="241"/>
      <c r="E10" s="188"/>
      <c r="F10" s="188" t="s">
        <v>238</v>
      </c>
      <c r="G10" s="186"/>
      <c r="H10" s="195">
        <v>13316</v>
      </c>
      <c r="I10" s="196"/>
      <c r="J10" s="194"/>
      <c r="K10" s="197"/>
      <c r="L10" s="195"/>
      <c r="M10" s="196"/>
      <c r="N10" s="194">
        <v>13316</v>
      </c>
      <c r="O10" s="187"/>
      <c r="P10" s="291"/>
      <c r="Q10" s="292"/>
      <c r="R10" s="293"/>
      <c r="S10" s="292"/>
      <c r="T10" s="293"/>
      <c r="U10" s="294"/>
      <c r="AB10">
        <v>266</v>
      </c>
    </row>
    <row r="11" spans="1:28" ht="50.1" customHeight="1">
      <c r="A11" s="181"/>
      <c r="B11" s="185"/>
      <c r="C11" s="280" t="s">
        <v>265</v>
      </c>
      <c r="D11" s="249"/>
      <c r="E11" s="188"/>
      <c r="F11" s="188" t="s">
        <v>238</v>
      </c>
      <c r="G11" s="186"/>
      <c r="H11" s="195">
        <v>50201</v>
      </c>
      <c r="I11" s="196"/>
      <c r="J11" s="194">
        <f t="shared" si="0"/>
        <v>1</v>
      </c>
      <c r="K11" s="197"/>
      <c r="L11" s="195"/>
      <c r="M11" s="196"/>
      <c r="N11" s="194">
        <v>50202</v>
      </c>
      <c r="O11" s="187"/>
      <c r="P11" s="291"/>
      <c r="Q11" s="292"/>
      <c r="R11" s="293"/>
      <c r="S11" s="292"/>
      <c r="T11" s="293"/>
      <c r="U11" s="294"/>
      <c r="AB11">
        <v>123</v>
      </c>
    </row>
    <row r="12" spans="1:28" ht="50.1" customHeight="1">
      <c r="A12" s="181"/>
      <c r="B12" s="199"/>
      <c r="C12" s="280" t="s">
        <v>266</v>
      </c>
      <c r="D12" s="246"/>
      <c r="E12" s="188"/>
      <c r="F12" s="188" t="s">
        <v>238</v>
      </c>
      <c r="G12" s="186"/>
      <c r="H12" s="195">
        <v>10670</v>
      </c>
      <c r="I12" s="196"/>
      <c r="J12" s="194"/>
      <c r="K12" s="197"/>
      <c r="L12" s="195"/>
      <c r="M12" s="196"/>
      <c r="N12" s="247">
        <v>10670</v>
      </c>
      <c r="O12" s="187"/>
      <c r="P12" s="291"/>
      <c r="Q12" s="292"/>
      <c r="R12" s="293"/>
      <c r="S12" s="292"/>
      <c r="T12" s="293"/>
      <c r="U12" s="294"/>
      <c r="AB12">
        <v>213</v>
      </c>
    </row>
    <row r="13" spans="1:28" ht="50.1" customHeight="1">
      <c r="A13" s="181"/>
      <c r="B13" s="185"/>
      <c r="C13" s="289" t="s">
        <v>267</v>
      </c>
      <c r="D13" s="257"/>
      <c r="E13" s="251"/>
      <c r="F13" s="251" t="s">
        <v>238</v>
      </c>
      <c r="G13" s="252"/>
      <c r="H13" s="253">
        <v>45469</v>
      </c>
      <c r="I13" s="254"/>
      <c r="J13" s="194">
        <f t="shared" si="0"/>
        <v>1</v>
      </c>
      <c r="K13" s="255"/>
      <c r="L13" s="253"/>
      <c r="M13" s="254"/>
      <c r="N13" s="258">
        <v>45470</v>
      </c>
      <c r="O13" s="187"/>
      <c r="P13" s="291"/>
      <c r="Q13" s="292"/>
      <c r="R13" s="293"/>
      <c r="S13" s="292"/>
      <c r="T13" s="293"/>
      <c r="U13" s="294"/>
      <c r="V13" s="338"/>
      <c r="W13" s="337"/>
      <c r="X13" s="225"/>
      <c r="AB13">
        <v>841</v>
      </c>
    </row>
    <row r="14" spans="1:28" ht="50.1" customHeight="1">
      <c r="A14" s="181"/>
      <c r="B14" s="238"/>
      <c r="C14" s="290" t="s">
        <v>268</v>
      </c>
      <c r="D14" s="241"/>
      <c r="E14" s="190"/>
      <c r="F14" s="190" t="s">
        <v>238</v>
      </c>
      <c r="G14" s="186"/>
      <c r="H14" s="195">
        <v>873</v>
      </c>
      <c r="I14" s="196"/>
      <c r="J14" s="194"/>
      <c r="K14" s="197"/>
      <c r="L14" s="195"/>
      <c r="M14" s="196"/>
      <c r="N14" s="258">
        <v>873</v>
      </c>
      <c r="O14" s="187"/>
      <c r="P14" s="291"/>
      <c r="Q14" s="292"/>
      <c r="R14" s="293"/>
      <c r="S14" s="292"/>
      <c r="T14" s="293"/>
      <c r="U14" s="294"/>
      <c r="AB14">
        <v>3</v>
      </c>
    </row>
    <row r="15" spans="1:28" ht="50.1" customHeight="1">
      <c r="A15" s="181"/>
      <c r="B15" s="199"/>
      <c r="C15" s="259" t="s">
        <v>269</v>
      </c>
      <c r="D15" s="241"/>
      <c r="E15" s="421"/>
      <c r="F15" s="421" t="s">
        <v>238</v>
      </c>
      <c r="G15" s="263"/>
      <c r="H15" s="264">
        <v>148694</v>
      </c>
      <c r="I15" s="265"/>
      <c r="J15" s="194">
        <f t="shared" si="0"/>
        <v>1</v>
      </c>
      <c r="K15" s="266"/>
      <c r="L15" s="264"/>
      <c r="M15" s="267"/>
      <c r="N15" s="423">
        <v>148695</v>
      </c>
      <c r="O15" s="268"/>
      <c r="P15" s="424"/>
      <c r="Q15" s="425"/>
      <c r="R15" s="426"/>
      <c r="S15" s="425"/>
      <c r="T15" s="426"/>
      <c r="U15" s="294"/>
      <c r="AB15">
        <v>1563</v>
      </c>
    </row>
    <row r="16" spans="1:28" ht="50.1" customHeight="1">
      <c r="A16" s="181"/>
      <c r="B16" s="185"/>
      <c r="C16" s="429" t="s">
        <v>420</v>
      </c>
      <c r="D16" s="249"/>
      <c r="E16" s="422"/>
      <c r="F16" s="422" t="s">
        <v>421</v>
      </c>
      <c r="G16" s="186"/>
      <c r="H16" s="253">
        <v>932</v>
      </c>
      <c r="I16" s="254"/>
      <c r="J16" s="194"/>
      <c r="K16" s="255"/>
      <c r="L16" s="253"/>
      <c r="M16" s="196"/>
      <c r="N16" s="428">
        <v>932</v>
      </c>
      <c r="O16" s="187"/>
      <c r="P16" s="291"/>
      <c r="Q16" s="292"/>
      <c r="R16" s="293"/>
      <c r="S16" s="292"/>
      <c r="T16" s="293"/>
      <c r="U16" s="427"/>
      <c r="AB16">
        <v>5</v>
      </c>
    </row>
    <row r="17" spans="1:22" ht="50.1" customHeight="1">
      <c r="A17" s="181"/>
      <c r="B17" s="226"/>
      <c r="C17" s="275"/>
      <c r="D17" s="276"/>
      <c r="E17" s="231"/>
      <c r="F17" s="231"/>
      <c r="G17" s="227"/>
      <c r="H17" s="262"/>
      <c r="I17" s="277"/>
      <c r="J17" s="230"/>
      <c r="K17" s="230"/>
      <c r="L17" s="262"/>
      <c r="M17" s="229"/>
      <c r="N17" s="278"/>
      <c r="O17" s="232"/>
      <c r="P17" s="295"/>
      <c r="Q17" s="296"/>
      <c r="R17" s="297"/>
      <c r="S17" s="296"/>
      <c r="T17" s="297"/>
      <c r="U17" s="298"/>
    </row>
    <row r="18" spans="1:22" ht="50.1" customHeight="1">
      <c r="A18" s="181"/>
      <c r="B18" s="239"/>
      <c r="C18" s="983" t="s">
        <v>241</v>
      </c>
      <c r="D18" s="240"/>
      <c r="E18" s="191"/>
      <c r="F18" s="191" t="s">
        <v>238</v>
      </c>
      <c r="G18" s="269"/>
      <c r="H18" s="270">
        <f>SUM(H6:H17)</f>
        <v>1474041</v>
      </c>
      <c r="I18" s="271"/>
      <c r="J18" s="270">
        <f t="shared" ref="J18:T18" si="1">SUM(J6:J17)</f>
        <v>10</v>
      </c>
      <c r="K18" s="272">
        <f t="shared" si="1"/>
        <v>0</v>
      </c>
      <c r="L18" s="270">
        <f t="shared" si="1"/>
        <v>0</v>
      </c>
      <c r="M18" s="271">
        <f t="shared" si="1"/>
        <v>0</v>
      </c>
      <c r="N18" s="273">
        <f t="shared" si="1"/>
        <v>1474051</v>
      </c>
      <c r="O18" s="274">
        <f t="shared" si="1"/>
        <v>0</v>
      </c>
      <c r="P18" s="285">
        <f t="shared" si="1"/>
        <v>0</v>
      </c>
      <c r="Q18" s="286">
        <f t="shared" si="1"/>
        <v>0</v>
      </c>
      <c r="R18" s="287">
        <f t="shared" si="1"/>
        <v>0</v>
      </c>
      <c r="S18" s="286">
        <f t="shared" si="1"/>
        <v>0</v>
      </c>
      <c r="T18" s="288">
        <f t="shared" si="1"/>
        <v>0</v>
      </c>
      <c r="U18" s="284"/>
    </row>
    <row r="19" spans="1:22" ht="50.1" customHeight="1" thickBot="1">
      <c r="A19" s="181"/>
      <c r="B19" s="221"/>
      <c r="C19" s="984"/>
      <c r="D19" s="242"/>
      <c r="E19" s="237"/>
      <c r="F19" s="237" t="s">
        <v>242</v>
      </c>
      <c r="G19" s="235"/>
      <c r="H19" s="248"/>
      <c r="I19" s="244"/>
      <c r="J19" s="248"/>
      <c r="K19" s="245"/>
      <c r="L19" s="243"/>
      <c r="M19" s="244"/>
      <c r="N19" s="261"/>
      <c r="O19" s="236"/>
      <c r="P19" s="177"/>
      <c r="Q19" s="282"/>
      <c r="R19" s="283"/>
      <c r="S19" s="282"/>
      <c r="T19" s="283"/>
      <c r="U19" s="282"/>
      <c r="V19" t="s">
        <v>422</v>
      </c>
    </row>
    <row r="20" spans="1:22" ht="26.1" customHeight="1">
      <c r="A20" s="181"/>
      <c r="B20" s="173"/>
      <c r="C20" s="281" t="s">
        <v>485</v>
      </c>
      <c r="D20" s="172"/>
      <c r="E20" s="172"/>
      <c r="F20" s="172"/>
      <c r="G20" s="173"/>
      <c r="H20" s="260"/>
      <c r="I20" s="198"/>
      <c r="J20" s="260"/>
      <c r="K20" s="198"/>
      <c r="L20" s="198"/>
      <c r="M20" s="198"/>
      <c r="N20" s="260"/>
      <c r="O20" s="173"/>
      <c r="P20" s="173"/>
      <c r="Q20" s="173"/>
      <c r="R20" s="279"/>
      <c r="S20" s="279"/>
      <c r="T20" s="225"/>
      <c r="U20" s="225"/>
    </row>
    <row r="21" spans="1:22" ht="26.1" customHeight="1">
      <c r="A21" s="181"/>
      <c r="B21" s="173"/>
      <c r="C21" s="281"/>
      <c r="D21" s="172"/>
      <c r="E21" s="172"/>
      <c r="F21" s="172"/>
      <c r="G21" s="173"/>
      <c r="H21" s="182"/>
      <c r="I21" s="173"/>
      <c r="J21" s="182"/>
      <c r="K21" s="173"/>
      <c r="L21" s="182"/>
      <c r="M21" s="173"/>
      <c r="N21" s="182"/>
      <c r="O21" s="173"/>
      <c r="P21" s="173"/>
      <c r="Q21" s="173"/>
      <c r="R21" s="234"/>
      <c r="S21" s="234"/>
      <c r="T21" s="225"/>
      <c r="U21" s="225"/>
    </row>
    <row r="22" spans="1:22">
      <c r="H22" t="s">
        <v>270</v>
      </c>
    </row>
    <row r="23" spans="1:22">
      <c r="N23" t="s">
        <v>271</v>
      </c>
    </row>
    <row r="26" spans="1:22" ht="14.25">
      <c r="C26" s="281" t="s">
        <v>272</v>
      </c>
    </row>
    <row r="27" spans="1:22" ht="14.25">
      <c r="C27" s="281" t="s">
        <v>273</v>
      </c>
    </row>
  </sheetData>
  <mergeCells count="15">
    <mergeCell ref="P4:U4"/>
    <mergeCell ref="N3:U3"/>
    <mergeCell ref="C18:C19"/>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 </vt:lpstr>
      <vt:lpstr>有価・出資・債権</vt:lpstr>
      <vt:lpstr>基金</vt:lpstr>
      <vt:lpstr>物品 </vt:lpstr>
      <vt:lpstr>基金!Print_Area</vt:lpstr>
      <vt:lpstr>'公有財産 '!Print_Area</vt:lpstr>
      <vt:lpstr>住民負担の状況!Print_Area</vt:lpstr>
      <vt:lpstr>特別会計!Print_Area</vt:lpstr>
      <vt:lpstr>表紙!Print_Area</vt:lpstr>
      <vt:lpstr>病院会計!Print_Area</vt:lpstr>
      <vt:lpstr>病院会計資料!Print_Area</vt:lpstr>
      <vt:lpstr>'物品 '!Print_Area</vt:lpstr>
      <vt:lpstr>有価・出資・債権!Print_Area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2021-11-30T00:16:57Z</cp:lastPrinted>
  <dcterms:created xsi:type="dcterms:W3CDTF">2000-02-04T01:18:46Z</dcterms:created>
  <dcterms:modified xsi:type="dcterms:W3CDTF">2022-05-26T09:18:16Z</dcterms:modified>
</cp:coreProperties>
</file>