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mc:AlternateContent xmlns:mc="http://schemas.openxmlformats.org/markup-compatibility/2006">
    <mc:Choice Requires="x15">
      <x15ac:absPath xmlns:x15ac="http://schemas.microsoft.com/office/spreadsheetml/2010/11/ac" url="\\10.10.150.110\share\総務課\03財務G\15財政状況の公表\財政状況作成公表関係\H25～ 財政状況の公表\財政状況の公表\R02\"/>
    </mc:Choice>
  </mc:AlternateContent>
  <xr:revisionPtr revIDLastSave="0" documentId="13_ncr:1_{864BC178-EA66-4815-B6D1-EB13BF9AC5FB}" xr6:coauthVersionLast="45" xr6:coauthVersionMax="45" xr10:uidLastSave="{00000000-0000-0000-0000-000000000000}"/>
  <bookViews>
    <workbookView xWindow="-120" yWindow="-120" windowWidth="29040" windowHeight="15840" tabRatio="923" xr2:uid="{00000000-000D-0000-FFFF-FFFF00000000}"/>
  </bookViews>
  <sheets>
    <sheet name="表紙" sheetId="1" r:id="rId1"/>
    <sheet name="予算執行状況" sheetId="2" r:id="rId2"/>
    <sheet name="特別会計" sheetId="3" r:id="rId3"/>
    <sheet name="病院会計" sheetId="4" r:id="rId4"/>
    <sheet name="病院会計資料" sheetId="5" r:id="rId5"/>
    <sheet name="住民負担の状況" sheetId="6" r:id="rId6"/>
    <sheet name="公有財産" sheetId="7" r:id="rId7"/>
    <sheet name="有価・出資・債権" sheetId="8" r:id="rId8"/>
    <sheet name="基金" sheetId="9" r:id="rId9"/>
    <sheet name="物品" sheetId="10" r:id="rId10"/>
  </sheets>
  <definedNames>
    <definedName name="_xlnm.Print_Area" localSheetId="8">基金!$A$1:$U$21</definedName>
    <definedName name="_xlnm.Print_Area" localSheetId="6">公有財産!$A$1:$Q$240</definedName>
    <definedName name="_xlnm.Print_Area" localSheetId="5">住民負担の状況!$A$1:$I$53</definedName>
    <definedName name="_xlnm.Print_Area" localSheetId="2">特別会計!$A$1:$H$127</definedName>
    <definedName name="_xlnm.Print_Area" localSheetId="0">表紙!$A$1:$K$52</definedName>
    <definedName name="_xlnm.Print_Area" localSheetId="3">病院会計!$A$1:$H$58</definedName>
    <definedName name="_xlnm.Print_Area" localSheetId="4">病院会計資料!$A$1:$H$39</definedName>
    <definedName name="_xlnm.Print_Area" localSheetId="9">物品!$A$1:$P$28</definedName>
    <definedName name="_xlnm.Print_Area" localSheetId="7">有価・出資・債権!$A$1:$N$41</definedName>
    <definedName name="_xlnm.Print_Area" localSheetId="1">予算執行状況!$A$1:$H$46</definedName>
    <definedName name="_xlnm.Print_Area">#REF!</definedName>
    <definedName name="_xlnm.Print_Titles">#N/A</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7" l="1"/>
  <c r="T18" i="9"/>
  <c r="S18" i="9"/>
  <c r="R18" i="9"/>
  <c r="Q18" i="9"/>
  <c r="P18" i="9"/>
  <c r="O18" i="9"/>
  <c r="N18" i="9"/>
  <c r="M18" i="9"/>
  <c r="L18" i="9"/>
  <c r="K18" i="9"/>
  <c r="H18" i="9"/>
  <c r="J15" i="9"/>
  <c r="J13" i="9"/>
  <c r="J12" i="9"/>
  <c r="J11" i="9"/>
  <c r="J10" i="9"/>
  <c r="J18" i="9" s="1"/>
  <c r="J9" i="9"/>
  <c r="J7" i="9"/>
  <c r="J6" i="9"/>
  <c r="M41" i="8"/>
  <c r="K41" i="8"/>
  <c r="I41" i="8"/>
  <c r="G41" i="8"/>
  <c r="M40" i="8"/>
  <c r="K33" i="8"/>
  <c r="I33" i="8"/>
  <c r="G33" i="8"/>
  <c r="M32" i="8"/>
  <c r="M31" i="8"/>
  <c r="M30" i="8"/>
  <c r="M29" i="8"/>
  <c r="M28" i="8"/>
  <c r="M27" i="8"/>
  <c r="M26" i="8"/>
  <c r="M25" i="8"/>
  <c r="M24" i="8"/>
  <c r="M23" i="8"/>
  <c r="M22" i="8"/>
  <c r="M21" i="8"/>
  <c r="M20" i="8"/>
  <c r="M19" i="8"/>
  <c r="M18" i="8"/>
  <c r="M17" i="8"/>
  <c r="M33" i="8" s="1"/>
  <c r="I10" i="8"/>
  <c r="G10" i="8"/>
  <c r="K9" i="8"/>
  <c r="K8" i="8"/>
  <c r="K7" i="8"/>
  <c r="K6" i="8"/>
  <c r="K10" i="8" s="1"/>
  <c r="I233" i="7"/>
  <c r="F233" i="7"/>
  <c r="L232" i="7"/>
  <c r="I232" i="7"/>
  <c r="F232" i="7"/>
  <c r="L231" i="7"/>
  <c r="I231" i="7"/>
  <c r="F231" i="7"/>
  <c r="L230" i="7"/>
  <c r="I230" i="7"/>
  <c r="F230" i="7"/>
  <c r="L228" i="7"/>
  <c r="L227" i="7"/>
  <c r="L238" i="7" s="1"/>
  <c r="I227" i="7"/>
  <c r="I239" i="7" s="1"/>
  <c r="G227" i="7"/>
  <c r="F227" i="7"/>
  <c r="H224" i="7"/>
  <c r="G224" i="7"/>
  <c r="H223" i="7"/>
  <c r="H222" i="7"/>
  <c r="H221" i="7"/>
  <c r="O220" i="7"/>
  <c r="N220" i="7"/>
  <c r="H220" i="7"/>
  <c r="O219" i="7"/>
  <c r="N219" i="7"/>
  <c r="H219" i="7"/>
  <c r="H218" i="7"/>
  <c r="Q217" i="7"/>
  <c r="O217" i="7"/>
  <c r="K217" i="7"/>
  <c r="H217" i="7"/>
  <c r="Q216" i="7"/>
  <c r="O216" i="7"/>
  <c r="K216" i="7"/>
  <c r="H215" i="7"/>
  <c r="O214" i="7"/>
  <c r="Q214" i="7" s="1"/>
  <c r="N214" i="7"/>
  <c r="H214" i="7"/>
  <c r="Q213" i="7"/>
  <c r="O213" i="7"/>
  <c r="K213" i="7"/>
  <c r="H213" i="7"/>
  <c r="H212" i="7"/>
  <c r="H211" i="7"/>
  <c r="Q210" i="7"/>
  <c r="O210" i="7"/>
  <c r="K210" i="7"/>
  <c r="H210" i="7"/>
  <c r="Q200" i="7"/>
  <c r="O200" i="7"/>
  <c r="K200" i="7"/>
  <c r="H200" i="7"/>
  <c r="O199" i="7"/>
  <c r="O232" i="7" s="1"/>
  <c r="N199" i="7"/>
  <c r="Q198" i="7"/>
  <c r="O198" i="7"/>
  <c r="N198" i="7"/>
  <c r="O197" i="7"/>
  <c r="O231" i="7" s="1"/>
  <c r="N197" i="7"/>
  <c r="N227" i="7" s="1"/>
  <c r="N239" i="7" s="1"/>
  <c r="H197" i="7"/>
  <c r="Q196" i="7"/>
  <c r="O196" i="7"/>
  <c r="O230" i="7" s="1"/>
  <c r="N196" i="7"/>
  <c r="K196" i="7"/>
  <c r="K227" i="7" s="1"/>
  <c r="H196" i="7"/>
  <c r="H227" i="7" s="1"/>
  <c r="H239" i="7" s="1"/>
  <c r="F196" i="7"/>
  <c r="P195" i="7"/>
  <c r="P239" i="7" s="1"/>
  <c r="M195" i="7"/>
  <c r="M239" i="7" s="1"/>
  <c r="L195" i="7"/>
  <c r="L229" i="7" s="1"/>
  <c r="I195" i="7"/>
  <c r="I228" i="7" s="1"/>
  <c r="G195" i="7"/>
  <c r="G239" i="7" s="1"/>
  <c r="F195" i="7"/>
  <c r="F239" i="7" s="1"/>
  <c r="H194" i="7"/>
  <c r="H193" i="7"/>
  <c r="F192" i="7"/>
  <c r="H192" i="7" s="1"/>
  <c r="H191" i="7"/>
  <c r="H190" i="7"/>
  <c r="H189" i="7"/>
  <c r="H188" i="7"/>
  <c r="H187" i="7"/>
  <c r="H186" i="7"/>
  <c r="H185" i="7"/>
  <c r="H184" i="7"/>
  <c r="H183" i="7"/>
  <c r="O182" i="7"/>
  <c r="Q182" i="7" s="1"/>
  <c r="N182" i="7"/>
  <c r="O171" i="7"/>
  <c r="Q171" i="7" s="1"/>
  <c r="N171" i="7"/>
  <c r="H171" i="7"/>
  <c r="O170" i="7"/>
  <c r="Q170" i="7" s="1"/>
  <c r="N170" i="7"/>
  <c r="Q169" i="7"/>
  <c r="O169" i="7"/>
  <c r="K169" i="7"/>
  <c r="H169" i="7"/>
  <c r="O168" i="7"/>
  <c r="Q168" i="7" s="1"/>
  <c r="N168" i="7"/>
  <c r="H168" i="7"/>
  <c r="O167" i="7"/>
  <c r="Q167" i="7" s="1"/>
  <c r="N167" i="7"/>
  <c r="O166" i="7"/>
  <c r="Q166" i="7" s="1"/>
  <c r="N166" i="7"/>
  <c r="O165" i="7"/>
  <c r="Q165" i="7" s="1"/>
  <c r="N165" i="7"/>
  <c r="O164" i="7"/>
  <c r="Q164" i="7" s="1"/>
  <c r="N164" i="7"/>
  <c r="O163" i="7"/>
  <c r="Q163" i="7" s="1"/>
  <c r="N163" i="7"/>
  <c r="O162" i="7"/>
  <c r="Q162" i="7" s="1"/>
  <c r="N162" i="7"/>
  <c r="O161" i="7"/>
  <c r="Q161" i="7" s="1"/>
  <c r="K161" i="7"/>
  <c r="H161" i="7"/>
  <c r="Q160" i="7"/>
  <c r="O160" i="7"/>
  <c r="N160" i="7"/>
  <c r="O159" i="7"/>
  <c r="Q159" i="7" s="1"/>
  <c r="N159" i="7"/>
  <c r="H159" i="7"/>
  <c r="Q158" i="7"/>
  <c r="O158" i="7"/>
  <c r="N158" i="7"/>
  <c r="O157" i="7"/>
  <c r="Q157" i="7" s="1"/>
  <c r="N157" i="7"/>
  <c r="K157" i="7"/>
  <c r="O156" i="7"/>
  <c r="Q156" i="7" s="1"/>
  <c r="N156" i="7"/>
  <c r="H156" i="7"/>
  <c r="Q155" i="7"/>
  <c r="O155" i="7"/>
  <c r="N155" i="7"/>
  <c r="O154" i="7"/>
  <c r="Q154" i="7" s="1"/>
  <c r="N154" i="7"/>
  <c r="H154" i="7"/>
  <c r="Q153" i="7"/>
  <c r="O153" i="7"/>
  <c r="N153" i="7"/>
  <c r="H153" i="7"/>
  <c r="O142" i="7"/>
  <c r="Q142" i="7" s="1"/>
  <c r="N142" i="7"/>
  <c r="H142" i="7"/>
  <c r="O141" i="7"/>
  <c r="Q141" i="7" s="1"/>
  <c r="K141" i="7"/>
  <c r="H141" i="7"/>
  <c r="Q140" i="7"/>
  <c r="O140" i="7"/>
  <c r="K140" i="7"/>
  <c r="H140" i="7"/>
  <c r="O139" i="7"/>
  <c r="Q139" i="7" s="1"/>
  <c r="K139" i="7"/>
  <c r="H139" i="7"/>
  <c r="O138" i="7"/>
  <c r="Q138" i="7" s="1"/>
  <c r="N138" i="7"/>
  <c r="H138" i="7"/>
  <c r="Q137" i="7"/>
  <c r="O137" i="7"/>
  <c r="N137" i="7"/>
  <c r="O136" i="7"/>
  <c r="Q136" i="7" s="1"/>
  <c r="N136" i="7"/>
  <c r="Q135" i="7"/>
  <c r="O135" i="7"/>
  <c r="K135" i="7"/>
  <c r="O134" i="7"/>
  <c r="Q134" i="7" s="1"/>
  <c r="N134" i="7"/>
  <c r="Q133" i="7"/>
  <c r="O133" i="7"/>
  <c r="K133" i="7"/>
  <c r="O132" i="7"/>
  <c r="Q132" i="7" s="1"/>
  <c r="N132" i="7"/>
  <c r="H132" i="7"/>
  <c r="H131" i="7"/>
  <c r="H130" i="7"/>
  <c r="O129" i="7"/>
  <c r="Q129" i="7" s="1"/>
  <c r="K129" i="7"/>
  <c r="Q128" i="7"/>
  <c r="O128" i="7"/>
  <c r="N128" i="7"/>
  <c r="H127" i="7"/>
  <c r="H126" i="7"/>
  <c r="H125" i="7"/>
  <c r="H124" i="7"/>
  <c r="O112" i="7"/>
  <c r="Q112" i="7" s="1"/>
  <c r="N112" i="7"/>
  <c r="K112" i="7"/>
  <c r="Q111" i="7"/>
  <c r="O111" i="7"/>
  <c r="K111" i="7"/>
  <c r="H110" i="7"/>
  <c r="H109" i="7"/>
  <c r="H108" i="7"/>
  <c r="H107" i="7"/>
  <c r="H106" i="7"/>
  <c r="H105" i="7"/>
  <c r="O104" i="7"/>
  <c r="Q104" i="7" s="1"/>
  <c r="K104" i="7"/>
  <c r="H103" i="7"/>
  <c r="Q102" i="7"/>
  <c r="O102" i="7"/>
  <c r="N102" i="7"/>
  <c r="H101" i="7"/>
  <c r="H100" i="7"/>
  <c r="H99" i="7"/>
  <c r="H98" i="7"/>
  <c r="H97" i="7"/>
  <c r="H96" i="7"/>
  <c r="H95" i="7"/>
  <c r="H84" i="7"/>
  <c r="H83" i="7"/>
  <c r="H82" i="7"/>
  <c r="H81" i="7"/>
  <c r="O80" i="7"/>
  <c r="Q80" i="7" s="1"/>
  <c r="K80" i="7"/>
  <c r="H80" i="7"/>
  <c r="Q79" i="7"/>
  <c r="O79" i="7"/>
  <c r="K79" i="7"/>
  <c r="H79" i="7"/>
  <c r="O78" i="7"/>
  <c r="Q78" i="7" s="1"/>
  <c r="K78" i="7"/>
  <c r="H77" i="7"/>
  <c r="O76" i="7"/>
  <c r="Q76" i="7" s="1"/>
  <c r="K76" i="7"/>
  <c r="H76" i="7"/>
  <c r="Q75" i="7"/>
  <c r="O75" i="7"/>
  <c r="N75" i="7"/>
  <c r="O74" i="7"/>
  <c r="Q74" i="7" s="1"/>
  <c r="N74" i="7"/>
  <c r="H74" i="7"/>
  <c r="O73" i="7"/>
  <c r="Q73" i="7" s="1"/>
  <c r="N73" i="7"/>
  <c r="O72" i="7"/>
  <c r="Q72" i="7" s="1"/>
  <c r="N72" i="7"/>
  <c r="H72" i="7"/>
  <c r="H71" i="7"/>
  <c r="O70" i="7"/>
  <c r="Q70" i="7" s="1"/>
  <c r="N70" i="7"/>
  <c r="H70" i="7"/>
  <c r="O69" i="7"/>
  <c r="Q69" i="7" s="1"/>
  <c r="N69" i="7"/>
  <c r="O68" i="7"/>
  <c r="Q68" i="7" s="1"/>
  <c r="N68" i="7"/>
  <c r="K68" i="7"/>
  <c r="O67" i="7"/>
  <c r="Q67" i="7" s="1"/>
  <c r="N67" i="7"/>
  <c r="H67" i="7"/>
  <c r="Q66" i="7"/>
  <c r="O66" i="7"/>
  <c r="K66" i="7"/>
  <c r="H66" i="7"/>
  <c r="O55" i="7"/>
  <c r="Q55" i="7" s="1"/>
  <c r="K55" i="7"/>
  <c r="H55" i="7"/>
  <c r="O54" i="7"/>
  <c r="Q54" i="7" s="1"/>
  <c r="K54" i="7"/>
  <c r="H54" i="7"/>
  <c r="Q53" i="7"/>
  <c r="O53" i="7"/>
  <c r="K53" i="7"/>
  <c r="K195" i="7" s="1"/>
  <c r="H53" i="7"/>
  <c r="O52" i="7"/>
  <c r="Q52" i="7" s="1"/>
  <c r="N52" i="7"/>
  <c r="H52" i="7"/>
  <c r="O51" i="7"/>
  <c r="Q51" i="7" s="1"/>
  <c r="N51" i="7"/>
  <c r="Q50" i="7"/>
  <c r="O50" i="7"/>
  <c r="N50" i="7"/>
  <c r="H50" i="7"/>
  <c r="O49" i="7"/>
  <c r="Q49" i="7" s="1"/>
  <c r="N49" i="7"/>
  <c r="Q48" i="7"/>
  <c r="O48" i="7"/>
  <c r="N48" i="7"/>
  <c r="H48" i="7"/>
  <c r="O47" i="7"/>
  <c r="Q47" i="7" s="1"/>
  <c r="N47" i="7"/>
  <c r="O46" i="7"/>
  <c r="Q46" i="7" s="1"/>
  <c r="N46" i="7"/>
  <c r="O45" i="7"/>
  <c r="Q45" i="7" s="1"/>
  <c r="N45" i="7"/>
  <c r="H45" i="7"/>
  <c r="O44" i="7"/>
  <c r="Q44" i="7" s="1"/>
  <c r="N44" i="7"/>
  <c r="Q43" i="7"/>
  <c r="O43" i="7"/>
  <c r="N43" i="7"/>
  <c r="O42" i="7"/>
  <c r="Q42" i="7" s="1"/>
  <c r="N42" i="7"/>
  <c r="H42" i="7"/>
  <c r="H41" i="7"/>
  <c r="O40" i="7"/>
  <c r="Q40" i="7" s="1"/>
  <c r="N40" i="7"/>
  <c r="H39" i="7"/>
  <c r="H38" i="7"/>
  <c r="Q37" i="7"/>
  <c r="O37" i="7"/>
  <c r="N37" i="7"/>
  <c r="O26" i="7"/>
  <c r="Q26" i="7" s="1"/>
  <c r="N26" i="7"/>
  <c r="H26" i="7"/>
  <c r="O25" i="7"/>
  <c r="Q25" i="7" s="1"/>
  <c r="N25" i="7"/>
  <c r="H25" i="7"/>
  <c r="H195" i="7" s="1"/>
  <c r="Q24" i="7"/>
  <c r="O24" i="7"/>
  <c r="N24" i="7"/>
  <c r="O23" i="7"/>
  <c r="Q23" i="7" s="1"/>
  <c r="N23" i="7"/>
  <c r="N195" i="7" s="1"/>
  <c r="Q22" i="7"/>
  <c r="O22" i="7"/>
  <c r="N22" i="7"/>
  <c r="H22" i="7"/>
  <c r="N21" i="7"/>
  <c r="M21" i="7"/>
  <c r="L21" i="7"/>
  <c r="J21" i="7"/>
  <c r="P21" i="7" s="1"/>
  <c r="I21" i="7"/>
  <c r="O21" i="7" s="1"/>
  <c r="Q21" i="7" s="1"/>
  <c r="O20" i="7"/>
  <c r="Q20" i="7" s="1"/>
  <c r="N20" i="7"/>
  <c r="Q19" i="7"/>
  <c r="O19" i="7"/>
  <c r="N19" i="7"/>
  <c r="H19" i="7"/>
  <c r="O18" i="7"/>
  <c r="Q18" i="7" s="1"/>
  <c r="N18" i="7"/>
  <c r="Q17" i="7"/>
  <c r="O17" i="7"/>
  <c r="N17" i="7"/>
  <c r="O16" i="7"/>
  <c r="Q16" i="7" s="1"/>
  <c r="N16" i="7"/>
  <c r="H16" i="7"/>
  <c r="H15" i="7"/>
  <c r="H14" i="7"/>
  <c r="O13" i="7"/>
  <c r="Q13" i="7" s="1"/>
  <c r="N13" i="7"/>
  <c r="Q12" i="7"/>
  <c r="O12" i="7"/>
  <c r="N12" i="7"/>
  <c r="O11" i="7"/>
  <c r="Q11" i="7" s="1"/>
  <c r="N11" i="7"/>
  <c r="K11" i="7"/>
  <c r="O10" i="7"/>
  <c r="Q10" i="7" s="1"/>
  <c r="K10" i="7"/>
  <c r="O9" i="7"/>
  <c r="Q9" i="7" s="1"/>
  <c r="N9" i="7"/>
  <c r="O8" i="7"/>
  <c r="Q8" i="7" s="1"/>
  <c r="N8" i="7"/>
  <c r="H8" i="7"/>
  <c r="H21" i="7" s="1"/>
  <c r="H47" i="6"/>
  <c r="F47" i="6"/>
  <c r="H46" i="6"/>
  <c r="H45" i="6" s="1"/>
  <c r="H48" i="6" s="1"/>
  <c r="F46" i="6"/>
  <c r="F45" i="6" s="1"/>
  <c r="E45" i="6"/>
  <c r="E48" i="6" s="1"/>
  <c r="H44" i="6"/>
  <c r="F44" i="6"/>
  <c r="I37" i="6"/>
  <c r="G37" i="6"/>
  <c r="E37" i="6"/>
  <c r="H36" i="6"/>
  <c r="F36" i="6"/>
  <c r="H35" i="6"/>
  <c r="F35" i="6"/>
  <c r="H34" i="6"/>
  <c r="F34" i="6"/>
  <c r="H33" i="6"/>
  <c r="F33" i="6"/>
  <c r="H32" i="6"/>
  <c r="F32" i="6"/>
  <c r="H31" i="6"/>
  <c r="F31" i="6"/>
  <c r="H30" i="6"/>
  <c r="F30" i="6"/>
  <c r="H29" i="6"/>
  <c r="F29" i="6"/>
  <c r="H28" i="6"/>
  <c r="F28" i="6"/>
  <c r="H27" i="6"/>
  <c r="F27" i="6"/>
  <c r="H26" i="6"/>
  <c r="F26" i="6"/>
  <c r="H25" i="6"/>
  <c r="F25" i="6"/>
  <c r="H24" i="6"/>
  <c r="F24" i="6"/>
  <c r="H23" i="6"/>
  <c r="F23" i="6"/>
  <c r="H22" i="6"/>
  <c r="F22" i="6"/>
  <c r="H21" i="6"/>
  <c r="F21" i="6"/>
  <c r="H20" i="6"/>
  <c r="F20" i="6"/>
  <c r="H19" i="6"/>
  <c r="F19" i="6"/>
  <c r="H18" i="6"/>
  <c r="H37" i="6" s="1"/>
  <c r="F18" i="6"/>
  <c r="F37" i="6" s="1"/>
  <c r="E13" i="6"/>
  <c r="H12" i="6"/>
  <c r="F12" i="6"/>
  <c r="H11" i="6"/>
  <c r="H13" i="6" s="1"/>
  <c r="F11" i="6"/>
  <c r="H10" i="6"/>
  <c r="F10" i="6"/>
  <c r="F13" i="6" s="1"/>
  <c r="E39" i="5"/>
  <c r="F38" i="5"/>
  <c r="F39" i="5" s="1"/>
  <c r="E38" i="5"/>
  <c r="F37" i="5"/>
  <c r="E37" i="5"/>
  <c r="H33" i="5"/>
  <c r="G33" i="5"/>
  <c r="F33" i="5"/>
  <c r="E33" i="5"/>
  <c r="H27" i="5"/>
  <c r="G27" i="5"/>
  <c r="F27" i="5"/>
  <c r="E27" i="5"/>
  <c r="G17" i="5"/>
  <c r="G16" i="5"/>
  <c r="G15" i="5"/>
  <c r="G9" i="5"/>
  <c r="F9" i="5"/>
  <c r="E9" i="5"/>
  <c r="H8" i="5"/>
  <c r="H7" i="5"/>
  <c r="H9" i="5" s="1"/>
  <c r="F58" i="4"/>
  <c r="G58" i="4" s="1"/>
  <c r="E58" i="4"/>
  <c r="G57" i="4"/>
  <c r="G56" i="4"/>
  <c r="F51" i="4"/>
  <c r="E51" i="4"/>
  <c r="G51" i="4" s="1"/>
  <c r="G48" i="4"/>
  <c r="G47" i="4"/>
  <c r="G46" i="4"/>
  <c r="E40" i="4"/>
  <c r="G39" i="4"/>
  <c r="G38" i="4"/>
  <c r="G37" i="4"/>
  <c r="F37" i="4"/>
  <c r="E37" i="4"/>
  <c r="G35" i="4"/>
  <c r="G34" i="4"/>
  <c r="G33" i="4"/>
  <c r="G32" i="4"/>
  <c r="F32" i="4"/>
  <c r="F40" i="4" s="1"/>
  <c r="G40" i="4" s="1"/>
  <c r="E32" i="4"/>
  <c r="G30" i="4"/>
  <c r="G29" i="4"/>
  <c r="G28" i="4"/>
  <c r="G27" i="4"/>
  <c r="G26" i="4"/>
  <c r="G25" i="4"/>
  <c r="F20" i="4"/>
  <c r="G20" i="4" s="1"/>
  <c r="E20" i="4"/>
  <c r="G19" i="4"/>
  <c r="F18" i="4"/>
  <c r="E18" i="4"/>
  <c r="G18" i="4" s="1"/>
  <c r="G17" i="4"/>
  <c r="G16" i="4"/>
  <c r="G15" i="4"/>
  <c r="G14" i="4"/>
  <c r="G13" i="4"/>
  <c r="G12" i="4"/>
  <c r="G11" i="4"/>
  <c r="G10" i="4"/>
  <c r="F10" i="4"/>
  <c r="E10" i="4"/>
  <c r="G8" i="4"/>
  <c r="G7" i="4"/>
  <c r="G6" i="4"/>
  <c r="G124" i="3"/>
  <c r="F124" i="3"/>
  <c r="E124" i="3"/>
  <c r="H123" i="3"/>
  <c r="G123" i="3"/>
  <c r="H122" i="3"/>
  <c r="H124" i="3" s="1"/>
  <c r="G122" i="3"/>
  <c r="F117" i="3"/>
  <c r="G117" i="3" s="1"/>
  <c r="E117" i="3"/>
  <c r="H115" i="3" s="1"/>
  <c r="H116" i="3"/>
  <c r="G116" i="3"/>
  <c r="G115" i="3"/>
  <c r="G114" i="3"/>
  <c r="H113" i="3"/>
  <c r="G113" i="3"/>
  <c r="G112" i="3"/>
  <c r="G111" i="3"/>
  <c r="H110" i="3"/>
  <c r="G110" i="3"/>
  <c r="F104" i="3"/>
  <c r="G104" i="3" s="1"/>
  <c r="E104" i="3"/>
  <c r="H102" i="3" s="1"/>
  <c r="H104" i="3" s="1"/>
  <c r="H103" i="3"/>
  <c r="G103" i="3"/>
  <c r="G102" i="3"/>
  <c r="F97" i="3"/>
  <c r="G97" i="3" s="1"/>
  <c r="E97" i="3"/>
  <c r="H96" i="3" s="1"/>
  <c r="G96" i="3"/>
  <c r="H95" i="3"/>
  <c r="G95" i="3"/>
  <c r="H94" i="3"/>
  <c r="G94" i="3"/>
  <c r="G93" i="3"/>
  <c r="H92" i="3"/>
  <c r="G92" i="3"/>
  <c r="H91" i="3"/>
  <c r="G91" i="3"/>
  <c r="F85" i="3"/>
  <c r="G85" i="3" s="1"/>
  <c r="E85" i="3"/>
  <c r="H83" i="3" s="1"/>
  <c r="H84" i="3"/>
  <c r="G84" i="3"/>
  <c r="G83" i="3"/>
  <c r="G82" i="3"/>
  <c r="H81" i="3"/>
  <c r="G81" i="3"/>
  <c r="F76" i="3"/>
  <c r="G76" i="3" s="1"/>
  <c r="E76" i="3"/>
  <c r="H74" i="3" s="1"/>
  <c r="H75" i="3"/>
  <c r="G75" i="3"/>
  <c r="G74" i="3"/>
  <c r="G73" i="3"/>
  <c r="H72" i="3"/>
  <c r="G72" i="3"/>
  <c r="G71" i="3"/>
  <c r="G70" i="3"/>
  <c r="H69" i="3"/>
  <c r="G69" i="3"/>
  <c r="F63" i="3"/>
  <c r="G63" i="3" s="1"/>
  <c r="E63" i="3"/>
  <c r="H61" i="3" s="1"/>
  <c r="H62" i="3"/>
  <c r="G62" i="3"/>
  <c r="G61" i="3"/>
  <c r="G60" i="3"/>
  <c r="H59" i="3"/>
  <c r="G59" i="3"/>
  <c r="G58" i="3"/>
  <c r="G57" i="3"/>
  <c r="H56" i="3"/>
  <c r="G56" i="3"/>
  <c r="F51" i="3"/>
  <c r="G51" i="3" s="1"/>
  <c r="E51" i="3"/>
  <c r="H49" i="3" s="1"/>
  <c r="H50" i="3"/>
  <c r="G50" i="3"/>
  <c r="G49" i="3"/>
  <c r="G48" i="3"/>
  <c r="H47" i="3"/>
  <c r="G47" i="3"/>
  <c r="G46" i="3"/>
  <c r="G45" i="3"/>
  <c r="H44" i="3"/>
  <c r="G44" i="3"/>
  <c r="G43" i="3"/>
  <c r="F28" i="3"/>
  <c r="G28" i="3" s="1"/>
  <c r="E28" i="3"/>
  <c r="H27" i="3" s="1"/>
  <c r="G27" i="3"/>
  <c r="H26" i="3"/>
  <c r="G26" i="3"/>
  <c r="H25" i="3"/>
  <c r="G25" i="3"/>
  <c r="G24" i="3"/>
  <c r="H23" i="3"/>
  <c r="G23" i="3"/>
  <c r="H22" i="3"/>
  <c r="G22" i="3"/>
  <c r="G21" i="3"/>
  <c r="H20" i="3"/>
  <c r="G20" i="3"/>
  <c r="H19" i="3"/>
  <c r="G19" i="3"/>
  <c r="G18" i="3"/>
  <c r="F13" i="3"/>
  <c r="G13" i="3" s="1"/>
  <c r="E13" i="3"/>
  <c r="H12" i="3" s="1"/>
  <c r="G12" i="3"/>
  <c r="H11" i="3"/>
  <c r="G11" i="3"/>
  <c r="H10" i="3"/>
  <c r="G10" i="3"/>
  <c r="G9" i="3"/>
  <c r="H8" i="3"/>
  <c r="G8" i="3"/>
  <c r="H7" i="3"/>
  <c r="G7" i="3"/>
  <c r="G6" i="3"/>
  <c r="H5" i="3"/>
  <c r="G5" i="3"/>
  <c r="F45" i="2"/>
  <c r="E45" i="2"/>
  <c r="H42" i="2" s="1"/>
  <c r="H44" i="2"/>
  <c r="G44" i="2"/>
  <c r="H43" i="2"/>
  <c r="G43" i="2"/>
  <c r="G42" i="2"/>
  <c r="H41" i="2"/>
  <c r="G41" i="2"/>
  <c r="H40" i="2"/>
  <c r="G40" i="2"/>
  <c r="G39" i="2"/>
  <c r="H38" i="2"/>
  <c r="G38" i="2"/>
  <c r="H37" i="2"/>
  <c r="G37" i="2"/>
  <c r="G36" i="2"/>
  <c r="H35" i="2"/>
  <c r="G35" i="2"/>
  <c r="H34" i="2"/>
  <c r="G34" i="2"/>
  <c r="G33" i="2"/>
  <c r="F28" i="2"/>
  <c r="G28" i="2" s="1"/>
  <c r="E28" i="2"/>
  <c r="G45" i="2" s="1"/>
  <c r="G27" i="2"/>
  <c r="H26" i="2"/>
  <c r="G26" i="2"/>
  <c r="H25" i="2"/>
  <c r="G25" i="2"/>
  <c r="G24" i="2"/>
  <c r="H23" i="2"/>
  <c r="G23" i="2"/>
  <c r="H22" i="2"/>
  <c r="G22" i="2"/>
  <c r="G21" i="2"/>
  <c r="H20" i="2"/>
  <c r="G20" i="2"/>
  <c r="H19" i="2"/>
  <c r="G19" i="2"/>
  <c r="G18" i="2"/>
  <c r="H17" i="2"/>
  <c r="G17" i="2"/>
  <c r="H16" i="2"/>
  <c r="G16" i="2"/>
  <c r="G15" i="2"/>
  <c r="H14" i="2"/>
  <c r="G14" i="2"/>
  <c r="H13" i="2"/>
  <c r="G13" i="2"/>
  <c r="G12" i="2"/>
  <c r="H11" i="2"/>
  <c r="G11" i="2"/>
  <c r="H10" i="2"/>
  <c r="G10" i="2"/>
  <c r="G9" i="2"/>
  <c r="H8" i="2"/>
  <c r="G8" i="2"/>
  <c r="H7" i="2"/>
  <c r="G7" i="2"/>
  <c r="G6" i="2"/>
  <c r="H85" i="3" l="1"/>
  <c r="Q195" i="7"/>
  <c r="I234" i="7"/>
  <c r="H117" i="3"/>
  <c r="F48" i="6"/>
  <c r="L234" i="7"/>
  <c r="L239" i="7"/>
  <c r="H45" i="3"/>
  <c r="H48" i="3"/>
  <c r="H57" i="3"/>
  <c r="H63" i="3" s="1"/>
  <c r="H60" i="3"/>
  <c r="H70" i="3"/>
  <c r="H76" i="3" s="1"/>
  <c r="H73" i="3"/>
  <c r="H82" i="3"/>
  <c r="H111" i="3"/>
  <c r="H114" i="3"/>
  <c r="K21" i="7"/>
  <c r="K239" i="7" s="1"/>
  <c r="O195" i="7"/>
  <c r="Q197" i="7"/>
  <c r="Q227" i="7" s="1"/>
  <c r="Q239" i="7" s="1"/>
  <c r="Q199" i="7"/>
  <c r="O227" i="7"/>
  <c r="F229" i="7"/>
  <c r="L233" i="7"/>
  <c r="F235" i="7"/>
  <c r="L236" i="7"/>
  <c r="L237" i="7"/>
  <c r="Q219" i="7"/>
  <c r="I229" i="7"/>
  <c r="I237" i="7" s="1"/>
  <c r="O233" i="7"/>
  <c r="Q220" i="7"/>
  <c r="H6" i="2"/>
  <c r="H9" i="2"/>
  <c r="H12" i="2"/>
  <c r="H15" i="2"/>
  <c r="H18" i="2"/>
  <c r="H21" i="2"/>
  <c r="H24" i="2"/>
  <c r="H27" i="2"/>
  <c r="H33" i="2"/>
  <c r="H45" i="2" s="1"/>
  <c r="H36" i="2"/>
  <c r="H39" i="2"/>
  <c r="H6" i="3"/>
  <c r="H13" i="3" s="1"/>
  <c r="H9" i="3"/>
  <c r="H18" i="3"/>
  <c r="H28" i="3" s="1"/>
  <c r="H21" i="3"/>
  <c r="H24" i="3"/>
  <c r="H43" i="3"/>
  <c r="H46" i="3"/>
  <c r="H58" i="3"/>
  <c r="H71" i="3"/>
  <c r="H93" i="3"/>
  <c r="H97" i="3" s="1"/>
  <c r="H112" i="3"/>
  <c r="F228" i="7"/>
  <c r="F236" i="7" s="1"/>
  <c r="F234" i="7"/>
  <c r="L235" i="7"/>
  <c r="J239" i="7"/>
  <c r="H51" i="3" l="1"/>
  <c r="I238" i="7"/>
  <c r="I236" i="7"/>
  <c r="O229" i="7"/>
  <c r="O228" i="7"/>
  <c r="O238" i="7"/>
  <c r="O239" i="7"/>
  <c r="F237" i="7"/>
  <c r="H28" i="2"/>
  <c r="I235" i="7"/>
  <c r="F238" i="7"/>
  <c r="O234" i="7" l="1"/>
  <c r="O236" i="7"/>
  <c r="O237" i="7"/>
  <c r="O23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TomikiTakao</author>
  </authors>
  <commentList>
    <comment ref="H13" authorId="0" shapeId="0" xr:uid="{00000000-0006-0000-0100-000001000000}">
      <text>
        <r>
          <rPr>
            <b/>
            <sz val="9"/>
            <rFont val="MS P ゴシック"/>
            <charset val="128"/>
          </rPr>
          <t>TomikiTakao:</t>
        </r>
        <r>
          <rPr>
            <sz val="9"/>
            <rFont val="MS P ゴシック"/>
            <charset val="128"/>
          </rPr>
          <t xml:space="preserve">
</t>
        </r>
        <r>
          <rPr>
            <sz val="9"/>
            <rFont val="MS P ゴシック"/>
            <charset val="128"/>
          </rPr>
          <t>端数＋0.1</t>
        </r>
      </text>
    </comment>
    <comment ref="F23" authorId="0" shapeId="0" xr:uid="{00000000-0006-0000-0100-000002000000}">
      <text>
        <r>
          <rPr>
            <b/>
            <sz val="9"/>
            <rFont val="MS P ゴシック"/>
            <charset val="128"/>
          </rPr>
          <t xml:space="preserve">TomikiTakao:
</t>
        </r>
        <r>
          <rPr>
            <b/>
            <sz val="9"/>
            <rFont val="MS P ゴシック"/>
            <charset val="128"/>
          </rPr>
          <t>端数＋1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TomikiTakao</author>
  </authors>
  <commentList>
    <comment ref="F43" authorId="0" shapeId="0" xr:uid="{00000000-0006-0000-0200-000001000000}">
      <text>
        <r>
          <rPr>
            <b/>
            <sz val="9"/>
            <rFont val="MS P ゴシック"/>
            <charset val="128"/>
          </rPr>
          <t>TomikiTakao:</t>
        </r>
        <r>
          <rPr>
            <sz val="9"/>
            <rFont val="MS P ゴシック"/>
            <charset val="128"/>
          </rPr>
          <t xml:space="preserve">
</t>
        </r>
        <r>
          <rPr>
            <sz val="9"/>
            <rFont val="MS P ゴシック"/>
            <charset val="128"/>
          </rPr>
          <t>端数－1</t>
        </r>
      </text>
    </comment>
    <comment ref="F74" authorId="0" shapeId="0" xr:uid="{00000000-0006-0000-0200-000002000000}">
      <text>
        <r>
          <rPr>
            <b/>
            <sz val="9"/>
            <rFont val="MS P ゴシック"/>
            <charset val="128"/>
          </rPr>
          <t>TomikiTakao:</t>
        </r>
        <r>
          <rPr>
            <sz val="9"/>
            <rFont val="MS P ゴシック"/>
            <charset val="128"/>
          </rPr>
          <t xml:space="preserve">
</t>
        </r>
        <r>
          <rPr>
            <sz val="9"/>
            <rFont val="MS P ゴシック"/>
            <charset val="128"/>
          </rPr>
          <t>端数＋1</t>
        </r>
      </text>
    </comment>
    <comment ref="F81" authorId="0" shapeId="0" xr:uid="{00000000-0006-0000-0200-000003000000}">
      <text>
        <r>
          <rPr>
            <b/>
            <sz val="9"/>
            <rFont val="MS P ゴシック"/>
            <charset val="128"/>
          </rPr>
          <t>TomikiTakao:</t>
        </r>
        <r>
          <rPr>
            <sz val="9"/>
            <rFont val="MS P ゴシック"/>
            <charset val="128"/>
          </rPr>
          <t xml:space="preserve">
</t>
        </r>
        <r>
          <rPr>
            <sz val="9"/>
            <rFont val="MS P ゴシック"/>
            <charset val="128"/>
          </rPr>
          <t>端数－1</t>
        </r>
      </text>
    </comment>
    <comment ref="F92" authorId="0" shapeId="0" xr:uid="{00000000-0006-0000-0200-000004000000}">
      <text>
        <r>
          <rPr>
            <b/>
            <sz val="9"/>
            <rFont val="MS P ゴシック"/>
            <charset val="128"/>
          </rPr>
          <t>TomikiTakao:</t>
        </r>
        <r>
          <rPr>
            <sz val="9"/>
            <rFont val="MS P ゴシック"/>
            <charset val="128"/>
          </rPr>
          <t xml:space="preserve">
</t>
        </r>
        <r>
          <rPr>
            <sz val="9"/>
            <rFont val="MS P ゴシック"/>
            <charset val="128"/>
          </rPr>
          <t>端数＋1</t>
        </r>
      </text>
    </comment>
    <comment ref="H113" authorId="0" shapeId="0" xr:uid="{00000000-0006-0000-0200-000005000000}">
      <text>
        <r>
          <rPr>
            <b/>
            <sz val="9"/>
            <rFont val="MS P ゴシック"/>
            <charset val="128"/>
          </rPr>
          <t>TomikiTakao:</t>
        </r>
        <r>
          <rPr>
            <sz val="9"/>
            <rFont val="MS P ゴシック"/>
            <charset val="128"/>
          </rPr>
          <t xml:space="preserve">
</t>
        </r>
        <r>
          <rPr>
            <sz val="9"/>
            <rFont val="MS P ゴシック"/>
            <charset val="128"/>
          </rPr>
          <t>端数－1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NAN-koukaikei</author>
    <author>TomikiTakao</author>
  </authors>
  <commentList>
    <comment ref="F6" authorId="0" shapeId="0" xr:uid="{00000000-0006-0000-0300-000001000000}">
      <text>
        <r>
          <rPr>
            <b/>
            <sz val="9"/>
            <rFont val="MS P ゴシック"/>
            <charset val="128"/>
          </rPr>
          <t>端数－1</t>
        </r>
      </text>
    </comment>
    <comment ref="F25" authorId="1" shapeId="0" xr:uid="{00000000-0006-0000-0300-000002000000}">
      <text>
        <r>
          <rPr>
            <b/>
            <sz val="9"/>
            <rFont val="MS P ゴシック"/>
            <charset val="128"/>
          </rPr>
          <t>TomikiTakao:</t>
        </r>
        <r>
          <rPr>
            <sz val="9"/>
            <rFont val="MS P ゴシック"/>
            <charset val="128"/>
          </rPr>
          <t xml:space="preserve">
</t>
        </r>
        <r>
          <rPr>
            <sz val="9"/>
            <rFont val="MS P ゴシック"/>
            <charset val="128"/>
          </rPr>
          <t>端数＋1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ItouHumitosi</author>
    <author>TokitaAtusi</author>
    <author>時田厚</author>
  </authors>
  <commentList>
    <comment ref="G189" authorId="0" shapeId="0" xr:uid="{00000000-0006-0000-0600-000001000000}">
      <text>
        <r>
          <rPr>
            <b/>
            <sz val="9"/>
            <rFont val="MS P ゴシック"/>
            <charset val="128"/>
          </rPr>
          <t>ItouHumitosi:</t>
        </r>
        <r>
          <rPr>
            <sz val="9"/>
            <rFont val="MS P ゴシック"/>
            <charset val="128"/>
          </rPr>
          <t xml:space="preserve">
</t>
        </r>
        <r>
          <rPr>
            <sz val="9"/>
            <rFont val="MS P ゴシック"/>
            <charset val="128"/>
          </rPr>
          <t>下期</t>
        </r>
      </text>
    </comment>
    <comment ref="C194" authorId="1" shapeId="0" xr:uid="{00000000-0006-0000-0600-000002000000}">
      <text>
        <r>
          <rPr>
            <b/>
            <sz val="9"/>
            <rFont val="ＭＳ Ｐゴシック"/>
            <family val="3"/>
            <charset val="128"/>
          </rPr>
          <t>TokitaAtusi:</t>
        </r>
        <r>
          <rPr>
            <sz val="9"/>
            <rFont val="ＭＳ Ｐゴシック"/>
            <family val="3"/>
            <charset val="128"/>
          </rPr>
          <t xml:space="preserve">
</t>
        </r>
        <r>
          <rPr>
            <sz val="9"/>
            <rFont val="ＭＳ Ｐゴシック"/>
            <family val="3"/>
            <charset val="128"/>
          </rPr>
          <t>雑種地、緑地、忠魂碑、通路、</t>
        </r>
      </text>
    </comment>
    <comment ref="F196" authorId="2" shapeId="0" xr:uid="{00000000-0006-0000-0600-000003000000}">
      <text>
        <r>
          <rPr>
            <b/>
            <sz val="9"/>
            <rFont val="ＭＳ Ｐゴシック"/>
            <family val="3"/>
            <charset val="128"/>
          </rPr>
          <t>時田厚:</t>
        </r>
        <r>
          <rPr>
            <sz val="9"/>
            <rFont val="ＭＳ Ｐゴシック"/>
            <family val="3"/>
            <charset val="128"/>
          </rPr>
          <t xml:space="preserve">
</t>
        </r>
        <r>
          <rPr>
            <sz val="9"/>
            <rFont val="ＭＳ Ｐゴシック"/>
            <family val="3"/>
            <charset val="128"/>
          </rPr>
          <t>温泉管理人住宅面積は温泉に含むため、風樹の面積は栄町公住に含むため面積から除く</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System User</author>
  </authors>
  <commentList>
    <comment ref="I6" authorId="0" shapeId="0" xr:uid="{00000000-0006-0000-0700-000001000000}">
      <text>
        <r>
          <rPr>
            <sz val="9"/>
            <rFont val="ＭＳ Ｐゴシック"/>
            <family val="3"/>
            <charset val="128"/>
          </rPr>
          <t>出納室金庫で確認</t>
        </r>
      </text>
    </comment>
    <comment ref="D40" authorId="0" shapeId="0" xr:uid="{00000000-0006-0000-0700-000003000000}">
      <text>
        <r>
          <rPr>
            <sz val="9"/>
            <rFont val="ＭＳ Ｐゴシック"/>
            <family val="3"/>
            <charset val="128"/>
          </rPr>
          <t xml:space="preserve">企画情報Ｇに聞く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J4" authorId="0" shapeId="0" xr:uid="{00000000-0006-0000-0800-000001000000}">
      <text>
        <r>
          <rPr>
            <sz val="10"/>
            <rFont val="MS P ゴシック"/>
            <charset val="128"/>
          </rPr>
          <t>上期：取り崩しがなければ前年末と決算年度末の差引</t>
        </r>
      </text>
    </comment>
    <comment ref="L4" authorId="0" shapeId="0" xr:uid="{00000000-0006-0000-0800-000002000000}">
      <text>
        <r>
          <rPr>
            <sz val="10"/>
            <rFont val="MS P ゴシック"/>
            <charset val="128"/>
          </rPr>
          <t>上期：歳入簿の基金繰入金で取り崩しないか確認する</t>
        </r>
      </text>
    </comment>
    <comment ref="N4" authorId="0" shapeId="0" xr:uid="{00000000-0006-0000-0800-000003000000}">
      <text>
        <r>
          <rPr>
            <sz val="10"/>
            <rFont val="MS P ゴシック"/>
            <charset val="128"/>
          </rPr>
          <t>上期：出納検査資料　基金積立現況届　9/30現在預金総額</t>
        </r>
      </text>
    </comment>
  </commentList>
</comments>
</file>

<file path=xl/sharedStrings.xml><?xml version="1.0" encoding="utf-8"?>
<sst xmlns="http://schemas.openxmlformats.org/spreadsheetml/2006/main" count="849" uniqueCount="451">
  <si>
    <t>令和２年度～下期～</t>
  </si>
  <si>
    <t>財政状況の公表</t>
  </si>
  <si>
    <t>公表資料については、令和３年３月３１日現在での執行状況となり最終決算とは異なることをご了承下さい。</t>
  </si>
  <si>
    <t>令和３年６月</t>
  </si>
  <si>
    <t>南幌町</t>
  </si>
  <si>
    <r>
      <rPr>
        <b/>
        <sz val="16"/>
        <rFont val="ＭＳ 明朝"/>
        <family val="1"/>
        <charset val="128"/>
      </rPr>
      <t>令和２年度　予算執行状況</t>
    </r>
    <r>
      <rPr>
        <b/>
        <sz val="12"/>
        <rFont val="ＭＳ 明朝"/>
        <family val="1"/>
        <charset val="128"/>
      </rPr>
      <t>（令和３年３月３１日現在）</t>
    </r>
  </si>
  <si>
    <t>◆一般会計</t>
  </si>
  <si>
    <t>　【歳　　入】</t>
  </si>
  <si>
    <t>（単位：千円）</t>
  </si>
  <si>
    <t>款</t>
  </si>
  <si>
    <t>予  算  額</t>
  </si>
  <si>
    <t>収入済額</t>
  </si>
  <si>
    <t>執行率(%)</t>
  </si>
  <si>
    <t>予算額
構成比(%)</t>
  </si>
  <si>
    <t>町          税</t>
  </si>
  <si>
    <t>地 方 譲 与 税</t>
  </si>
  <si>
    <t>利子割交付金</t>
  </si>
  <si>
    <t>配当割交付金</t>
  </si>
  <si>
    <t>株式等譲渡所得割交付金</t>
  </si>
  <si>
    <t>法人事業税交付金</t>
  </si>
  <si>
    <t>地方消費税交付金</t>
  </si>
  <si>
    <t>ゴルフ場利用税交付金</t>
  </si>
  <si>
    <t>環境性能割交付金</t>
  </si>
  <si>
    <t>地方特例交付金</t>
  </si>
  <si>
    <t>地 方 交 付 税</t>
  </si>
  <si>
    <t>交通安全対策特別交付金</t>
  </si>
  <si>
    <t>分担金及び負担金</t>
  </si>
  <si>
    <t>使用料及び手数料</t>
  </si>
  <si>
    <t>国 庫 支 出 金</t>
  </si>
  <si>
    <t>道  支  出  金</t>
  </si>
  <si>
    <t>財  産  収  入</t>
  </si>
  <si>
    <t>寄    附    金</t>
  </si>
  <si>
    <t>繰    入    金</t>
  </si>
  <si>
    <t>繰    越    金</t>
  </si>
  <si>
    <t>諸    収    入</t>
  </si>
  <si>
    <t>町          債</t>
  </si>
  <si>
    <t>合　　　　　計</t>
  </si>
  <si>
    <t>令和元年度からの繰越明許繰越額5,800千円を含む</t>
  </si>
  <si>
    <t>　【歳　　出】</t>
  </si>
  <si>
    <t>支出済額</t>
  </si>
  <si>
    <t>議会費</t>
  </si>
  <si>
    <t>総務費</t>
  </si>
  <si>
    <t>民生費</t>
  </si>
  <si>
    <t>衛生費</t>
  </si>
  <si>
    <t>農林水産業費</t>
  </si>
  <si>
    <t>商工費</t>
  </si>
  <si>
    <t>土木費</t>
  </si>
  <si>
    <t>消防費</t>
  </si>
  <si>
    <t>教育費</t>
  </si>
  <si>
    <t>公債費</t>
  </si>
  <si>
    <t>予備費</t>
  </si>
  <si>
    <t>災害復旧費</t>
  </si>
  <si>
    <t>◆国民健康保険特別会計（令和３年３月３１日現在）</t>
  </si>
  <si>
    <t>国民健康保険税</t>
  </si>
  <si>
    <t>国庫支出金</t>
  </si>
  <si>
    <t>道支出金</t>
  </si>
  <si>
    <t>財産収入</t>
  </si>
  <si>
    <t>繰入金</t>
  </si>
  <si>
    <t>繰越金</t>
  </si>
  <si>
    <t>諸収入</t>
  </si>
  <si>
    <t>保険給付費</t>
  </si>
  <si>
    <t>国民健康保険事業費納付金</t>
  </si>
  <si>
    <t>共同事業拠出金</t>
  </si>
  <si>
    <t>財政安定化基金拠出金</t>
  </si>
  <si>
    <t>保健事業費</t>
  </si>
  <si>
    <t>基金積立金</t>
  </si>
  <si>
    <t>諸支出金</t>
  </si>
  <si>
    <t>◆介護保険特別会計（令和３年３月３１日現在）</t>
  </si>
  <si>
    <t>介護保険料</t>
  </si>
  <si>
    <t>支払基金交付金</t>
  </si>
  <si>
    <t>地域支援事業費</t>
  </si>
  <si>
    <t>◆後期高齢者医療特別会計（令和３年３月３１日現在）</t>
  </si>
  <si>
    <t>後期高齢者医療保険料</t>
  </si>
  <si>
    <t>後期高齢者医療広域連合納付金</t>
  </si>
  <si>
    <t>◆下水道事業特別会計（令和３年３月３１日現在）</t>
  </si>
  <si>
    <t>町債</t>
  </si>
  <si>
    <t>下水道事業費</t>
  </si>
  <si>
    <t>◆農業集落排水事業特別会計（令和３年３月３１日現在）</t>
  </si>
  <si>
    <t>農業集落排水事業費</t>
  </si>
  <si>
    <t>◆南幌町病院事業会計（令和３年３月３１日現在）</t>
  </si>
  <si>
    <t>　１．収益的収入及び支出</t>
  </si>
  <si>
    <t>　【収　　入】</t>
  </si>
  <si>
    <t>科　　　　目</t>
  </si>
  <si>
    <t>備考</t>
  </si>
  <si>
    <t>医業収益</t>
  </si>
  <si>
    <t>入院収益</t>
  </si>
  <si>
    <t>外来収益</t>
  </si>
  <si>
    <t>その他医業収益</t>
  </si>
  <si>
    <t>計</t>
  </si>
  <si>
    <t>医業外収益</t>
  </si>
  <si>
    <t>受取利息配当金</t>
  </si>
  <si>
    <t>患者外給食収益</t>
  </si>
  <si>
    <t>他会計負担金</t>
  </si>
  <si>
    <t>他会計繰入金</t>
  </si>
  <si>
    <t>補助金</t>
  </si>
  <si>
    <t>その他医業外収益</t>
  </si>
  <si>
    <t>長期前受金戻入</t>
  </si>
  <si>
    <t>特別利益</t>
  </si>
  <si>
    <t>収　　入　　合　　　計</t>
  </si>
  <si>
    <t>　【支　　出】</t>
  </si>
  <si>
    <t>医業費用</t>
  </si>
  <si>
    <t>給与費</t>
  </si>
  <si>
    <t>材料費</t>
  </si>
  <si>
    <t>経費</t>
  </si>
  <si>
    <t>減価償却費</t>
  </si>
  <si>
    <t>資産減耗費</t>
  </si>
  <si>
    <t>研究研修費</t>
  </si>
  <si>
    <t>医業外費用</t>
  </si>
  <si>
    <t>支払利息及び企業債取扱諸費</t>
  </si>
  <si>
    <t>患者外給食材料費</t>
  </si>
  <si>
    <t>雑損失</t>
  </si>
  <si>
    <t>特別損失</t>
  </si>
  <si>
    <t>支出合計</t>
  </si>
  <si>
    <t>　２．資本的収入及び支出</t>
  </si>
  <si>
    <t>出資金</t>
  </si>
  <si>
    <t>企業債</t>
  </si>
  <si>
    <t>固定資産売却代金</t>
  </si>
  <si>
    <t>建設改良費</t>
  </si>
  <si>
    <t>企業債償還金</t>
  </si>
  <si>
    <t>◆南幌町病院事業会計資料（令和３年３月３１日現在）</t>
  </si>
  <si>
    <t>　令和２年度患者数及び料金収入</t>
  </si>
  <si>
    <t>区　　　　　分</t>
  </si>
  <si>
    <t>患者数</t>
  </si>
  <si>
    <t>料金収入</t>
  </si>
  <si>
    <t>延数（人）</t>
  </si>
  <si>
    <t>１日平均(人)</t>
  </si>
  <si>
    <t>総額(千円)</t>
  </si>
  <si>
    <t>１人平均(円)</t>
  </si>
  <si>
    <t>入院</t>
  </si>
  <si>
    <t>外来</t>
  </si>
  <si>
    <t>　令和２年度病床利用率</t>
  </si>
  <si>
    <t>一般病床</t>
  </si>
  <si>
    <t>療養病床</t>
  </si>
  <si>
    <t>許可病床数（年延）</t>
  </si>
  <si>
    <t>(床)</t>
  </si>
  <si>
    <t>延患者数</t>
  </si>
  <si>
    <t>(人)</t>
  </si>
  <si>
    <t>１日平均患者数</t>
  </si>
  <si>
    <t>病床利用率</t>
  </si>
  <si>
    <t>(％)</t>
  </si>
  <si>
    <t>　令和２年度利用状況</t>
  </si>
  <si>
    <t>内科</t>
  </si>
  <si>
    <t>外科</t>
  </si>
  <si>
    <t>延患者数(人)</t>
  </si>
  <si>
    <t>金額(千円)</t>
  </si>
  <si>
    <t>小児科</t>
  </si>
  <si>
    <t>眼科</t>
  </si>
  <si>
    <t>合計</t>
  </si>
  <si>
    <t>住民負担の状況（令和３年３月３１日現在）</t>
  </si>
  <si>
    <t>人口</t>
  </si>
  <si>
    <t>人</t>
  </si>
  <si>
    <t>世帯数</t>
  </si>
  <si>
    <t>世帯</t>
  </si>
  <si>
    <t>●一般会計</t>
  </si>
  <si>
    <t>（ア）町税　（法人・交納付金・滞納繰越分を除く）</t>
  </si>
  <si>
    <t>調定額（千円）</t>
  </si>
  <si>
    <t>１人当たり（円）</t>
  </si>
  <si>
    <t>１世帯当たり（円）</t>
  </si>
  <si>
    <t>町民税</t>
  </si>
  <si>
    <t>固定資産税</t>
  </si>
  <si>
    <t>軽自動車税</t>
  </si>
  <si>
    <t>（イ）公債費</t>
  </si>
  <si>
    <t>年度末現在高見込額（千円）</t>
  </si>
  <si>
    <t>一般公共事業債</t>
  </si>
  <si>
    <t>財源対策債等</t>
  </si>
  <si>
    <t>防災・減災・国土強靭化
緊急対策事業債</t>
  </si>
  <si>
    <t>公営住宅建設事業債</t>
  </si>
  <si>
    <t>全国防災事業債</t>
  </si>
  <si>
    <t>学校教育施設整備事業債</t>
  </si>
  <si>
    <t>社会福祉施設整備事業債</t>
  </si>
  <si>
    <t>一般廃棄物処理事業債</t>
  </si>
  <si>
    <t>一般補助施設整備等事業債</t>
  </si>
  <si>
    <t>施設整備事業債（一般財源化）</t>
  </si>
  <si>
    <t>一般単独事業債</t>
  </si>
  <si>
    <t>第三セクター等改革推進債</t>
  </si>
  <si>
    <t>緊急防災・減災事業債</t>
  </si>
  <si>
    <t>財源対策債</t>
  </si>
  <si>
    <t>減税補てん債</t>
  </si>
  <si>
    <t>臨時財政対策債</t>
  </si>
  <si>
    <t>道貸付金</t>
  </si>
  <si>
    <t>一般会計出資債</t>
  </si>
  <si>
    <t>減収補填債</t>
  </si>
  <si>
    <t>※　なお、上記の公債費の中には、地方交付税の交付措置を受けるものを含んでいます。</t>
  </si>
  <si>
    <r>
      <rPr>
        <sz val="11"/>
        <rFont val="ＭＳ Ｐゴシック"/>
        <family val="3"/>
        <charset val="128"/>
      </rPr>
      <t>※　令和元年度からの繰越明許繰越額1,600</t>
    </r>
    <r>
      <rPr>
        <sz val="11"/>
        <rFont val="ＭＳ Ｐゴシック"/>
        <family val="3"/>
        <charset val="128"/>
      </rPr>
      <t>千円を含んでいます。</t>
    </r>
  </si>
  <si>
    <t>（ウ）基金及び備荒資金の残高（特別会計分も含む）</t>
  </si>
  <si>
    <t>年度末現在高
（千円）</t>
  </si>
  <si>
    <t>基金合計</t>
  </si>
  <si>
    <t>備荒資金計</t>
  </si>
  <si>
    <t>（普通納付）</t>
  </si>
  <si>
    <t>（超過納付）</t>
  </si>
  <si>
    <t>（エ）一時借入金の残高</t>
  </si>
  <si>
    <t>借入金限度額（千円）</t>
  </si>
  <si>
    <t>借入現在高（千円）</t>
  </si>
  <si>
    <t>一時借入金</t>
  </si>
  <si>
    <t>ok</t>
  </si>
  <si>
    <t>土地及び建物</t>
  </si>
  <si>
    <t>（単位：㎡）</t>
  </si>
  <si>
    <t>区分</t>
  </si>
  <si>
    <t>土地</t>
  </si>
  <si>
    <t>建物</t>
  </si>
  <si>
    <t>木造（延面積）</t>
  </si>
  <si>
    <t>非木造（延面積）</t>
  </si>
  <si>
    <t>延面積計</t>
  </si>
  <si>
    <t>前年度末
現 在 高</t>
  </si>
  <si>
    <t>決算年度中
増　減　高</t>
  </si>
  <si>
    <t>決算年度末
現　在　高</t>
  </si>
  <si>
    <t>公　用　財　産</t>
  </si>
  <si>
    <t>本庁舎</t>
  </si>
  <si>
    <t>役場車庫</t>
  </si>
  <si>
    <t>水防倉庫</t>
  </si>
  <si>
    <t>役場物置</t>
  </si>
  <si>
    <t>防災倉庫</t>
  </si>
  <si>
    <t>ヒートポンプ設備棟</t>
  </si>
  <si>
    <t>南空知消防組合南幌支署</t>
  </si>
  <si>
    <t>消防分団</t>
  </si>
  <si>
    <t>総合保安センター</t>
  </si>
  <si>
    <t>除雪センター</t>
  </si>
  <si>
    <t>スクールバス車庫</t>
  </si>
  <si>
    <t>給食センター</t>
  </si>
  <si>
    <t>給食センター物置</t>
  </si>
  <si>
    <t>公　共　用　財　産</t>
  </si>
  <si>
    <t>南幌小学校</t>
  </si>
  <si>
    <t>小学校用具室兼便所</t>
  </si>
  <si>
    <t>小学校温室</t>
  </si>
  <si>
    <t>南幌中学校</t>
  </si>
  <si>
    <t>生涯学習センター</t>
  </si>
  <si>
    <t>生涯学習センター車庫</t>
  </si>
  <si>
    <t>晩翠墓地</t>
  </si>
  <si>
    <t>南幌墓地</t>
  </si>
  <si>
    <t>南幌墓地供養塔</t>
  </si>
  <si>
    <t>夕張太墓地</t>
  </si>
  <si>
    <t>栄町公営住宅</t>
  </si>
  <si>
    <t>12棟</t>
  </si>
  <si>
    <t>栄町公営住宅物置</t>
  </si>
  <si>
    <t>栄町公営住宅受水槽</t>
  </si>
  <si>
    <t>夕張太公営住宅</t>
  </si>
  <si>
    <t>夕張太公営住宅物置</t>
  </si>
  <si>
    <t>夕張太公営住宅受水槽</t>
  </si>
  <si>
    <t>元町公営住宅</t>
  </si>
  <si>
    <t>元町公営住宅物置</t>
  </si>
  <si>
    <t>元町子育て支援住宅</t>
  </si>
  <si>
    <t>元町子育て支援住宅物置</t>
  </si>
  <si>
    <t>栄町コミュニティセンター</t>
  </si>
  <si>
    <t>西町コミュニティセンター</t>
  </si>
  <si>
    <t>北町コミュニティセンター</t>
  </si>
  <si>
    <t>緑町コミュニティセンター</t>
  </si>
  <si>
    <t>東町コミュニティセンター</t>
  </si>
  <si>
    <t>町営野球場</t>
  </si>
  <si>
    <t>公衆トイレ</t>
  </si>
  <si>
    <t>沼の里排水機場</t>
  </si>
  <si>
    <t>西幌排水機場</t>
  </si>
  <si>
    <t>南幌向排水機場用地</t>
  </si>
  <si>
    <t>農村環境改善センター</t>
  </si>
  <si>
    <t>三重レークハウス</t>
  </si>
  <si>
    <t>ふるさと物産館</t>
  </si>
  <si>
    <t>オンデマンド交通用車庫</t>
  </si>
  <si>
    <t>夕張太ふれあい館</t>
  </si>
  <si>
    <t>夕張太農村公園</t>
  </si>
  <si>
    <t>休憩所</t>
  </si>
  <si>
    <t>夕張太地区集落センター</t>
  </si>
  <si>
    <t>晩翠地区集落センター</t>
  </si>
  <si>
    <t>元町公園</t>
  </si>
  <si>
    <t>夕張太児童公園</t>
  </si>
  <si>
    <t>北町児童公園</t>
  </si>
  <si>
    <t>北町小公園</t>
  </si>
  <si>
    <t>北町東児童公園</t>
  </si>
  <si>
    <t>西町児童公園</t>
  </si>
  <si>
    <t>西町小公園</t>
  </si>
  <si>
    <t>西町南児童公園</t>
  </si>
  <si>
    <t>西町憩児童公園</t>
  </si>
  <si>
    <t>西町なかよし公園</t>
  </si>
  <si>
    <t>西町にこにこ公園</t>
  </si>
  <si>
    <t>リバーサイド公園
カートコースコントロールタワー</t>
  </si>
  <si>
    <t>三重緑地公園</t>
  </si>
  <si>
    <t>管理棟遊友館</t>
  </si>
  <si>
    <t>晩翠工業団地内運動公園</t>
  </si>
  <si>
    <t>緑町児童公園</t>
  </si>
  <si>
    <t>東町児童公園</t>
  </si>
  <si>
    <t>柳陽公園</t>
  </si>
  <si>
    <t>桜の散歩道公園</t>
  </si>
  <si>
    <t>中央公園</t>
  </si>
  <si>
    <t>管理棟</t>
  </si>
  <si>
    <t>トイレ</t>
  </si>
  <si>
    <t>ステージ</t>
  </si>
  <si>
    <t>やすらぎ公園</t>
  </si>
  <si>
    <t>稲穂ふれあい公園</t>
  </si>
  <si>
    <t>夕張太ふれあい農園</t>
  </si>
  <si>
    <t>親水公園</t>
  </si>
  <si>
    <t>ふきの塔</t>
  </si>
  <si>
    <t>治水館</t>
  </si>
  <si>
    <t>稲穂公園</t>
  </si>
  <si>
    <t>パークゴルフ場</t>
  </si>
  <si>
    <t>南幌温泉ハート＆ハート</t>
  </si>
  <si>
    <t>温泉直売所</t>
  </si>
  <si>
    <t>温泉バス待合所</t>
  </si>
  <si>
    <t>温泉トイレ</t>
  </si>
  <si>
    <t>温泉バイオマスボイラー棟</t>
  </si>
  <si>
    <t>ペレットボイラー
燃焼灰保管庫</t>
  </si>
  <si>
    <t>中央寿の家</t>
  </si>
  <si>
    <t>鶴城寿の家</t>
  </si>
  <si>
    <t>中樹林福祉の家</t>
  </si>
  <si>
    <t>川向福祉の家</t>
  </si>
  <si>
    <t>公共下水道
晩翠汚水中継施設</t>
  </si>
  <si>
    <t>公共下水道
みどり野中継施設</t>
  </si>
  <si>
    <t>保健福祉総合センター</t>
  </si>
  <si>
    <t>保健福祉総合センター車庫</t>
  </si>
  <si>
    <t>スポーツセンター</t>
  </si>
  <si>
    <t>町民プール</t>
  </si>
  <si>
    <t>スポーツセンター倉庫</t>
  </si>
  <si>
    <t>農産物加工施設</t>
  </si>
  <si>
    <t>農産物加工施設車庫</t>
  </si>
  <si>
    <t>農業農村整備事業推進本部</t>
  </si>
  <si>
    <t>野菜育苗施設</t>
  </si>
  <si>
    <t>長ねぎ選別施設</t>
  </si>
  <si>
    <t>ライスターミナル</t>
  </si>
  <si>
    <t>穀類乾燥調製貯蔵施設</t>
  </si>
  <si>
    <t>西幌地区籾乾燥調製施設</t>
  </si>
  <si>
    <t>夕張太西地区籾乾燥調製施設</t>
  </si>
  <si>
    <t>元町バス待合所</t>
  </si>
  <si>
    <t>西町バス待合所</t>
  </si>
  <si>
    <t>夕張太バス待合所</t>
  </si>
  <si>
    <t>農業集落排水
夕張太地区処理場</t>
  </si>
  <si>
    <t>トラクター格納庫
（三重湖公園）</t>
  </si>
  <si>
    <t>防火貯水槽</t>
  </si>
  <si>
    <t>千歳川遊水地</t>
  </si>
  <si>
    <t>夕張太地区処理場調整池</t>
  </si>
  <si>
    <t>南幌工業団地１号調整池</t>
  </si>
  <si>
    <t>南幌工業団地２号調整池</t>
  </si>
  <si>
    <t>暁沼</t>
  </si>
  <si>
    <t>排水路敷地</t>
  </si>
  <si>
    <t>防風林</t>
  </si>
  <si>
    <t>公衆用道路</t>
  </si>
  <si>
    <t>緩衝緑地</t>
  </si>
  <si>
    <t>長幌上水道企業団
第２浄水場用地</t>
  </si>
  <si>
    <t>その他</t>
  </si>
  <si>
    <t>普　通　財　産</t>
  </si>
  <si>
    <t>町有住宅</t>
  </si>
  <si>
    <t>元町教員住宅</t>
  </si>
  <si>
    <t>元町教員住宅物置</t>
  </si>
  <si>
    <t>元町教員住宅受水槽</t>
  </si>
  <si>
    <t>小学校校長・教頭住宅</t>
  </si>
  <si>
    <t>中学校校長・教頭住宅</t>
  </si>
  <si>
    <t>旧元町特定目的住宅</t>
  </si>
  <si>
    <t>旧夕張太特定目的住宅</t>
  </si>
  <si>
    <t>移住体験住宅</t>
  </si>
  <si>
    <t>農業研修生住宅</t>
  </si>
  <si>
    <t>旧塵芥処理場</t>
  </si>
  <si>
    <t>旧塵芥処理場重機車庫</t>
  </si>
  <si>
    <t>旧クレー射撃場</t>
  </si>
  <si>
    <t>旧元町町営水泳プール</t>
  </si>
  <si>
    <t>旧町営夕張太プール</t>
  </si>
  <si>
    <t>旧夕張太保育所</t>
  </si>
  <si>
    <t>稲穂団地分譲用地</t>
  </si>
  <si>
    <t>南幌工業団地分譲用地</t>
  </si>
  <si>
    <t>貸付地</t>
  </si>
  <si>
    <t xml:space="preserve">  有  価  証  券</t>
  </si>
  <si>
    <t>区                    分</t>
  </si>
  <si>
    <t>前年末現在高</t>
  </si>
  <si>
    <t>年度中増減額</t>
  </si>
  <si>
    <t>決算年度末現在高</t>
  </si>
  <si>
    <t>Ａ</t>
  </si>
  <si>
    <t>Ｂ</t>
  </si>
  <si>
    <t>Ａ＋Ｂ</t>
  </si>
  <si>
    <t xml:space="preserve">株式会社南幌振興公社 </t>
  </si>
  <si>
    <t>株式会社南幌リゾート公社</t>
  </si>
  <si>
    <t>株式会社南幌町農産物加工センター</t>
  </si>
  <si>
    <t>北海道曹達株式会社</t>
  </si>
  <si>
    <t>　出資による権利</t>
  </si>
  <si>
    <t>年度中配分金
及び追加出資
金Ｂ</t>
  </si>
  <si>
    <t>年度中支消</t>
  </si>
  <si>
    <t>及び返納額Ｃ</t>
  </si>
  <si>
    <t>Ａ＋Ｂ－Ｃ</t>
  </si>
  <si>
    <t>南空知ふるさと市町村圏組合</t>
  </si>
  <si>
    <t>（出資金）</t>
  </si>
  <si>
    <t>地方公共団体金融機構</t>
  </si>
  <si>
    <t>北海道農業信用基金協会</t>
  </si>
  <si>
    <t>北海道市町村職員福祉協会育英事業</t>
  </si>
  <si>
    <t>北海道土地改良事業団体連合会</t>
  </si>
  <si>
    <t>北海道社会福祉施設運営財団</t>
  </si>
  <si>
    <t>北海道私学振興基金協会</t>
  </si>
  <si>
    <t>京都府京都市京北森林組合</t>
  </si>
  <si>
    <t>南空知森林組合</t>
  </si>
  <si>
    <t>北海道健康づくり財団</t>
  </si>
  <si>
    <t>（出捐金）</t>
  </si>
  <si>
    <t>北海道農業公社</t>
  </si>
  <si>
    <t>北海道暴力追放センター</t>
  </si>
  <si>
    <t>札幌交響楽団「札響基金」</t>
  </si>
  <si>
    <t>北海道学校保健会</t>
  </si>
  <si>
    <t>北海道勤労者信用基金協会</t>
  </si>
  <si>
    <t>北海道市町村備荒資金組合</t>
  </si>
  <si>
    <t>（積立金）</t>
  </si>
  <si>
    <t xml:space="preserve">  債          権</t>
  </si>
  <si>
    <t>貸  付  額</t>
  </si>
  <si>
    <t>償  還  額</t>
  </si>
  <si>
    <t>Ｃ</t>
  </si>
  <si>
    <t>ふるさと融資貸付金</t>
  </si>
  <si>
    <t xml:space="preserve">  基          金</t>
  </si>
  <si>
    <t>前年末
現在高</t>
  </si>
  <si>
    <t>年度中
積立額</t>
  </si>
  <si>
    <t>年度中
取崩額</t>
  </si>
  <si>
    <t>決算年度末
現在高</t>
  </si>
  <si>
    <t>出納整理期間中の増減</t>
  </si>
  <si>
    <t>積立額</t>
  </si>
  <si>
    <t>取崩額</t>
  </si>
  <si>
    <t>整理後の額</t>
  </si>
  <si>
    <t>財政調整基金</t>
  </si>
  <si>
    <t>現金</t>
  </si>
  <si>
    <t>減債基金</t>
  </si>
  <si>
    <t>教育振興基金</t>
  </si>
  <si>
    <t>国保特別
会計基金</t>
  </si>
  <si>
    <t>地域福祉
振興基金</t>
  </si>
  <si>
    <t>南幌温泉ハート
＆ハート基金</t>
  </si>
  <si>
    <t>中山間ふるさと
水と土保全基金</t>
  </si>
  <si>
    <t>介護給付費
準備基金</t>
  </si>
  <si>
    <t>農業支援
対策基金</t>
  </si>
  <si>
    <t>ふるさと応援基金</t>
  </si>
  <si>
    <t>森林環境譲与税
基金</t>
  </si>
  <si>
    <t>債権</t>
  </si>
  <si>
    <t>○「前年末現在高」は、令和元年度決算数値である。</t>
  </si>
  <si>
    <t>↑決算統計と一致</t>
  </si>
  <si>
    <t>↑出納検査基金積立状況届けと一致</t>
  </si>
  <si>
    <t>○「決算末現在高」は、平成２７年９月３０日現在高である。</t>
  </si>
  <si>
    <t>○「整理後の額」は、平成２８年５月３１日現在高である。</t>
  </si>
  <si>
    <t xml:space="preserve">  物　　　　品</t>
  </si>
  <si>
    <t>（単位：台）</t>
  </si>
  <si>
    <t>区　　　　　　　　　　分</t>
  </si>
  <si>
    <t>増 減 高</t>
  </si>
  <si>
    <t>決算末現在高</t>
  </si>
  <si>
    <t>備　　考</t>
  </si>
  <si>
    <t>乗用車</t>
  </si>
  <si>
    <t>普通乗用車</t>
  </si>
  <si>
    <t>小型乗用車</t>
  </si>
  <si>
    <t>軽自動車</t>
  </si>
  <si>
    <t>貨物車</t>
  </si>
  <si>
    <t>小型貨物（ライトバン等）</t>
  </si>
  <si>
    <t>普通貨物（ダンプトラック等）</t>
  </si>
  <si>
    <t>乗合自動車</t>
  </si>
  <si>
    <t>マイクロバス</t>
  </si>
  <si>
    <t>スクールバス</t>
  </si>
  <si>
    <t>温泉バス</t>
  </si>
  <si>
    <t>特殊自動車</t>
  </si>
  <si>
    <t>小型特殊</t>
  </si>
  <si>
    <t>普通特殊</t>
  </si>
  <si>
    <t>福祉自動車</t>
  </si>
  <si>
    <t>除雪トラック</t>
  </si>
  <si>
    <t>普通特殊車</t>
  </si>
  <si>
    <t>大型特殊</t>
  </si>
  <si>
    <t>ロータリ除雪車</t>
  </si>
  <si>
    <t>タイヤドーザ</t>
  </si>
  <si>
    <t>グレーダ</t>
  </si>
  <si>
    <t>トラクター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</si>
</sst>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 ;&quot;△ &quot;#,##0.0\ "/>
    <numFmt numFmtId="178" formatCode="#,##0\ ;&quot;△ &quot;#,##0\ "/>
    <numFmt numFmtId="179" formatCode="#,##0_ ;[Red]\-#,##0\ "/>
    <numFmt numFmtId="180" formatCode="#,##0.00_ "/>
    <numFmt numFmtId="181" formatCode="#,##0.00;&quot;△ &quot;#,##0.00"/>
    <numFmt numFmtId="182" formatCode="0;&quot;△ &quot;0"/>
    <numFmt numFmtId="183" formatCode="#,##0;&quot;△ &quot;#,##0"/>
    <numFmt numFmtId="184" formatCode="#,##0_ "/>
    <numFmt numFmtId="185" formatCode="0.0_ "/>
    <numFmt numFmtId="186" formatCode="#,##0.0_ ;[Red]\-#,##0.0\ "/>
  </numFmts>
  <fonts count="49">
    <font>
      <sz val="11"/>
      <name val="ＭＳ Ｐゴシック"/>
      <charset val="128"/>
    </font>
    <font>
      <sz val="11"/>
      <color theme="1"/>
      <name val="ＭＳ ゴシック"/>
      <family val="3"/>
      <charset val="128"/>
    </font>
    <font>
      <sz val="11"/>
      <color theme="1"/>
      <name val="ＭＳ Ｐゴシック"/>
      <family val="3"/>
      <charset val="128"/>
      <scheme val="minor"/>
    </font>
    <font>
      <sz val="16"/>
      <color theme="1"/>
      <name val="ＭＳ ゴシック"/>
      <family val="3"/>
      <charset val="128"/>
    </font>
    <font>
      <sz val="10"/>
      <color theme="1"/>
      <name val="ＭＳ ゴシック"/>
      <family val="3"/>
      <charset val="128"/>
    </font>
    <font>
      <sz val="10"/>
      <color theme="1"/>
      <name val="ＭＳ Ｐゴシック"/>
      <family val="3"/>
      <charset val="128"/>
      <scheme val="minor"/>
    </font>
    <font>
      <sz val="18"/>
      <color theme="1"/>
      <name val="ＭＳ ゴシック"/>
      <family val="3"/>
      <charset val="128"/>
    </font>
    <font>
      <sz val="12"/>
      <color theme="1"/>
      <name val="ＭＳ ゴシック"/>
      <family val="3"/>
      <charset val="128"/>
    </font>
    <font>
      <strike/>
      <sz val="11"/>
      <color theme="1"/>
      <name val="ＭＳ ゴシック"/>
      <family val="3"/>
      <charset val="128"/>
    </font>
    <font>
      <sz val="11"/>
      <name val="ＭＳ ゴシック"/>
      <family val="3"/>
      <charset val="128"/>
    </font>
    <font>
      <sz val="12"/>
      <name val="ＭＳ ゴシック"/>
      <family val="3"/>
      <charset val="128"/>
    </font>
    <font>
      <sz val="18"/>
      <name val="ＭＳ ゴシック"/>
      <family val="3"/>
      <charset val="128"/>
    </font>
    <font>
      <sz val="10"/>
      <name val="ＭＳ 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b/>
      <sz val="18"/>
      <name val="ＭＳ ゴシック"/>
      <family val="3"/>
      <charset val="128"/>
    </font>
    <font>
      <sz val="10"/>
      <color rgb="FFFF0000"/>
      <name val="ＭＳ ゴシック"/>
      <family val="3"/>
      <charset val="128"/>
    </font>
    <font>
      <sz val="8"/>
      <name val="ＭＳ ゴシック"/>
      <family val="3"/>
      <charset val="128"/>
    </font>
    <font>
      <sz val="10"/>
      <name val="ＭＳ Ｐゴシック"/>
      <family val="3"/>
      <charset val="128"/>
    </font>
    <font>
      <sz val="9"/>
      <name val="ＭＳ ゴシック"/>
      <family val="3"/>
      <charset val="128"/>
    </font>
    <font>
      <b/>
      <sz val="14"/>
      <name val="ＭＳ Ｐゴシック"/>
      <family val="3"/>
      <charset val="128"/>
    </font>
    <font>
      <b/>
      <sz val="14"/>
      <name val="ＭＳ 明朝"/>
      <family val="1"/>
      <charset val="128"/>
    </font>
    <font>
      <sz val="11"/>
      <name val="ＭＳ 明朝"/>
      <family val="1"/>
      <charset val="128"/>
    </font>
    <font>
      <sz val="12"/>
      <name val="ＭＳ 明朝"/>
      <family val="1"/>
      <charset val="128"/>
    </font>
    <font>
      <sz val="10"/>
      <name val="ＭＳ 明朝"/>
      <family val="1"/>
      <charset val="128"/>
    </font>
    <font>
      <sz val="8"/>
      <name val="ＭＳ 明朝"/>
      <family val="1"/>
      <charset val="128"/>
    </font>
    <font>
      <b/>
      <sz val="11"/>
      <name val="ＭＳ Ｐゴシック"/>
      <family val="3"/>
      <charset val="128"/>
    </font>
    <font>
      <sz val="9"/>
      <name val="ＭＳ 明朝"/>
      <family val="1"/>
      <charset val="128"/>
    </font>
    <font>
      <sz val="12"/>
      <color rgb="FFFF0000"/>
      <name val="ＭＳ 明朝"/>
      <family val="1"/>
      <charset val="128"/>
    </font>
    <font>
      <b/>
      <sz val="16"/>
      <name val="ＭＳ 明朝"/>
      <family val="1"/>
      <charset val="128"/>
    </font>
    <font>
      <sz val="14"/>
      <name val="ＭＳ ゴシック"/>
      <family val="3"/>
      <charset val="128"/>
    </font>
    <font>
      <sz val="12"/>
      <color theme="1"/>
      <name val="ＭＳ 明朝"/>
      <family val="1"/>
      <charset val="128"/>
    </font>
    <font>
      <b/>
      <sz val="14"/>
      <name val="ＭＳ ゴシック"/>
      <family val="3"/>
      <charset val="128"/>
    </font>
    <font>
      <i/>
      <sz val="28"/>
      <name val="ＭＳ 明朝"/>
      <family val="1"/>
      <charset val="128"/>
    </font>
    <font>
      <b/>
      <i/>
      <sz val="60"/>
      <name val="ＭＳ 明朝"/>
      <family val="1"/>
      <charset val="128"/>
    </font>
    <font>
      <sz val="11"/>
      <name val="HGS行書体"/>
      <family val="4"/>
      <charset val="128"/>
    </font>
    <font>
      <sz val="10"/>
      <name val="HGS行書体"/>
      <family val="4"/>
      <charset val="128"/>
    </font>
    <font>
      <b/>
      <sz val="11"/>
      <name val="ＭＳ 明朝"/>
      <family val="1"/>
      <charset val="128"/>
    </font>
    <font>
      <sz val="22"/>
      <name val="ＭＳ 明朝"/>
      <family val="1"/>
      <charset val="128"/>
    </font>
    <font>
      <sz val="48"/>
      <name val="ＭＳ 明朝"/>
      <family val="1"/>
      <charset val="128"/>
    </font>
    <font>
      <b/>
      <sz val="12"/>
      <name val="ＭＳ 明朝"/>
      <family val="1"/>
      <charset val="128"/>
    </font>
    <font>
      <sz val="11"/>
      <name val="ＭＳ Ｐゴシック"/>
      <family val="3"/>
      <charset val="128"/>
    </font>
    <font>
      <b/>
      <sz val="9"/>
      <name val="MS P ゴシック"/>
      <charset val="128"/>
    </font>
    <font>
      <sz val="9"/>
      <name val="MS P ゴシック"/>
      <charset val="128"/>
    </font>
    <font>
      <b/>
      <sz val="9"/>
      <name val="ＭＳ Ｐゴシック"/>
      <family val="3"/>
      <charset val="128"/>
    </font>
    <font>
      <sz val="9"/>
      <name val="ＭＳ Ｐゴシック"/>
      <family val="3"/>
      <charset val="128"/>
    </font>
    <font>
      <sz val="10"/>
      <name val="MS P ゴシック"/>
      <charset val="128"/>
    </font>
    <font>
      <sz val="6"/>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rgb="FFFFFF99"/>
        <bgColor rgb="FFFFFF99"/>
      </patternFill>
    </fill>
    <fill>
      <patternFill patternType="solid">
        <fgColor rgb="FFFFFF99"/>
        <bgColor indexed="64"/>
      </patternFill>
    </fill>
  </fills>
  <borders count="31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diagonal/>
    </border>
    <border>
      <left/>
      <right/>
      <top style="thin">
        <color auto="1"/>
      </top>
      <bottom/>
      <diagonal/>
    </border>
    <border>
      <left/>
      <right style="thin">
        <color auto="1"/>
      </right>
      <top style="thin">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top/>
      <bottom style="thin">
        <color auto="1"/>
      </bottom>
      <diagonal/>
    </border>
    <border>
      <left style="thin">
        <color auto="1"/>
      </left>
      <right/>
      <top/>
      <bottom style="thin">
        <color auto="1"/>
      </bottom>
      <diagonal/>
    </border>
    <border>
      <left/>
      <right style="hair">
        <color auto="1"/>
      </right>
      <top style="thin">
        <color auto="1"/>
      </top>
      <bottom/>
      <diagonal/>
    </border>
    <border>
      <left/>
      <right/>
      <top/>
      <bottom style="hair">
        <color auto="1"/>
      </bottom>
      <diagonal/>
    </border>
    <border>
      <left style="thin">
        <color auto="1"/>
      </left>
      <right/>
      <top/>
      <bottom style="hair">
        <color auto="1"/>
      </bottom>
      <diagonal/>
    </border>
    <border>
      <left style="medium">
        <color auto="1"/>
      </left>
      <right/>
      <top style="hair">
        <color auto="1"/>
      </top>
      <bottom/>
      <diagonal/>
    </border>
    <border>
      <left/>
      <right style="hair">
        <color auto="1"/>
      </right>
      <top style="hair">
        <color auto="1"/>
      </top>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diagonal/>
    </border>
    <border>
      <left style="medium">
        <color auto="1"/>
      </left>
      <right/>
      <top style="hair">
        <color auto="1"/>
      </top>
      <bottom style="thin">
        <color auto="1"/>
      </bottom>
      <diagonal/>
    </border>
    <border>
      <left/>
      <right style="hair">
        <color auto="1"/>
      </right>
      <top style="hair">
        <color auto="1"/>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medium">
        <color auto="1"/>
      </left>
      <right/>
      <top/>
      <bottom style="medium">
        <color auto="1"/>
      </bottom>
      <diagonal/>
    </border>
    <border>
      <left/>
      <right/>
      <top/>
      <bottom style="medium">
        <color auto="1"/>
      </bottom>
      <diagonal/>
    </border>
    <border>
      <left/>
      <right style="hair">
        <color auto="1"/>
      </right>
      <top/>
      <bottom style="medium">
        <color auto="1"/>
      </bottom>
      <diagonal/>
    </border>
    <border>
      <left/>
      <right/>
      <top style="hair">
        <color auto="1"/>
      </top>
      <bottom style="medium">
        <color auto="1"/>
      </bottom>
      <diagonal/>
    </border>
    <border>
      <left style="thin">
        <color auto="1"/>
      </left>
      <right/>
      <top style="hair">
        <color auto="1"/>
      </top>
      <bottom style="medium">
        <color auto="1"/>
      </bottom>
      <diagonal/>
    </border>
    <border>
      <left/>
      <right style="thin">
        <color auto="1"/>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style="thin">
        <color auto="1"/>
      </right>
      <top/>
      <bottom style="hair">
        <color auto="1"/>
      </bottom>
      <diagonal/>
    </border>
    <border>
      <left/>
      <right style="medium">
        <color auto="1"/>
      </right>
      <top/>
      <bottom style="hair">
        <color auto="1"/>
      </bottom>
      <diagonal/>
    </border>
    <border>
      <left style="medium">
        <color auto="1"/>
      </left>
      <right/>
      <top style="thin">
        <color auto="1"/>
      </top>
      <bottom style="hair">
        <color auto="1"/>
      </bottom>
      <diagonal/>
    </border>
    <border>
      <left/>
      <right style="thin">
        <color auto="1"/>
      </right>
      <top style="hair">
        <color auto="1"/>
      </top>
      <bottom/>
      <diagonal/>
    </border>
    <border>
      <left/>
      <right style="medium">
        <color auto="1"/>
      </right>
      <top style="hair">
        <color auto="1"/>
      </top>
      <bottom/>
      <diagonal/>
    </border>
    <border>
      <left/>
      <right style="thin">
        <color auto="1"/>
      </right>
      <top style="thin">
        <color auto="1"/>
      </top>
      <bottom style="hair">
        <color auto="1"/>
      </bottom>
      <diagonal/>
    </border>
    <border>
      <left/>
      <right style="medium">
        <color auto="1"/>
      </right>
      <top style="thin">
        <color auto="1"/>
      </top>
      <bottom style="hair">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hair">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diagonal/>
    </border>
    <border>
      <left/>
      <right style="medium">
        <color auto="1"/>
      </right>
      <top style="thin">
        <color auto="1"/>
      </top>
      <bottom style="thin">
        <color auto="1"/>
      </bottom>
      <diagonal/>
    </border>
    <border>
      <left/>
      <right style="medium">
        <color auto="1"/>
      </right>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auto="1"/>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medium">
        <color auto="1"/>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thin">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thin">
        <color auto="1"/>
      </bottom>
      <diagonal/>
    </border>
    <border>
      <left style="hair">
        <color auto="1"/>
      </left>
      <right style="medium">
        <color auto="1"/>
      </right>
      <top/>
      <bottom style="hair">
        <color auto="1"/>
      </bottom>
      <diagonal/>
    </border>
    <border>
      <left style="hair">
        <color auto="1"/>
      </left>
      <right style="medium">
        <color auto="1"/>
      </right>
      <top/>
      <bottom/>
      <diagonal/>
    </border>
    <border>
      <left style="hair">
        <color auto="1"/>
      </left>
      <right style="medium">
        <color auto="1"/>
      </right>
      <top style="hair">
        <color auto="1"/>
      </top>
      <bottom style="medium">
        <color auto="1"/>
      </bottom>
      <diagonal/>
    </border>
    <border>
      <left/>
      <right style="hair">
        <color auto="1"/>
      </right>
      <top style="thin">
        <color auto="1"/>
      </top>
      <bottom style="thin">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style="hair">
        <color auto="1"/>
      </right>
      <top style="thin">
        <color auto="1"/>
      </top>
      <bottom style="hair">
        <color auto="1"/>
      </bottom>
      <diagonal/>
    </border>
    <border>
      <left style="thin">
        <color auto="1"/>
      </left>
      <right style="hair">
        <color auto="1"/>
      </right>
      <top/>
      <bottom style="thin">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auto="1"/>
      </left>
      <right style="hair">
        <color auto="1"/>
      </right>
      <top style="medium">
        <color indexed="8"/>
      </top>
      <bottom/>
      <diagonal/>
    </border>
    <border>
      <left style="hair">
        <color auto="1"/>
      </left>
      <right/>
      <top style="medium">
        <color indexed="8"/>
      </top>
      <bottom/>
      <diagonal/>
    </border>
    <border>
      <left/>
      <right style="hair">
        <color auto="1"/>
      </right>
      <top style="medium">
        <color indexed="8"/>
      </top>
      <bottom/>
      <diagonal/>
    </border>
    <border>
      <left style="hair">
        <color auto="1"/>
      </left>
      <right style="hair">
        <color auto="1"/>
      </right>
      <top style="medium">
        <color indexed="8"/>
      </top>
      <bottom/>
      <diagonal/>
    </border>
    <border>
      <left style="medium">
        <color indexed="8"/>
      </left>
      <right style="thin">
        <color indexed="8"/>
      </right>
      <top style="thin">
        <color indexed="8"/>
      </top>
      <bottom style="thin">
        <color auto="1"/>
      </bottom>
      <diagonal/>
    </border>
    <border>
      <left style="thin">
        <color indexed="8"/>
      </left>
      <right style="thin">
        <color indexed="8"/>
      </right>
      <top style="thin">
        <color indexed="8"/>
      </top>
      <bottom style="thin">
        <color auto="1"/>
      </bottom>
      <diagonal/>
    </border>
    <border>
      <left style="thin">
        <color indexed="8"/>
      </left>
      <right/>
      <top style="thin">
        <color indexed="8"/>
      </top>
      <bottom style="thin">
        <color auto="1"/>
      </bottom>
      <diagonal/>
    </border>
    <border>
      <left style="hair">
        <color auto="1"/>
      </left>
      <right style="hair">
        <color auto="1"/>
      </right>
      <top/>
      <bottom style="thin">
        <color indexed="8"/>
      </bottom>
      <diagonal/>
    </border>
    <border>
      <left style="medium">
        <color indexed="8"/>
      </left>
      <right/>
      <top/>
      <bottom style="thin">
        <color indexed="8"/>
      </bottom>
      <diagonal/>
    </border>
    <border>
      <left/>
      <right/>
      <top/>
      <bottom style="thin">
        <color indexed="8"/>
      </bottom>
      <diagonal/>
    </border>
    <border>
      <left/>
      <right style="thin">
        <color indexed="8"/>
      </right>
      <top style="thin">
        <color auto="1"/>
      </top>
      <bottom style="thin">
        <color auto="1"/>
      </bottom>
      <diagonal/>
    </border>
    <border>
      <left style="thin">
        <color indexed="8"/>
      </left>
      <right/>
      <top style="thin">
        <color auto="1"/>
      </top>
      <bottom style="thin">
        <color indexed="8"/>
      </bottom>
      <diagonal/>
    </border>
    <border>
      <left style="hair">
        <color auto="1"/>
      </left>
      <right/>
      <top style="thin">
        <color auto="1"/>
      </top>
      <bottom style="thin">
        <color indexed="8"/>
      </bottom>
      <diagonal/>
    </border>
    <border>
      <left/>
      <right style="hair">
        <color indexed="8"/>
      </right>
      <top style="thin">
        <color auto="1"/>
      </top>
      <bottom style="thin">
        <color indexed="8"/>
      </bottom>
      <diagonal/>
    </border>
    <border>
      <left style="hair">
        <color indexed="8"/>
      </left>
      <right/>
      <top style="thin">
        <color indexed="8"/>
      </top>
      <bottom style="thin">
        <color indexed="8"/>
      </bottom>
      <diagonal/>
    </border>
    <border>
      <left style="hair">
        <color auto="1"/>
      </left>
      <right/>
      <top style="thin">
        <color indexed="8"/>
      </top>
      <bottom style="thin">
        <color indexed="8"/>
      </bottom>
      <diagonal/>
    </border>
    <border>
      <left/>
      <right style="hair">
        <color indexed="8"/>
      </right>
      <top style="thin">
        <color indexed="8"/>
      </top>
      <bottom style="thin">
        <color indexed="8"/>
      </bottom>
      <diagonal/>
    </border>
    <border>
      <left style="hair">
        <color auto="1"/>
      </left>
      <right/>
      <top style="thin">
        <color indexed="8"/>
      </top>
      <bottom style="double">
        <color auto="1"/>
      </bottom>
      <diagonal/>
    </border>
    <border>
      <left/>
      <right style="hair">
        <color indexed="8"/>
      </right>
      <top style="thin">
        <color indexed="8"/>
      </top>
      <bottom style="double">
        <color auto="1"/>
      </bottom>
      <diagonal/>
    </border>
    <border>
      <left style="medium">
        <color indexed="8"/>
      </left>
      <right/>
      <top style="double">
        <color auto="1"/>
      </top>
      <bottom style="medium">
        <color indexed="8"/>
      </bottom>
      <diagonal/>
    </border>
    <border>
      <left/>
      <right/>
      <top style="double">
        <color auto="1"/>
      </top>
      <bottom style="medium">
        <color indexed="8"/>
      </bottom>
      <diagonal/>
    </border>
    <border>
      <left/>
      <right style="thin">
        <color indexed="8"/>
      </right>
      <top style="double">
        <color auto="1"/>
      </top>
      <bottom style="medium">
        <color indexed="8"/>
      </bottom>
      <diagonal/>
    </border>
    <border>
      <left style="thin">
        <color indexed="8"/>
      </left>
      <right/>
      <top style="double">
        <color auto="1"/>
      </top>
      <bottom style="medium">
        <color indexed="8"/>
      </bottom>
      <diagonal/>
    </border>
    <border>
      <left style="hair">
        <color auto="1"/>
      </left>
      <right/>
      <top style="double">
        <color auto="1"/>
      </top>
      <bottom style="medium">
        <color indexed="8"/>
      </bottom>
      <diagonal/>
    </border>
    <border>
      <left/>
      <right style="hair">
        <color indexed="8"/>
      </right>
      <top style="double">
        <color auto="1"/>
      </top>
      <bottom style="medium">
        <color indexed="8"/>
      </bottom>
      <diagonal/>
    </border>
    <border>
      <left style="hair">
        <color indexed="8"/>
      </left>
      <right/>
      <top style="double">
        <color auto="1"/>
      </top>
      <bottom style="medium">
        <color indexed="8"/>
      </bottom>
      <diagonal/>
    </border>
    <border>
      <left style="thin">
        <color auto="1"/>
      </left>
      <right/>
      <top style="medium">
        <color indexed="8"/>
      </top>
      <bottom/>
      <diagonal/>
    </border>
    <border>
      <left style="hair">
        <color indexed="8"/>
      </left>
      <right/>
      <top style="medium">
        <color indexed="8"/>
      </top>
      <bottom/>
      <diagonal/>
    </border>
    <border>
      <left style="hair">
        <color indexed="8"/>
      </left>
      <right/>
      <top/>
      <bottom style="thin">
        <color auto="1"/>
      </bottom>
      <diagonal/>
    </border>
    <border>
      <left style="hair">
        <color indexed="8"/>
      </left>
      <right/>
      <top/>
      <bottom style="thin">
        <color indexed="8"/>
      </bottom>
      <diagonal/>
    </border>
    <border>
      <left/>
      <right style="hair">
        <color indexed="8"/>
      </right>
      <top/>
      <bottom style="thin">
        <color indexed="8"/>
      </bottom>
      <diagonal/>
    </border>
    <border>
      <left style="hair">
        <color indexed="8"/>
      </left>
      <right/>
      <top style="thin">
        <color indexed="8"/>
      </top>
      <bottom/>
      <diagonal/>
    </border>
    <border>
      <left/>
      <right style="hair">
        <color indexed="8"/>
      </right>
      <top style="thin">
        <color indexed="8"/>
      </top>
      <bottom/>
      <diagonal/>
    </border>
    <border>
      <left style="medium">
        <color indexed="8"/>
      </left>
      <right/>
      <top/>
      <bottom/>
      <diagonal/>
    </border>
    <border>
      <left/>
      <right style="thin">
        <color indexed="8"/>
      </right>
      <top/>
      <bottom/>
      <diagonal/>
    </border>
    <border>
      <left style="thin">
        <color indexed="8"/>
      </left>
      <right/>
      <top/>
      <bottom/>
      <diagonal/>
    </border>
    <border>
      <left style="medium">
        <color indexed="8"/>
      </left>
      <right/>
      <top style="thin">
        <color indexed="8"/>
      </top>
      <bottom style="thin">
        <color auto="1"/>
      </bottom>
      <diagonal/>
    </border>
    <border>
      <left/>
      <right style="thin">
        <color indexed="8"/>
      </right>
      <top style="thin">
        <color indexed="8"/>
      </top>
      <bottom style="thin">
        <color auto="1"/>
      </bottom>
      <diagonal/>
    </border>
    <border>
      <left style="hair">
        <color indexed="8"/>
      </left>
      <right/>
      <top style="thin">
        <color indexed="8"/>
      </top>
      <bottom style="thin">
        <color auto="1"/>
      </bottom>
      <diagonal/>
    </border>
    <border>
      <left/>
      <right style="hair">
        <color indexed="8"/>
      </right>
      <top style="thin">
        <color indexed="8"/>
      </top>
      <bottom style="thin">
        <color auto="1"/>
      </bottom>
      <diagonal/>
    </border>
    <border>
      <left style="hair">
        <color indexed="8"/>
      </left>
      <right/>
      <top/>
      <bottom/>
      <diagonal/>
    </border>
    <border>
      <left/>
      <right style="hair">
        <color indexed="8"/>
      </right>
      <top/>
      <bottom/>
      <diagonal/>
    </border>
    <border>
      <left style="medium">
        <color indexed="8"/>
      </left>
      <right/>
      <top style="thin">
        <color indexed="8"/>
      </top>
      <bottom style="double">
        <color auto="1"/>
      </bottom>
      <diagonal/>
    </border>
    <border>
      <left/>
      <right/>
      <top style="thin">
        <color indexed="8"/>
      </top>
      <bottom style="double">
        <color auto="1"/>
      </bottom>
      <diagonal/>
    </border>
    <border>
      <left/>
      <right style="thin">
        <color indexed="8"/>
      </right>
      <top style="thin">
        <color indexed="8"/>
      </top>
      <bottom style="double">
        <color auto="1"/>
      </bottom>
      <diagonal/>
    </border>
    <border>
      <left style="thin">
        <color indexed="8"/>
      </left>
      <right/>
      <top style="thin">
        <color indexed="8"/>
      </top>
      <bottom style="double">
        <color auto="1"/>
      </bottom>
      <diagonal/>
    </border>
    <border>
      <left style="hair">
        <color indexed="8"/>
      </left>
      <right/>
      <top style="thin">
        <color indexed="8"/>
      </top>
      <bottom style="double">
        <color auto="1"/>
      </bottom>
      <diagonal/>
    </border>
    <border>
      <left style="thin">
        <color auto="1"/>
      </left>
      <right/>
      <top style="medium">
        <color indexed="8"/>
      </top>
      <bottom style="thin">
        <color auto="1"/>
      </bottom>
      <diagonal/>
    </border>
    <border>
      <left/>
      <right style="hair">
        <color auto="1"/>
      </right>
      <top style="medium">
        <color indexed="8"/>
      </top>
      <bottom style="thin">
        <color auto="1"/>
      </bottom>
      <diagonal/>
    </border>
    <border>
      <left style="hair">
        <color auto="1"/>
      </left>
      <right/>
      <top style="medium">
        <color indexed="8"/>
      </top>
      <bottom style="thin">
        <color indexed="8"/>
      </bottom>
      <diagonal/>
    </border>
    <border>
      <left/>
      <right/>
      <top style="medium">
        <color indexed="8"/>
      </top>
      <bottom style="thin">
        <color indexed="8"/>
      </bottom>
      <diagonal/>
    </border>
    <border>
      <left/>
      <right/>
      <top style="thin">
        <color indexed="8"/>
      </top>
      <bottom/>
      <diagonal/>
    </border>
    <border>
      <left/>
      <right style="thin">
        <color indexed="8"/>
      </right>
      <top style="thin">
        <color auto="1"/>
      </top>
      <bottom/>
      <diagonal/>
    </border>
    <border>
      <left style="thin">
        <color indexed="8"/>
      </left>
      <right/>
      <top style="thin">
        <color auto="1"/>
      </top>
      <bottom/>
      <diagonal/>
    </border>
    <border>
      <left/>
      <right style="hair">
        <color indexed="8"/>
      </right>
      <top style="thin">
        <color auto="1"/>
      </top>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hair">
        <color indexed="8"/>
      </right>
      <top/>
      <bottom style="medium">
        <color indexed="8"/>
      </bottom>
      <diagonal/>
    </border>
    <border>
      <left style="hair">
        <color indexed="8"/>
      </left>
      <right/>
      <top/>
      <bottom style="medium">
        <color indexed="8"/>
      </bottom>
      <diagonal/>
    </border>
    <border>
      <left style="hair">
        <color auto="1"/>
      </left>
      <right style="medium">
        <color indexed="8"/>
      </right>
      <top style="medium">
        <color indexed="8"/>
      </top>
      <bottom/>
      <diagonal/>
    </border>
    <border>
      <left style="hair">
        <color auto="1"/>
      </left>
      <right style="medium">
        <color indexed="8"/>
      </right>
      <top/>
      <bottom style="thin">
        <color indexed="8"/>
      </bottom>
      <diagonal/>
    </border>
    <border>
      <left/>
      <right style="medium">
        <color indexed="8"/>
      </right>
      <top style="thin">
        <color indexed="8"/>
      </top>
      <bottom style="thin">
        <color indexed="8"/>
      </bottom>
      <diagonal/>
    </border>
    <border>
      <left/>
      <right style="medium">
        <color indexed="8"/>
      </right>
      <top style="double">
        <color auto="1"/>
      </top>
      <bottom style="medium">
        <color indexed="8"/>
      </bottom>
      <diagonal/>
    </border>
    <border>
      <left/>
      <right style="medium">
        <color indexed="8"/>
      </right>
      <top style="thin">
        <color indexed="8"/>
      </top>
      <bottom/>
      <diagonal/>
    </border>
    <border>
      <left/>
      <right style="medium">
        <color indexed="8"/>
      </right>
      <top style="thin">
        <color indexed="8"/>
      </top>
      <bottom style="thin">
        <color auto="1"/>
      </bottom>
      <diagonal/>
    </border>
    <border>
      <left/>
      <right style="medium">
        <color indexed="8"/>
      </right>
      <top/>
      <bottom/>
      <diagonal/>
    </border>
    <border>
      <left/>
      <right style="medium">
        <color indexed="8"/>
      </right>
      <top style="thin">
        <color indexed="8"/>
      </top>
      <bottom style="double">
        <color auto="1"/>
      </bottom>
      <diagonal/>
    </border>
    <border>
      <left/>
      <right style="medium">
        <color indexed="8"/>
      </right>
      <top style="medium">
        <color indexed="8"/>
      </top>
      <bottom style="thin">
        <color indexed="8"/>
      </bottom>
      <diagonal/>
    </border>
    <border>
      <left/>
      <right style="medium">
        <color indexed="8"/>
      </right>
      <top/>
      <bottom style="medium">
        <color indexed="8"/>
      </bottom>
      <diagonal/>
    </border>
    <border>
      <left style="thin">
        <color indexed="8"/>
      </left>
      <right/>
      <top style="medium">
        <color indexed="8"/>
      </top>
      <bottom style="thin">
        <color auto="1"/>
      </bottom>
      <diagonal/>
    </border>
    <border>
      <left/>
      <right/>
      <top style="medium">
        <color indexed="8"/>
      </top>
      <bottom style="thin">
        <color auto="1"/>
      </bottom>
      <diagonal/>
    </border>
    <border>
      <left style="hair">
        <color indexed="8"/>
      </left>
      <right/>
      <top style="medium">
        <color indexed="8"/>
      </top>
      <bottom style="thin">
        <color auto="1"/>
      </bottom>
      <diagonal/>
    </border>
    <border>
      <left/>
      <right style="medium">
        <color indexed="8"/>
      </right>
      <top style="medium">
        <color indexed="8"/>
      </top>
      <bottom style="thin">
        <color auto="1"/>
      </bottom>
      <diagonal/>
    </border>
    <border>
      <left style="thin">
        <color indexed="8"/>
      </left>
      <right style="hair">
        <color indexed="8"/>
      </right>
      <top/>
      <bottom style="thin">
        <color auto="1"/>
      </bottom>
      <diagonal/>
    </border>
    <border>
      <left style="hair">
        <color indexed="8"/>
      </left>
      <right style="hair">
        <color indexed="8"/>
      </right>
      <top/>
      <bottom style="thin">
        <color indexed="8"/>
      </bottom>
      <diagonal/>
    </border>
    <border>
      <left style="hair">
        <color indexed="8"/>
      </left>
      <right style="medium">
        <color indexed="8"/>
      </right>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diagonal/>
    </border>
    <border>
      <left style="medium">
        <color indexed="8"/>
      </left>
      <right/>
      <top style="thin">
        <color indexed="8"/>
      </top>
      <bottom/>
      <diagonal/>
    </border>
    <border>
      <left style="thin">
        <color indexed="8"/>
      </left>
      <right/>
      <top style="thin">
        <color indexed="8"/>
      </top>
      <bottom/>
      <diagonal/>
    </border>
    <border>
      <left style="thin">
        <color indexed="8"/>
      </left>
      <right style="hair">
        <color indexed="8"/>
      </right>
      <top style="double">
        <color auto="1"/>
      </top>
      <bottom style="medium">
        <color indexed="8"/>
      </bottom>
      <diagonal/>
    </border>
    <border>
      <left style="hair">
        <color indexed="8"/>
      </left>
      <right style="hair">
        <color indexed="8"/>
      </right>
      <top style="double">
        <color auto="1"/>
      </top>
      <bottom style="medium">
        <color indexed="8"/>
      </bottom>
      <diagonal/>
    </border>
    <border>
      <left style="medium">
        <color indexed="8"/>
      </left>
      <right style="thin">
        <color indexed="8"/>
      </right>
      <top style="medium">
        <color indexed="8"/>
      </top>
      <bottom style="thin">
        <color auto="1"/>
      </bottom>
      <diagonal/>
    </border>
    <border>
      <left style="thin">
        <color indexed="8"/>
      </left>
      <right style="thin">
        <color indexed="8"/>
      </right>
      <top style="medium">
        <color indexed="8"/>
      </top>
      <bottom style="thin">
        <color auto="1"/>
      </bottom>
      <diagonal/>
    </border>
    <border>
      <left style="thin">
        <color indexed="8"/>
      </left>
      <right style="hair">
        <color indexed="8"/>
      </right>
      <top style="medium">
        <color indexed="8"/>
      </top>
      <bottom style="thin">
        <color auto="1"/>
      </bottom>
      <diagonal/>
    </border>
    <border>
      <left style="hair">
        <color indexed="8"/>
      </left>
      <right style="hair">
        <color indexed="8"/>
      </right>
      <top style="medium">
        <color indexed="8"/>
      </top>
      <bottom style="thin">
        <color indexed="8"/>
      </bottom>
      <diagonal/>
    </border>
    <border>
      <left style="hair">
        <color indexed="8"/>
      </left>
      <right style="medium">
        <color indexed="8"/>
      </right>
      <top style="medium">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style="hair">
        <color indexed="8"/>
      </left>
      <right style="hair">
        <color indexed="8"/>
      </right>
      <top style="thin">
        <color indexed="8"/>
      </top>
      <bottom style="medium">
        <color indexed="8"/>
      </bottom>
      <diagonal/>
    </border>
    <border>
      <left/>
      <right style="medium">
        <color indexed="8"/>
      </right>
      <top style="thin">
        <color indexed="8"/>
      </top>
      <bottom style="medium">
        <color indexed="8"/>
      </bottom>
      <diagonal/>
    </border>
    <border>
      <left style="hair">
        <color indexed="8"/>
      </left>
      <right style="medium">
        <color indexed="8"/>
      </right>
      <top style="thin">
        <color auto="1"/>
      </top>
      <bottom style="thin">
        <color indexed="8"/>
      </bottom>
      <diagonal/>
    </border>
    <border>
      <left style="hair">
        <color indexed="8"/>
      </left>
      <right style="medium">
        <color indexed="8"/>
      </right>
      <top style="thin">
        <color indexed="8"/>
      </top>
      <bottom style="thin">
        <color indexed="8"/>
      </bottom>
      <diagonal/>
    </border>
    <border>
      <left style="hair">
        <color indexed="8"/>
      </left>
      <right style="medium">
        <color indexed="8"/>
      </right>
      <top style="thin">
        <color indexed="8"/>
      </top>
      <bottom style="double">
        <color auto="1"/>
      </bottom>
      <diagonal/>
    </border>
    <border>
      <left style="hair">
        <color indexed="8"/>
      </left>
      <right style="medium">
        <color indexed="8"/>
      </right>
      <top style="double">
        <color auto="1"/>
      </top>
      <bottom style="medium">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auto="1"/>
      </right>
      <top style="thin">
        <color auto="1"/>
      </top>
      <bottom/>
      <diagonal/>
    </border>
    <border>
      <left style="medium">
        <color indexed="8"/>
      </left>
      <right style="thin">
        <color auto="1"/>
      </right>
      <top/>
      <bottom/>
      <diagonal/>
    </border>
    <border>
      <left/>
      <right/>
      <top style="thin">
        <color indexed="8"/>
      </top>
      <bottom style="thin">
        <color indexed="8"/>
      </bottom>
      <diagonal/>
    </border>
    <border>
      <left style="medium">
        <color indexed="8"/>
      </left>
      <right style="thin">
        <color auto="1"/>
      </right>
      <top/>
      <bottom style="medium">
        <color auto="1"/>
      </bottom>
      <diagonal/>
    </border>
    <border>
      <left/>
      <right/>
      <top style="thin">
        <color indexed="8"/>
      </top>
      <bottom style="medium">
        <color auto="1"/>
      </bottom>
      <diagonal/>
    </border>
    <border>
      <left style="thin">
        <color indexed="8"/>
      </left>
      <right/>
      <top style="thin">
        <color indexed="8"/>
      </top>
      <bottom style="medium">
        <color auto="1"/>
      </bottom>
      <diagonal/>
    </border>
    <border>
      <left style="hair">
        <color indexed="8"/>
      </left>
      <right style="hair">
        <color indexed="8"/>
      </right>
      <top style="thin">
        <color indexed="8"/>
      </top>
      <bottom style="medium">
        <color auto="1"/>
      </bottom>
      <diagonal/>
    </border>
    <border>
      <left/>
      <right style="medium">
        <color indexed="8"/>
      </right>
      <top style="thin">
        <color indexed="8"/>
      </top>
      <bottom style="medium">
        <color auto="1"/>
      </bottom>
      <diagonal/>
    </border>
    <border>
      <left style="medium">
        <color indexed="8"/>
      </left>
      <right style="thin">
        <color auto="1"/>
      </right>
      <top style="medium">
        <color auto="1"/>
      </top>
      <bottom/>
      <diagonal/>
    </border>
    <border>
      <left/>
      <right/>
      <top style="medium">
        <color auto="1"/>
      </top>
      <bottom style="thin">
        <color indexed="8"/>
      </bottom>
      <diagonal/>
    </border>
    <border>
      <left style="thin">
        <color indexed="8"/>
      </left>
      <right/>
      <top style="medium">
        <color auto="1"/>
      </top>
      <bottom/>
      <diagonal/>
    </border>
    <border>
      <left style="hair">
        <color indexed="8"/>
      </left>
      <right style="hair">
        <color indexed="8"/>
      </right>
      <top style="medium">
        <color auto="1"/>
      </top>
      <bottom/>
      <diagonal/>
    </border>
    <border>
      <left/>
      <right style="medium">
        <color indexed="8"/>
      </right>
      <top style="medium">
        <color auto="1"/>
      </top>
      <bottom/>
      <diagonal/>
    </border>
    <border>
      <left style="medium">
        <color indexed="8"/>
      </left>
      <right style="thin">
        <color auto="1"/>
      </right>
      <top/>
      <bottom style="thin">
        <color auto="1"/>
      </bottom>
      <diagonal/>
    </border>
    <border>
      <left/>
      <right/>
      <top style="thin">
        <color indexed="8"/>
      </top>
      <bottom style="thin">
        <color auto="1"/>
      </bottom>
      <diagonal/>
    </border>
    <border>
      <left style="hair">
        <color indexed="8"/>
      </left>
      <right style="hair">
        <color indexed="8"/>
      </right>
      <top style="thin">
        <color indexed="8"/>
      </top>
      <bottom style="thin">
        <color auto="1"/>
      </bottom>
      <diagonal/>
    </border>
    <border>
      <left style="medium">
        <color indexed="8"/>
      </left>
      <right/>
      <top/>
      <bottom style="medium">
        <color auto="1"/>
      </bottom>
      <diagonal/>
    </border>
    <border>
      <left/>
      <right style="thin">
        <color indexed="8"/>
      </right>
      <top/>
      <bottom style="medium">
        <color auto="1"/>
      </bottom>
      <diagonal/>
    </border>
    <border>
      <left style="thin">
        <color indexed="8"/>
      </left>
      <right/>
      <top/>
      <bottom style="medium">
        <color auto="1"/>
      </bottom>
      <diagonal/>
    </border>
    <border>
      <left style="hair">
        <color indexed="8"/>
      </left>
      <right style="hair">
        <color indexed="8"/>
      </right>
      <top/>
      <bottom style="medium">
        <color auto="1"/>
      </bottom>
      <diagonal/>
    </border>
    <border>
      <left/>
      <right style="medium">
        <color indexed="8"/>
      </right>
      <top/>
      <bottom style="medium">
        <color auto="1"/>
      </bottom>
      <diagonal/>
    </border>
    <border>
      <left style="hair">
        <color indexed="8"/>
      </left>
      <right style="hair">
        <color indexed="8"/>
      </right>
      <top/>
      <bottom style="medium">
        <color indexed="8"/>
      </bottom>
      <diagonal/>
    </border>
    <border>
      <left/>
      <right/>
      <top style="medium">
        <color indexed="8"/>
      </top>
      <bottom/>
      <diagonal/>
    </border>
    <border>
      <left/>
      <right style="thin">
        <color indexed="8"/>
      </right>
      <top style="thin">
        <color auto="1"/>
      </top>
      <bottom style="medium">
        <color auto="1"/>
      </bottom>
      <diagonal/>
    </border>
    <border>
      <left style="thin">
        <color indexed="8"/>
      </left>
      <right/>
      <top style="thin">
        <color auto="1"/>
      </top>
      <bottom style="medium">
        <color auto="1"/>
      </bottom>
      <diagonal/>
    </border>
    <border>
      <left/>
      <right style="thin">
        <color indexed="8"/>
      </right>
      <top/>
      <bottom style="thin">
        <color auto="1"/>
      </bottom>
      <diagonal/>
    </border>
    <border>
      <left style="thin">
        <color indexed="8"/>
      </left>
      <right/>
      <top/>
      <bottom style="thin">
        <color indexed="8"/>
      </bottom>
      <diagonal/>
    </border>
    <border>
      <left style="hair">
        <color indexed="8"/>
      </left>
      <right style="hair">
        <color indexed="8"/>
      </right>
      <top/>
      <bottom style="thin">
        <color auto="1"/>
      </bottom>
      <diagonal/>
    </border>
    <border>
      <left/>
      <right style="medium">
        <color indexed="8"/>
      </right>
      <top/>
      <bottom style="thin">
        <color auto="1"/>
      </bottom>
      <diagonal/>
    </border>
    <border>
      <left style="thin">
        <color indexed="8"/>
      </left>
      <right style="hair">
        <color indexed="8"/>
      </right>
      <top style="thin">
        <color indexed="8"/>
      </top>
      <bottom style="thin">
        <color indexed="8"/>
      </bottom>
      <diagonal/>
    </border>
    <border>
      <left/>
      <right/>
      <top style="thin">
        <color auto="1"/>
      </top>
      <bottom style="thin">
        <color indexed="8"/>
      </bottom>
      <diagonal/>
    </border>
    <border>
      <left style="medium">
        <color indexed="8"/>
      </left>
      <right/>
      <top style="thin">
        <color auto="1"/>
      </top>
      <bottom style="thin">
        <color auto="1"/>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double">
        <color indexed="8"/>
      </top>
      <bottom style="medium">
        <color indexed="8"/>
      </bottom>
      <diagonal/>
    </border>
    <border>
      <left/>
      <right style="medium">
        <color indexed="8"/>
      </right>
      <top style="double">
        <color indexed="8"/>
      </top>
      <bottom style="medium">
        <color indexed="8"/>
      </bottom>
      <diagonal/>
    </border>
    <border>
      <left style="medium">
        <color indexed="8"/>
      </left>
      <right style="thin">
        <color indexed="8"/>
      </right>
      <top style="thin">
        <color indexed="8"/>
      </top>
      <bottom style="thin">
        <color indexed="8"/>
      </bottom>
      <diagonal/>
    </border>
    <border>
      <left style="hair">
        <color indexed="8"/>
      </left>
      <right style="hair">
        <color indexed="8"/>
      </right>
      <top style="thin">
        <color indexed="8"/>
      </top>
      <bottom style="double">
        <color indexed="8"/>
      </bottom>
      <diagonal/>
    </border>
    <border>
      <left style="thin">
        <color indexed="8"/>
      </left>
      <right/>
      <top style="double">
        <color indexed="8"/>
      </top>
      <bottom style="medium">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style="medium">
        <color auto="1"/>
      </top>
      <bottom style="thin">
        <color indexed="8"/>
      </bottom>
      <diagonal/>
    </border>
    <border>
      <left style="hair">
        <color indexed="8"/>
      </left>
      <right style="hair">
        <color indexed="8"/>
      </right>
      <top style="medium">
        <color auto="1"/>
      </top>
      <bottom style="thin">
        <color indexed="8"/>
      </bottom>
      <diagonal/>
    </border>
    <border>
      <left/>
      <right style="medium">
        <color auto="1"/>
      </right>
      <top style="medium">
        <color auto="1"/>
      </top>
      <bottom style="thin">
        <color indexed="8"/>
      </bottom>
      <diagonal/>
    </border>
    <border>
      <left style="medium">
        <color auto="1"/>
      </left>
      <right style="thin">
        <color auto="1"/>
      </right>
      <top style="thin">
        <color auto="1"/>
      </top>
      <bottom style="thin">
        <color auto="1"/>
      </bottom>
      <diagonal/>
    </border>
    <border>
      <left/>
      <right style="medium">
        <color auto="1"/>
      </right>
      <top style="thin">
        <color indexed="8"/>
      </top>
      <bottom style="thin">
        <color indexed="8"/>
      </bottom>
      <diagonal/>
    </border>
    <border>
      <left style="medium">
        <color auto="1"/>
      </left>
      <right/>
      <top/>
      <bottom style="thin">
        <color indexed="8"/>
      </bottom>
      <diagonal/>
    </border>
    <border>
      <left/>
      <right style="medium">
        <color auto="1"/>
      </right>
      <top style="thin">
        <color indexed="8"/>
      </top>
      <bottom/>
      <diagonal/>
    </border>
    <border>
      <left style="medium">
        <color auto="1"/>
      </left>
      <right/>
      <top style="thin">
        <color indexed="8"/>
      </top>
      <bottom style="thin">
        <color indexed="8"/>
      </bottom>
      <diagonal/>
    </border>
    <border>
      <left style="medium">
        <color auto="1"/>
      </left>
      <right/>
      <top style="thin">
        <color indexed="8"/>
      </top>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hair">
        <color indexed="8"/>
      </left>
      <right style="hair">
        <color indexed="8"/>
      </right>
      <top style="thin">
        <color indexed="8"/>
      </top>
      <bottom style="double">
        <color auto="1"/>
      </bottom>
      <diagonal/>
    </border>
    <border>
      <left style="hair">
        <color indexed="8"/>
      </left>
      <right style="medium">
        <color auto="1"/>
      </right>
      <top style="thin">
        <color indexed="8"/>
      </top>
      <bottom style="double">
        <color indexed="8"/>
      </bottom>
      <diagonal/>
    </border>
    <border>
      <left style="medium">
        <color auto="1"/>
      </left>
      <right/>
      <top style="double">
        <color indexed="8"/>
      </top>
      <bottom style="medium">
        <color auto="1"/>
      </bottom>
      <diagonal/>
    </border>
    <border>
      <left style="medium">
        <color indexed="8"/>
      </left>
      <right/>
      <top style="thin">
        <color indexed="8"/>
      </top>
      <bottom style="thin">
        <color indexed="8"/>
      </bottom>
      <diagonal/>
    </border>
    <border>
      <left style="medium">
        <color auto="1"/>
      </left>
      <right/>
      <top style="thin">
        <color indexed="8"/>
      </top>
      <bottom style="double">
        <color auto="1"/>
      </bottom>
      <diagonal/>
    </border>
    <border>
      <left/>
      <right style="medium">
        <color auto="1"/>
      </right>
      <top style="thin">
        <color indexed="8"/>
      </top>
      <bottom style="double">
        <color auto="1"/>
      </bottom>
      <diagonal/>
    </border>
    <border>
      <left/>
      <right style="medium">
        <color indexed="8"/>
      </right>
      <top style="thin">
        <color indexed="8"/>
      </top>
      <bottom style="double">
        <color indexed="8"/>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indexed="8"/>
      </left>
      <right/>
      <top style="double">
        <color auto="1"/>
      </top>
      <bottom style="medium">
        <color auto="1"/>
      </bottom>
      <diagonal/>
    </border>
    <border>
      <left style="hair">
        <color indexed="8"/>
      </left>
      <right style="hair">
        <color indexed="8"/>
      </right>
      <top style="double">
        <color auto="1"/>
      </top>
      <bottom style="medium">
        <color auto="1"/>
      </bottom>
      <diagonal/>
    </border>
    <border>
      <left/>
      <right style="medium">
        <color auto="1"/>
      </right>
      <top style="double">
        <color auto="1"/>
      </top>
      <bottom style="medium">
        <color auto="1"/>
      </bottom>
      <diagonal/>
    </border>
    <border>
      <left/>
      <right/>
      <top/>
      <bottom style="double">
        <color indexed="8"/>
      </bottom>
      <diagonal/>
    </border>
    <border>
      <left style="thin">
        <color indexed="8"/>
      </left>
      <right/>
      <top/>
      <bottom style="double">
        <color indexed="8"/>
      </bottom>
      <diagonal/>
    </border>
    <border>
      <left style="hair">
        <color indexed="8"/>
      </left>
      <right style="hair">
        <color indexed="8"/>
      </right>
      <top/>
      <bottom style="double">
        <color indexed="8"/>
      </bottom>
      <diagonal/>
    </border>
    <border>
      <left style="hair">
        <color indexed="8"/>
      </left>
      <right style="hair">
        <color indexed="8"/>
      </right>
      <top/>
      <bottom style="double">
        <color auto="1"/>
      </bottom>
      <diagonal/>
    </border>
    <border>
      <left style="hair">
        <color indexed="8"/>
      </left>
      <right style="medium">
        <color auto="1"/>
      </right>
      <top/>
      <bottom style="double">
        <color indexed="8"/>
      </bottom>
      <diagonal/>
    </border>
    <border>
      <left style="mediumDashDotDot">
        <color auto="1"/>
      </left>
      <right/>
      <top style="mediumDashDotDot">
        <color auto="1"/>
      </top>
      <bottom/>
      <diagonal/>
    </border>
    <border>
      <left/>
      <right/>
      <top style="mediumDashDotDot">
        <color auto="1"/>
      </top>
      <bottom/>
      <diagonal/>
    </border>
    <border>
      <left style="mediumDashDotDot">
        <color auto="1"/>
      </left>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style="mediumDashDotDot">
        <color auto="1"/>
      </top>
      <bottom/>
      <diagonal/>
    </border>
    <border>
      <left/>
      <right style="mediumDashDotDot">
        <color auto="1"/>
      </right>
      <top/>
      <bottom/>
      <diagonal/>
    </border>
    <border>
      <left/>
      <right style="mediumDashDotDot">
        <color auto="1"/>
      </right>
      <top/>
      <bottom style="mediumDashDotDot">
        <color auto="1"/>
      </bottom>
      <diagonal/>
    </border>
  </borders>
  <cellStyleXfs count="16">
    <xf numFmtId="0" fontId="0" fillId="0" borderId="0"/>
    <xf numFmtId="38" fontId="42" fillId="0" borderId="0" applyFont="0" applyFill="0" applyBorder="0" applyAlignment="0" applyProtection="0"/>
    <xf numFmtId="0" fontId="42" fillId="0" borderId="0"/>
    <xf numFmtId="38" fontId="42" fillId="0" borderId="0" applyFont="0" applyFill="0" applyBorder="0" applyAlignment="0" applyProtection="0"/>
    <xf numFmtId="0" fontId="2" fillId="0" borderId="0">
      <alignment vertical="center"/>
    </xf>
    <xf numFmtId="38" fontId="42" fillId="0" borderId="0" applyFont="0" applyFill="0" applyBorder="0" applyAlignment="0" applyProtection="0"/>
    <xf numFmtId="38" fontId="24" fillId="0" borderId="0" applyFont="0" applyFill="0" applyBorder="0" applyAlignment="0" applyProtection="0">
      <alignment vertical="center"/>
    </xf>
    <xf numFmtId="0" fontId="2" fillId="0" borderId="0">
      <alignment vertical="center"/>
    </xf>
    <xf numFmtId="38" fontId="42" fillId="0" borderId="0" applyFont="0" applyFill="0" applyBorder="0" applyAlignment="0" applyProtection="0"/>
    <xf numFmtId="0" fontId="26" fillId="0" borderId="0">
      <alignment vertical="center"/>
    </xf>
    <xf numFmtId="0" fontId="2" fillId="0" borderId="0">
      <alignment vertical="center"/>
    </xf>
    <xf numFmtId="0" fontId="42" fillId="0" borderId="0"/>
    <xf numFmtId="0" fontId="2" fillId="0" borderId="0">
      <alignment vertical="center"/>
    </xf>
    <xf numFmtId="0" fontId="42" fillId="0" borderId="0"/>
    <xf numFmtId="0" fontId="14" fillId="0" borderId="0"/>
    <xf numFmtId="0" fontId="14" fillId="0" borderId="0"/>
  </cellStyleXfs>
  <cellXfs count="993">
    <xf numFmtId="0" fontId="0" fillId="0" borderId="0" xfId="0"/>
    <xf numFmtId="0" fontId="1" fillId="0" borderId="0" xfId="0" applyFont="1" applyAlignment="1">
      <alignment vertical="center"/>
    </xf>
    <xf numFmtId="0" fontId="1" fillId="0" borderId="0" xfId="0" applyFont="1" applyAlignment="1">
      <alignment vertical="center" shrinkToFit="1"/>
    </xf>
    <xf numFmtId="0" fontId="2" fillId="0" borderId="0" xfId="10">
      <alignment vertical="center"/>
    </xf>
    <xf numFmtId="0" fontId="2" fillId="0" borderId="0" xfId="12">
      <alignment vertical="center"/>
    </xf>
    <xf numFmtId="0" fontId="4" fillId="0" borderId="1" xfId="12" applyFont="1" applyBorder="1">
      <alignment vertical="center"/>
    </xf>
    <xf numFmtId="0" fontId="4" fillId="0" borderId="3" xfId="12" applyFont="1" applyBorder="1" applyAlignment="1">
      <alignment horizontal="center" vertical="center" shrinkToFit="1"/>
    </xf>
    <xf numFmtId="0" fontId="4" fillId="0" borderId="4" xfId="12" applyFont="1" applyBorder="1">
      <alignment vertical="center"/>
    </xf>
    <xf numFmtId="0" fontId="4" fillId="0" borderId="6" xfId="10" applyFont="1" applyBorder="1" applyAlignment="1">
      <alignment vertical="center" shrinkToFit="1"/>
    </xf>
    <xf numFmtId="0" fontId="4" fillId="0" borderId="0" xfId="10" applyFont="1" applyBorder="1" applyAlignment="1">
      <alignment vertical="center" shrinkToFit="1"/>
    </xf>
    <xf numFmtId="0" fontId="4" fillId="0" borderId="7" xfId="10" applyFont="1" applyBorder="1" applyAlignment="1">
      <alignment vertical="center" shrinkToFit="1"/>
    </xf>
    <xf numFmtId="0" fontId="4" fillId="0" borderId="8" xfId="10" applyFont="1" applyBorder="1" applyAlignment="1">
      <alignment horizontal="distributed" vertical="center" shrinkToFit="1"/>
    </xf>
    <xf numFmtId="0" fontId="4" fillId="0" borderId="9" xfId="10" applyFont="1" applyBorder="1" applyAlignment="1">
      <alignment vertical="center" shrinkToFit="1"/>
    </xf>
    <xf numFmtId="0" fontId="4" fillId="0" borderId="10" xfId="10" applyFont="1" applyBorder="1" applyAlignment="1">
      <alignment vertical="center" shrinkToFit="1"/>
    </xf>
    <xf numFmtId="0" fontId="4" fillId="0" borderId="12" xfId="10" applyFont="1" applyBorder="1" applyAlignment="1">
      <alignment vertical="center" shrinkToFit="1"/>
    </xf>
    <xf numFmtId="0" fontId="4" fillId="0" borderId="13" xfId="12" applyFont="1" applyBorder="1">
      <alignment vertical="center"/>
    </xf>
    <xf numFmtId="0" fontId="4" fillId="0" borderId="14" xfId="12" applyFont="1" applyBorder="1">
      <alignment vertical="center"/>
    </xf>
    <xf numFmtId="0" fontId="4" fillId="0" borderId="15" xfId="10" applyFont="1" applyBorder="1" applyAlignment="1">
      <alignment vertical="center" textRotation="255" shrinkToFit="1"/>
    </xf>
    <xf numFmtId="0" fontId="5" fillId="0" borderId="17" xfId="10" applyFont="1" applyBorder="1" applyAlignment="1">
      <alignment vertical="center" textRotation="255" shrinkToFit="1"/>
    </xf>
    <xf numFmtId="0" fontId="5" fillId="0" borderId="18" xfId="10" applyFont="1" applyBorder="1" applyAlignment="1">
      <alignment vertical="center" textRotation="255" shrinkToFit="1"/>
    </xf>
    <xf numFmtId="0" fontId="4" fillId="0" borderId="8" xfId="10" applyFont="1" applyBorder="1" applyAlignment="1">
      <alignment horizontal="center" vertical="center" textRotation="255" shrinkToFit="1"/>
    </xf>
    <xf numFmtId="0" fontId="4" fillId="0" borderId="8" xfId="10" applyFont="1" applyBorder="1" applyAlignment="1">
      <alignment vertical="center" shrinkToFit="1"/>
    </xf>
    <xf numFmtId="0" fontId="5" fillId="0" borderId="19" xfId="10" applyFont="1" applyBorder="1" applyAlignment="1">
      <alignment vertical="center" textRotation="255" shrinkToFit="1"/>
    </xf>
    <xf numFmtId="0" fontId="5" fillId="0" borderId="20" xfId="10" applyFont="1" applyBorder="1" applyAlignment="1">
      <alignment vertical="center" textRotation="255" shrinkToFit="1"/>
    </xf>
    <xf numFmtId="0" fontId="4" fillId="0" borderId="21" xfId="12" applyFont="1" applyBorder="1">
      <alignment vertical="center"/>
    </xf>
    <xf numFmtId="0" fontId="4" fillId="0" borderId="23" xfId="10" applyFont="1" applyBorder="1" applyAlignment="1">
      <alignment vertical="center" shrinkToFit="1"/>
    </xf>
    <xf numFmtId="0" fontId="6" fillId="0" borderId="0" xfId="12" applyFont="1" applyAlignment="1">
      <alignment vertical="center" shrinkToFit="1"/>
    </xf>
    <xf numFmtId="0" fontId="1" fillId="0" borderId="0" xfId="12" applyFont="1" applyBorder="1" applyAlignment="1">
      <alignment horizontal="right" vertical="center" shrinkToFit="1"/>
    </xf>
    <xf numFmtId="0" fontId="7" fillId="0" borderId="26" xfId="10" applyFont="1" applyBorder="1" applyAlignment="1">
      <alignment vertical="center" shrinkToFit="1"/>
    </xf>
    <xf numFmtId="0" fontId="7" fillId="0" borderId="6" xfId="10" applyFont="1" applyBorder="1" applyAlignment="1">
      <alignment vertical="center" shrinkToFit="1"/>
    </xf>
    <xf numFmtId="182" fontId="7" fillId="0" borderId="26" xfId="10" applyNumberFormat="1" applyFont="1" applyBorder="1" applyAlignment="1">
      <alignment vertical="center" shrinkToFit="1"/>
    </xf>
    <xf numFmtId="0" fontId="4" fillId="0" borderId="6" xfId="12" applyFont="1" applyBorder="1" applyAlignment="1">
      <alignment vertical="center" shrinkToFit="1"/>
    </xf>
    <xf numFmtId="0" fontId="4" fillId="0" borderId="26" xfId="12" applyFont="1" applyBorder="1" applyAlignment="1">
      <alignment vertical="center" shrinkToFit="1"/>
    </xf>
    <xf numFmtId="0" fontId="4" fillId="0" borderId="27" xfId="12" applyFont="1" applyBorder="1" applyAlignment="1">
      <alignment vertical="center" shrinkToFit="1"/>
    </xf>
    <xf numFmtId="0" fontId="7" fillId="0" borderId="28" xfId="10" applyFont="1" applyBorder="1" applyAlignment="1">
      <alignment vertical="center" shrinkToFit="1"/>
    </xf>
    <xf numFmtId="0" fontId="7" fillId="0" borderId="9" xfId="10" applyFont="1" applyBorder="1" applyAlignment="1">
      <alignment vertical="center" shrinkToFit="1"/>
    </xf>
    <xf numFmtId="182" fontId="7" fillId="0" borderId="28" xfId="10" applyNumberFormat="1" applyFont="1" applyBorder="1" applyAlignment="1">
      <alignment vertical="center" shrinkToFit="1"/>
    </xf>
    <xf numFmtId="0" fontId="4" fillId="0" borderId="9" xfId="12" applyFont="1" applyBorder="1" applyAlignment="1">
      <alignment vertical="center" shrinkToFit="1"/>
    </xf>
    <xf numFmtId="0" fontId="4" fillId="0" borderId="28" xfId="12" applyFont="1" applyBorder="1" applyAlignment="1">
      <alignment vertical="center" shrinkToFit="1"/>
    </xf>
    <xf numFmtId="0" fontId="4" fillId="0" borderId="29" xfId="12" applyFont="1" applyBorder="1" applyAlignment="1">
      <alignment vertical="center" shrinkToFit="1"/>
    </xf>
    <xf numFmtId="0" fontId="7" fillId="0" borderId="30" xfId="10" applyFont="1" applyBorder="1" applyAlignment="1">
      <alignment vertical="center" shrinkToFit="1"/>
    </xf>
    <xf numFmtId="0" fontId="7" fillId="0" borderId="12" xfId="10" applyFont="1" applyBorder="1" applyAlignment="1">
      <alignment vertical="center" shrinkToFit="1"/>
    </xf>
    <xf numFmtId="182" fontId="7" fillId="0" borderId="30" xfId="10" applyNumberFormat="1" applyFont="1" applyBorder="1" applyAlignment="1">
      <alignment vertical="center" shrinkToFit="1"/>
    </xf>
    <xf numFmtId="0" fontId="4" fillId="0" borderId="12" xfId="12" applyFont="1" applyBorder="1" applyAlignment="1">
      <alignment vertical="center" shrinkToFit="1"/>
    </xf>
    <xf numFmtId="0" fontId="4" fillId="0" borderId="30" xfId="12" applyFont="1" applyBorder="1" applyAlignment="1">
      <alignment vertical="center" shrinkToFit="1"/>
    </xf>
    <xf numFmtId="0" fontId="4" fillId="0" borderId="31" xfId="12" applyFont="1" applyBorder="1" applyAlignment="1">
      <alignment vertical="center" shrinkToFit="1"/>
    </xf>
    <xf numFmtId="182" fontId="7" fillId="0" borderId="28" xfId="10" applyNumberFormat="1" applyFont="1" applyBorder="1" applyAlignment="1">
      <alignment horizontal="right" vertical="center" shrinkToFit="1"/>
    </xf>
    <xf numFmtId="0" fontId="7" fillId="0" borderId="28" xfId="10" applyFont="1" applyFill="1" applyBorder="1" applyAlignment="1">
      <alignment vertical="center" shrinkToFit="1"/>
    </xf>
    <xf numFmtId="0" fontId="7" fillId="0" borderId="32" xfId="10" applyFont="1" applyBorder="1" applyAlignment="1">
      <alignment vertical="center" shrinkToFit="1"/>
    </xf>
    <xf numFmtId="0" fontId="7" fillId="0" borderId="23" xfId="10" applyFont="1" applyBorder="1" applyAlignment="1">
      <alignment vertical="center" shrinkToFit="1"/>
    </xf>
    <xf numFmtId="182" fontId="7" fillId="0" borderId="32" xfId="10" applyNumberFormat="1" applyFont="1" applyBorder="1" applyAlignment="1">
      <alignment vertical="center" shrinkToFit="1"/>
    </xf>
    <xf numFmtId="0" fontId="4" fillId="0" borderId="23" xfId="12" applyFont="1" applyBorder="1" applyAlignment="1">
      <alignment vertical="center" shrinkToFit="1"/>
    </xf>
    <xf numFmtId="0" fontId="4" fillId="0" borderId="32" xfId="12" applyFont="1" applyBorder="1" applyAlignment="1">
      <alignment vertical="center" shrinkToFit="1"/>
    </xf>
    <xf numFmtId="0" fontId="4" fillId="0" borderId="33" xfId="12" applyFont="1" applyBorder="1" applyAlignment="1">
      <alignment vertical="center" shrinkToFit="1"/>
    </xf>
    <xf numFmtId="0" fontId="1" fillId="0" borderId="0" xfId="12" applyFont="1" applyBorder="1" applyAlignment="1">
      <alignment vertical="center" shrinkToFit="1"/>
    </xf>
    <xf numFmtId="0" fontId="1" fillId="0" borderId="0" xfId="12" applyFont="1" applyAlignment="1">
      <alignment vertical="center" shrinkToFit="1"/>
    </xf>
    <xf numFmtId="0" fontId="1" fillId="2" borderId="0" xfId="11" applyNumberFormat="1" applyFont="1" applyFill="1" applyAlignment="1">
      <alignment horizontal="left" vertical="center" shrinkToFit="1"/>
    </xf>
    <xf numFmtId="0" fontId="1" fillId="0" borderId="0" xfId="11" applyNumberFormat="1" applyFont="1" applyAlignment="1">
      <alignment horizontal="left" vertical="center" shrinkToFit="1"/>
    </xf>
    <xf numFmtId="0" fontId="1" fillId="2" borderId="0" xfId="10" applyNumberFormat="1" applyFont="1" applyFill="1" applyAlignment="1">
      <alignment horizontal="left" vertical="center" shrinkToFit="1"/>
    </xf>
    <xf numFmtId="0" fontId="8" fillId="0" borderId="0" xfId="11" applyNumberFormat="1" applyFont="1" applyFill="1" applyAlignment="1">
      <alignment horizontal="left" vertical="center" shrinkToFit="1"/>
    </xf>
    <xf numFmtId="0" fontId="1" fillId="0" borderId="0" xfId="11" applyNumberFormat="1" applyFont="1" applyAlignment="1">
      <alignment horizontal="left" vertical="center"/>
    </xf>
    <xf numFmtId="0" fontId="1" fillId="0" borderId="0" xfId="11" applyNumberFormat="1" applyFont="1" applyFill="1" applyAlignment="1">
      <alignment horizontal="left" vertical="center"/>
    </xf>
    <xf numFmtId="0" fontId="1" fillId="0" borderId="0" xfId="11" applyNumberFormat="1" applyFont="1" applyFill="1" applyAlignment="1">
      <alignment horizontal="left" vertical="center" shrinkToFit="1"/>
    </xf>
    <xf numFmtId="0" fontId="1" fillId="2" borderId="0" xfId="11" applyFont="1" applyFill="1" applyAlignment="1">
      <alignment horizontal="left" vertical="center" shrinkToFit="1"/>
    </xf>
    <xf numFmtId="0" fontId="1" fillId="2" borderId="0" xfId="10" applyFont="1" applyFill="1" applyAlignment="1">
      <alignment horizontal="left" vertical="center" shrinkToFit="1"/>
    </xf>
    <xf numFmtId="0" fontId="1" fillId="0" borderId="0" xfId="11" applyFont="1" applyAlignment="1">
      <alignment horizontal="left" vertical="center" shrinkToFit="1"/>
    </xf>
    <xf numFmtId="0" fontId="42" fillId="0" borderId="0" xfId="11" applyAlignment="1">
      <alignment horizontal="left"/>
    </xf>
    <xf numFmtId="0" fontId="2" fillId="0" borderId="0" xfId="12" applyAlignment="1">
      <alignment horizontal="left" vertical="center"/>
    </xf>
    <xf numFmtId="0" fontId="1" fillId="0" borderId="0" xfId="10" applyNumberFormat="1" applyFont="1" applyAlignment="1">
      <alignment horizontal="left" vertical="center" shrinkToFit="1"/>
    </xf>
    <xf numFmtId="0" fontId="42" fillId="0" borderId="0" xfId="11" applyNumberFormat="1" applyAlignment="1">
      <alignment horizontal="left"/>
    </xf>
    <xf numFmtId="0" fontId="1" fillId="0" borderId="0" xfId="10" applyFont="1" applyAlignment="1">
      <alignment horizontal="left" vertical="center" shrinkToFit="1"/>
    </xf>
    <xf numFmtId="49" fontId="9" fillId="0" borderId="0" xfId="0" applyNumberFormat="1" applyFont="1" applyBorder="1" applyAlignment="1">
      <alignment horizontal="center" vertical="center" textRotation="90"/>
    </xf>
    <xf numFmtId="0" fontId="10" fillId="0" borderId="0" xfId="0" applyFont="1" applyBorder="1" applyAlignment="1">
      <alignment vertical="center"/>
    </xf>
    <xf numFmtId="0" fontId="10" fillId="0" borderId="0" xfId="0" applyFont="1" applyBorder="1" applyAlignment="1">
      <alignment horizontal="left" vertical="top"/>
    </xf>
    <xf numFmtId="0" fontId="10" fillId="0" borderId="0" xfId="0" applyFont="1" applyBorder="1" applyAlignment="1">
      <alignment horizontal="distributed" vertical="center"/>
    </xf>
    <xf numFmtId="184" fontId="10" fillId="0" borderId="0" xfId="0" applyNumberFormat="1" applyFont="1" applyBorder="1" applyAlignment="1">
      <alignment vertical="center"/>
    </xf>
    <xf numFmtId="0" fontId="11" fillId="0" borderId="0" xfId="0" applyFont="1" applyBorder="1" applyAlignment="1">
      <alignment horizontal="left" vertical="center"/>
    </xf>
    <xf numFmtId="0" fontId="12" fillId="0" borderId="0"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xf>
    <xf numFmtId="0" fontId="10" fillId="0" borderId="14" xfId="0" applyFont="1" applyBorder="1" applyAlignment="1">
      <alignment vertical="center"/>
    </xf>
    <xf numFmtId="0" fontId="10" fillId="0" borderId="37" xfId="0" applyFont="1" applyBorder="1" applyAlignment="1">
      <alignment vertical="center"/>
    </xf>
    <xf numFmtId="0" fontId="10" fillId="0" borderId="13" xfId="0" applyFont="1" applyBorder="1" applyAlignment="1">
      <alignment vertical="center"/>
    </xf>
    <xf numFmtId="0" fontId="10" fillId="0" borderId="5" xfId="0" applyFont="1" applyBorder="1" applyAlignment="1">
      <alignment horizontal="distributed" vertical="center"/>
    </xf>
    <xf numFmtId="0" fontId="10" fillId="0" borderId="39" xfId="0" applyFont="1" applyBorder="1" applyAlignment="1">
      <alignment horizontal="distributed" vertical="center"/>
    </xf>
    <xf numFmtId="0" fontId="10" fillId="0" borderId="40" xfId="0" applyFont="1" applyBorder="1" applyAlignment="1">
      <alignment horizontal="distributed" vertical="center"/>
    </xf>
    <xf numFmtId="0" fontId="10" fillId="0" borderId="40" xfId="0" applyFont="1" applyBorder="1" applyAlignment="1">
      <alignment vertical="center"/>
    </xf>
    <xf numFmtId="183" fontId="10" fillId="0" borderId="41" xfId="0" applyNumberFormat="1" applyFont="1" applyBorder="1" applyAlignment="1">
      <alignment vertical="center"/>
    </xf>
    <xf numFmtId="0" fontId="10" fillId="0" borderId="42" xfId="0" applyFont="1" applyBorder="1" applyAlignment="1">
      <alignment vertical="center"/>
    </xf>
    <xf numFmtId="0" fontId="10" fillId="0" borderId="16" xfId="0" applyFont="1" applyBorder="1" applyAlignment="1">
      <alignment horizontal="distributed" vertical="center"/>
    </xf>
    <xf numFmtId="0" fontId="10" fillId="0" borderId="43" xfId="0" applyFont="1" applyBorder="1" applyAlignment="1">
      <alignment horizontal="distributed" vertical="center"/>
    </xf>
    <xf numFmtId="0" fontId="10" fillId="0" borderId="8" xfId="0" applyFont="1" applyBorder="1" applyAlignment="1">
      <alignment horizontal="distributed" vertical="center"/>
    </xf>
    <xf numFmtId="0" fontId="10" fillId="0" borderId="8" xfId="0" applyFont="1" applyBorder="1" applyAlignment="1">
      <alignment vertical="center"/>
    </xf>
    <xf numFmtId="183" fontId="10" fillId="0" borderId="28" xfId="0" applyNumberFormat="1" applyFont="1" applyBorder="1" applyAlignment="1">
      <alignment vertical="center"/>
    </xf>
    <xf numFmtId="0" fontId="10" fillId="0" borderId="16" xfId="0" applyFont="1" applyFill="1" applyBorder="1" applyAlignment="1">
      <alignment horizontal="distributed" vertical="center" wrapText="1"/>
    </xf>
    <xf numFmtId="0" fontId="10" fillId="0" borderId="43" xfId="0" applyFont="1" applyFill="1" applyBorder="1" applyAlignment="1">
      <alignment horizontal="distributed" vertical="center"/>
    </xf>
    <xf numFmtId="0" fontId="10" fillId="0" borderId="8" xfId="0" applyFont="1" applyFill="1" applyBorder="1" applyAlignment="1">
      <alignment horizontal="distributed" vertical="center"/>
    </xf>
    <xf numFmtId="0" fontId="10" fillId="0" borderId="8" xfId="0" applyFont="1" applyFill="1" applyBorder="1" applyAlignment="1">
      <alignment vertical="center"/>
    </xf>
    <xf numFmtId="183" fontId="10" fillId="0" borderId="28" xfId="0" applyNumberFormat="1" applyFont="1" applyFill="1" applyBorder="1" applyAlignment="1">
      <alignment vertical="center"/>
    </xf>
    <xf numFmtId="0" fontId="10" fillId="0" borderId="16" xfId="0" applyFont="1" applyBorder="1" applyAlignment="1">
      <alignment horizontal="distributed" vertical="center" wrapText="1"/>
    </xf>
    <xf numFmtId="0" fontId="10" fillId="0" borderId="44" xfId="0" applyFont="1" applyBorder="1" applyAlignment="1">
      <alignment vertical="center"/>
    </xf>
    <xf numFmtId="0" fontId="10" fillId="0" borderId="45" xfId="0" applyFont="1" applyBorder="1" applyAlignment="1">
      <alignment horizontal="distributed" vertical="center"/>
    </xf>
    <xf numFmtId="0" fontId="10" fillId="0" borderId="4" xfId="0" applyFont="1" applyBorder="1" applyAlignment="1">
      <alignment vertical="center"/>
    </xf>
    <xf numFmtId="0" fontId="10" fillId="0" borderId="18" xfId="0" applyFont="1" applyBorder="1" applyAlignment="1">
      <alignment horizontal="distributed" vertical="center"/>
    </xf>
    <xf numFmtId="0" fontId="10" fillId="0" borderId="45" xfId="0" applyFont="1" applyFill="1" applyBorder="1" applyAlignment="1">
      <alignment horizontal="distributed" vertical="center"/>
    </xf>
    <xf numFmtId="0" fontId="10" fillId="0" borderId="8" xfId="0" applyFont="1" applyBorder="1" applyAlignment="1">
      <alignment horizontal="distributed" vertical="center" wrapText="1"/>
    </xf>
    <xf numFmtId="0" fontId="0" fillId="0" borderId="0" xfId="0" applyBorder="1" applyAlignment="1">
      <alignment horizontal="distributed" vertical="center"/>
    </xf>
    <xf numFmtId="0" fontId="10" fillId="0" borderId="16" xfId="0" applyFont="1" applyBorder="1" applyAlignment="1">
      <alignment vertical="center"/>
    </xf>
    <xf numFmtId="183" fontId="10" fillId="0" borderId="46" xfId="0" applyNumberFormat="1" applyFont="1" applyFill="1" applyBorder="1" applyAlignment="1">
      <alignment vertical="center"/>
    </xf>
    <xf numFmtId="0" fontId="0" fillId="0" borderId="8" xfId="0" applyBorder="1" applyAlignment="1">
      <alignment horizontal="distributed" vertical="center" wrapText="1"/>
    </xf>
    <xf numFmtId="0" fontId="10" fillId="0" borderId="47" xfId="0" applyFont="1" applyBorder="1" applyAlignment="1">
      <alignment vertical="center"/>
    </xf>
    <xf numFmtId="0" fontId="0" fillId="0" borderId="11" xfId="0" applyBorder="1" applyAlignment="1">
      <alignment horizontal="distributed" vertical="center"/>
    </xf>
    <xf numFmtId="0" fontId="10" fillId="0" borderId="48" xfId="0" applyFont="1" applyBorder="1" applyAlignment="1">
      <alignment horizontal="distributed" vertical="center"/>
    </xf>
    <xf numFmtId="0" fontId="10" fillId="0" borderId="11" xfId="0" applyFont="1" applyBorder="1" applyAlignment="1">
      <alignment horizontal="distributed" vertical="center"/>
    </xf>
    <xf numFmtId="0" fontId="10" fillId="0" borderId="11" xfId="0" applyFont="1" applyBorder="1" applyAlignment="1">
      <alignment vertical="center"/>
    </xf>
    <xf numFmtId="183" fontId="10" fillId="0" borderId="30" xfId="0" applyNumberFormat="1" applyFont="1" applyFill="1" applyBorder="1" applyAlignment="1">
      <alignment vertical="center"/>
    </xf>
    <xf numFmtId="0" fontId="10" fillId="0" borderId="49" xfId="0" applyFont="1" applyBorder="1" applyAlignment="1">
      <alignment horizontal="distributed" vertical="center"/>
    </xf>
    <xf numFmtId="0" fontId="10" fillId="0" borderId="49" xfId="0" applyFont="1" applyBorder="1" applyAlignment="1">
      <alignment vertical="center"/>
    </xf>
    <xf numFmtId="183" fontId="10" fillId="0" borderId="50" xfId="0" applyNumberFormat="1" applyFont="1" applyBorder="1" applyAlignment="1">
      <alignment vertical="center"/>
    </xf>
    <xf numFmtId="0" fontId="10" fillId="0" borderId="51" xfId="0" applyFont="1" applyBorder="1" applyAlignment="1">
      <alignment vertical="center"/>
    </xf>
    <xf numFmtId="0" fontId="10" fillId="0" borderId="53" xfId="0" applyFont="1" applyBorder="1" applyAlignment="1">
      <alignment horizontal="distributed" vertical="center"/>
    </xf>
    <xf numFmtId="0" fontId="10" fillId="0" borderId="54" xfId="0" applyFont="1" applyBorder="1" applyAlignment="1">
      <alignment horizontal="distributed" vertical="center"/>
    </xf>
    <xf numFmtId="0" fontId="10" fillId="0" borderId="54" xfId="0" applyFont="1" applyBorder="1" applyAlignment="1">
      <alignment vertical="center"/>
    </xf>
    <xf numFmtId="183" fontId="10" fillId="0" borderId="55" xfId="0" applyNumberFormat="1" applyFont="1" applyBorder="1" applyAlignment="1">
      <alignment horizontal="right" vertical="center"/>
    </xf>
    <xf numFmtId="0" fontId="10" fillId="0" borderId="0" xfId="0" applyFont="1" applyBorder="1" applyAlignment="1">
      <alignment horizontal="left" vertical="center"/>
    </xf>
    <xf numFmtId="183" fontId="10" fillId="0" borderId="0" xfId="0" applyNumberFormat="1" applyFont="1" applyBorder="1" applyAlignment="1">
      <alignment horizontal="right" vertical="center"/>
    </xf>
    <xf numFmtId="183" fontId="10" fillId="0" borderId="61" xfId="0" applyNumberFormat="1" applyFont="1" applyBorder="1" applyAlignment="1">
      <alignment vertical="center"/>
    </xf>
    <xf numFmtId="183" fontId="10" fillId="0" borderId="40" xfId="0" applyNumberFormat="1" applyFont="1" applyBorder="1" applyAlignment="1">
      <alignment vertical="center"/>
    </xf>
    <xf numFmtId="0" fontId="10" fillId="0" borderId="62" xfId="0" applyFont="1" applyBorder="1" applyAlignment="1">
      <alignment vertical="center"/>
    </xf>
    <xf numFmtId="38" fontId="10" fillId="0" borderId="63" xfId="3" applyFont="1" applyBorder="1" applyAlignment="1">
      <alignment vertical="center"/>
    </xf>
    <xf numFmtId="183" fontId="10" fillId="0" borderId="9" xfId="0" applyNumberFormat="1" applyFont="1" applyBorder="1" applyAlignment="1">
      <alignment vertical="center"/>
    </xf>
    <xf numFmtId="183" fontId="10" fillId="0" borderId="8" xfId="0" applyNumberFormat="1" applyFont="1" applyBorder="1" applyAlignment="1">
      <alignment vertical="center"/>
    </xf>
    <xf numFmtId="0" fontId="10" fillId="0" borderId="29" xfId="0" applyFont="1" applyBorder="1" applyAlignment="1">
      <alignment vertical="center"/>
    </xf>
    <xf numFmtId="38" fontId="10" fillId="0" borderId="44" xfId="3" applyFont="1" applyBorder="1" applyAlignment="1">
      <alignment vertical="center"/>
    </xf>
    <xf numFmtId="183" fontId="10" fillId="0" borderId="9" xfId="0" applyNumberFormat="1" applyFont="1" applyFill="1" applyBorder="1" applyAlignment="1">
      <alignment vertical="center"/>
    </xf>
    <xf numFmtId="183" fontId="10" fillId="0" borderId="8" xfId="0" applyNumberFormat="1" applyFont="1" applyFill="1" applyBorder="1" applyAlignment="1">
      <alignment vertical="center"/>
    </xf>
    <xf numFmtId="183" fontId="10" fillId="0" borderId="40" xfId="0" applyNumberFormat="1" applyFont="1" applyFill="1" applyBorder="1" applyAlignment="1">
      <alignment vertical="center"/>
    </xf>
    <xf numFmtId="183" fontId="10" fillId="0" borderId="40" xfId="0" applyNumberFormat="1" applyFont="1" applyBorder="1" applyAlignment="1">
      <alignment horizontal="right" vertical="center"/>
    </xf>
    <xf numFmtId="183" fontId="10" fillId="0" borderId="40" xfId="0" applyNumberFormat="1" applyFont="1" applyFill="1" applyBorder="1" applyAlignment="1">
      <alignment horizontal="right" vertical="center"/>
    </xf>
    <xf numFmtId="183" fontId="10" fillId="0" borderId="64" xfId="0" applyNumberFormat="1" applyFont="1" applyFill="1" applyBorder="1" applyAlignment="1">
      <alignment vertical="center"/>
    </xf>
    <xf numFmtId="183" fontId="10" fillId="0" borderId="16" xfId="0" applyNumberFormat="1" applyFont="1" applyFill="1" applyBorder="1" applyAlignment="1">
      <alignment vertical="center"/>
    </xf>
    <xf numFmtId="183" fontId="10" fillId="0" borderId="64" xfId="0" applyNumberFormat="1" applyFont="1" applyBorder="1" applyAlignment="1">
      <alignment vertical="center"/>
    </xf>
    <xf numFmtId="183" fontId="10" fillId="0" borderId="0" xfId="0" applyNumberFormat="1" applyFont="1" applyFill="1" applyBorder="1" applyAlignment="1">
      <alignment horizontal="right" vertical="center"/>
    </xf>
    <xf numFmtId="0" fontId="10" fillId="0" borderId="65" xfId="0" applyFont="1" applyBorder="1" applyAlignment="1">
      <alignment vertical="center"/>
    </xf>
    <xf numFmtId="38" fontId="10" fillId="0" borderId="42" xfId="3" applyFont="1" applyBorder="1" applyAlignment="1">
      <alignment vertical="center"/>
    </xf>
    <xf numFmtId="183" fontId="10" fillId="0" borderId="8" xfId="0" applyNumberFormat="1" applyFont="1" applyFill="1" applyBorder="1" applyAlignment="1">
      <alignment horizontal="right" vertical="center"/>
    </xf>
    <xf numFmtId="183" fontId="10" fillId="0" borderId="12" xfId="0" applyNumberFormat="1" applyFont="1" applyFill="1" applyBorder="1" applyAlignment="1">
      <alignment vertical="center"/>
    </xf>
    <xf numFmtId="183" fontId="10" fillId="0" borderId="11" xfId="0" applyNumberFormat="1" applyFont="1" applyFill="1" applyBorder="1" applyAlignment="1">
      <alignment vertical="center"/>
    </xf>
    <xf numFmtId="183" fontId="10" fillId="0" borderId="12" xfId="0" applyNumberFormat="1" applyFont="1" applyBorder="1" applyAlignment="1">
      <alignment vertical="center"/>
    </xf>
    <xf numFmtId="183" fontId="10" fillId="0" borderId="11" xfId="0" applyNumberFormat="1" applyFont="1" applyFill="1" applyBorder="1" applyAlignment="1">
      <alignment horizontal="right" vertical="center"/>
    </xf>
    <xf numFmtId="0" fontId="10" fillId="0" borderId="31" xfId="0" applyFont="1" applyBorder="1" applyAlignment="1">
      <alignment vertical="center"/>
    </xf>
    <xf numFmtId="38" fontId="10" fillId="0" borderId="47" xfId="3" applyFont="1" applyBorder="1" applyAlignment="1">
      <alignment vertical="center"/>
    </xf>
    <xf numFmtId="183" fontId="10" fillId="0" borderId="66" xfId="0" applyNumberFormat="1" applyFont="1" applyBorder="1" applyAlignment="1">
      <alignment vertical="center"/>
    </xf>
    <xf numFmtId="183" fontId="10" fillId="0" borderId="49" xfId="0" applyNumberFormat="1" applyFont="1" applyBorder="1" applyAlignment="1">
      <alignment vertical="center"/>
    </xf>
    <xf numFmtId="183" fontId="10" fillId="0" borderId="49" xfId="0" applyNumberFormat="1" applyFont="1" applyFill="1" applyBorder="1" applyAlignment="1">
      <alignment horizontal="right" vertical="center"/>
    </xf>
    <xf numFmtId="0" fontId="10" fillId="0" borderId="67" xfId="0" applyFont="1" applyBorder="1" applyAlignment="1">
      <alignment vertical="center"/>
    </xf>
    <xf numFmtId="183" fontId="10" fillId="0" borderId="68" xfId="0" applyNumberFormat="1" applyFont="1" applyBorder="1" applyAlignment="1">
      <alignment vertical="center"/>
    </xf>
    <xf numFmtId="183" fontId="10" fillId="0" borderId="54" xfId="0" applyNumberFormat="1" applyFont="1" applyBorder="1" applyAlignment="1">
      <alignment vertical="center"/>
    </xf>
    <xf numFmtId="183" fontId="10" fillId="0" borderId="55" xfId="0" applyNumberFormat="1" applyFont="1" applyBorder="1" applyAlignment="1">
      <alignment vertical="center"/>
    </xf>
    <xf numFmtId="49" fontId="10" fillId="0" borderId="55" xfId="0" applyNumberFormat="1" applyFont="1" applyFill="1" applyBorder="1" applyAlignment="1">
      <alignment horizontal="right" vertical="center"/>
    </xf>
    <xf numFmtId="0" fontId="10" fillId="0" borderId="69" xfId="0" applyFont="1" applyBorder="1" applyAlignment="1">
      <alignment vertical="center"/>
    </xf>
    <xf numFmtId="183" fontId="10" fillId="0" borderId="0" xfId="0" applyNumberFormat="1" applyFont="1" applyBorder="1" applyAlignment="1">
      <alignment vertical="center"/>
    </xf>
    <xf numFmtId="38" fontId="10" fillId="0" borderId="0" xfId="3" applyFont="1" applyBorder="1" applyAlignment="1">
      <alignment vertical="center"/>
    </xf>
    <xf numFmtId="0" fontId="13" fillId="0" borderId="0" xfId="0" applyFont="1"/>
    <xf numFmtId="38" fontId="10" fillId="0" borderId="66" xfId="3" applyFont="1" applyBorder="1" applyAlignment="1">
      <alignment vertical="center"/>
    </xf>
    <xf numFmtId="38" fontId="10" fillId="0" borderId="50" xfId="3" applyFont="1" applyBorder="1" applyAlignment="1">
      <alignment vertical="center"/>
    </xf>
    <xf numFmtId="0" fontId="10" fillId="0" borderId="66" xfId="0" applyFont="1" applyBorder="1" applyAlignment="1">
      <alignment vertical="center"/>
    </xf>
    <xf numFmtId="38" fontId="10" fillId="0" borderId="9" xfId="3" applyFont="1" applyBorder="1" applyAlignment="1">
      <alignment vertical="center"/>
    </xf>
    <xf numFmtId="38" fontId="10" fillId="0" borderId="28" xfId="3" applyFont="1" applyBorder="1" applyAlignment="1">
      <alignment vertical="center"/>
    </xf>
    <xf numFmtId="0" fontId="10" fillId="0" borderId="9" xfId="0" applyFont="1" applyBorder="1" applyAlignment="1">
      <alignment vertical="center"/>
    </xf>
    <xf numFmtId="0" fontId="0" fillId="0" borderId="0" xfId="0" applyAlignment="1">
      <alignment vertical="center" wrapText="1"/>
    </xf>
    <xf numFmtId="38" fontId="10" fillId="0" borderId="0" xfId="3" applyFont="1" applyAlignment="1">
      <alignment vertical="center" wrapText="1"/>
    </xf>
    <xf numFmtId="38" fontId="10" fillId="0" borderId="0" xfId="3" applyFont="1" applyAlignment="1">
      <alignment vertical="center"/>
    </xf>
    <xf numFmtId="38" fontId="10" fillId="0" borderId="64" xfId="3" applyFont="1" applyBorder="1" applyAlignment="1">
      <alignment vertical="center"/>
    </xf>
    <xf numFmtId="38" fontId="10" fillId="0" borderId="46" xfId="3" applyFont="1" applyBorder="1" applyAlignment="1">
      <alignment vertical="center"/>
    </xf>
    <xf numFmtId="0" fontId="10" fillId="0" borderId="64" xfId="0" applyFont="1" applyBorder="1" applyAlignment="1">
      <alignment vertical="center"/>
    </xf>
    <xf numFmtId="38" fontId="10" fillId="0" borderId="12" xfId="3" applyFont="1" applyBorder="1" applyAlignment="1">
      <alignment vertical="center"/>
    </xf>
    <xf numFmtId="38" fontId="10" fillId="0" borderId="30" xfId="3" applyFont="1" applyBorder="1" applyAlignment="1">
      <alignment vertical="center"/>
    </xf>
    <xf numFmtId="0" fontId="10" fillId="0" borderId="12" xfId="0" applyFont="1" applyBorder="1" applyAlignment="1">
      <alignment vertical="center"/>
    </xf>
    <xf numFmtId="38" fontId="10" fillId="0" borderId="49" xfId="3" applyFont="1" applyFill="1" applyBorder="1" applyAlignment="1">
      <alignment horizontal="right" vertical="center"/>
    </xf>
    <xf numFmtId="0" fontId="10" fillId="0" borderId="59" xfId="0" applyFont="1" applyBorder="1" applyAlignment="1">
      <alignment vertical="center"/>
    </xf>
    <xf numFmtId="0" fontId="10" fillId="0" borderId="38" xfId="0" applyFont="1" applyBorder="1" applyAlignment="1">
      <alignment vertical="center"/>
    </xf>
    <xf numFmtId="49" fontId="10" fillId="0" borderId="0" xfId="0" applyNumberFormat="1" applyFont="1" applyAlignment="1">
      <alignment vertical="center" textRotation="90"/>
    </xf>
    <xf numFmtId="0" fontId="14" fillId="0" borderId="0" xfId="0" applyFont="1" applyAlignment="1">
      <alignment horizontal="center" vertical="center" textRotation="180"/>
    </xf>
    <xf numFmtId="0" fontId="12" fillId="0" borderId="0" xfId="0" applyFont="1" applyAlignment="1">
      <alignment vertical="center"/>
    </xf>
    <xf numFmtId="0" fontId="10" fillId="0" borderId="0" xfId="0" applyFont="1" applyAlignment="1">
      <alignment vertical="center"/>
    </xf>
    <xf numFmtId="49" fontId="12" fillId="0" borderId="0" xfId="0" applyNumberFormat="1" applyFont="1" applyBorder="1" applyAlignment="1">
      <alignment horizontal="center" vertical="center" textRotation="90"/>
    </xf>
    <xf numFmtId="0" fontId="11" fillId="0" borderId="0" xfId="0" applyFont="1" applyBorder="1" applyAlignment="1">
      <alignment horizontal="center" vertical="center"/>
    </xf>
    <xf numFmtId="0" fontId="0" fillId="0" borderId="0" xfId="0" applyAlignment="1">
      <alignment vertical="center" textRotation="90"/>
    </xf>
    <xf numFmtId="49" fontId="10" fillId="0" borderId="0" xfId="0" applyNumberFormat="1" applyFont="1" applyBorder="1" applyAlignment="1">
      <alignment horizontal="center" vertical="center" textRotation="90"/>
    </xf>
    <xf numFmtId="0" fontId="10" fillId="0" borderId="71"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horizontal="distributed" vertical="center"/>
    </xf>
    <xf numFmtId="0" fontId="10" fillId="0" borderId="22" xfId="0" applyFont="1" applyBorder="1" applyAlignment="1">
      <alignment vertical="center"/>
    </xf>
    <xf numFmtId="183" fontId="10" fillId="0" borderId="32" xfId="0" applyNumberFormat="1" applyFont="1" applyBorder="1" applyAlignment="1">
      <alignment vertical="center"/>
    </xf>
    <xf numFmtId="183" fontId="10" fillId="0" borderId="23" xfId="0" applyNumberFormat="1" applyFont="1" applyBorder="1" applyAlignment="1">
      <alignment vertical="center"/>
    </xf>
    <xf numFmtId="0" fontId="10" fillId="0" borderId="40"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0" xfId="0" applyFont="1" applyBorder="1" applyAlignment="1">
      <alignment horizontal="center" vertical="center" shrinkToFit="1"/>
    </xf>
    <xf numFmtId="183" fontId="10" fillId="0" borderId="72" xfId="0" applyNumberFormat="1" applyFont="1" applyBorder="1" applyAlignment="1">
      <alignment vertical="center"/>
    </xf>
    <xf numFmtId="183" fontId="10" fillId="0" borderId="73" xfId="0" applyNumberFormat="1" applyFont="1" applyBorder="1" applyAlignment="1">
      <alignment vertical="center"/>
    </xf>
    <xf numFmtId="0" fontId="0" fillId="0" borderId="0" xfId="0" applyAlignment="1">
      <alignment horizontal="center" vertical="center" textRotation="90"/>
    </xf>
    <xf numFmtId="0" fontId="14" fillId="0" borderId="0" xfId="0" applyFont="1" applyAlignment="1">
      <alignment horizontal="center" vertical="center" textRotation="90"/>
    </xf>
    <xf numFmtId="183" fontId="10" fillId="0" borderId="30" xfId="0" applyNumberFormat="1" applyFont="1" applyBorder="1" applyAlignment="1">
      <alignment vertical="center"/>
    </xf>
    <xf numFmtId="183" fontId="10" fillId="0" borderId="75" xfId="0" applyNumberFormat="1" applyFont="1" applyBorder="1" applyAlignment="1">
      <alignment vertical="center"/>
    </xf>
    <xf numFmtId="183" fontId="10" fillId="0" borderId="76" xfId="0" applyNumberFormat="1" applyFont="1" applyBorder="1" applyAlignment="1">
      <alignment vertical="center"/>
    </xf>
    <xf numFmtId="0" fontId="10" fillId="0" borderId="0" xfId="0" applyFont="1" applyBorder="1" applyAlignment="1">
      <alignment horizontal="center" vertical="center"/>
    </xf>
    <xf numFmtId="0" fontId="10" fillId="0" borderId="52" xfId="0" applyFont="1" applyBorder="1" applyAlignment="1">
      <alignment horizontal="right" vertical="center"/>
    </xf>
    <xf numFmtId="0" fontId="0" fillId="0" borderId="0" xfId="0" applyBorder="1" applyAlignment="1">
      <alignment vertical="center"/>
    </xf>
    <xf numFmtId="0" fontId="14" fillId="0" borderId="0" xfId="0" applyFont="1" applyBorder="1" applyAlignment="1">
      <alignment horizontal="center" vertical="center"/>
    </xf>
    <xf numFmtId="183" fontId="10" fillId="0" borderId="62" xfId="0" applyNumberFormat="1" applyFont="1" applyBorder="1" applyAlignment="1">
      <alignment vertical="center"/>
    </xf>
    <xf numFmtId="183" fontId="10" fillId="0" borderId="29" xfId="0" applyNumberFormat="1" applyFont="1" applyBorder="1" applyAlignment="1">
      <alignment vertical="center"/>
    </xf>
    <xf numFmtId="0" fontId="15" fillId="0" borderId="0" xfId="0" applyFont="1"/>
    <xf numFmtId="183" fontId="10" fillId="0" borderId="22" xfId="0" applyNumberFormat="1" applyFont="1" applyBorder="1" applyAlignment="1">
      <alignment vertical="center"/>
    </xf>
    <xf numFmtId="183" fontId="10" fillId="0" borderId="33" xfId="0" applyNumberFormat="1" applyFont="1" applyBorder="1" applyAlignment="1">
      <alignment vertical="center"/>
    </xf>
    <xf numFmtId="0" fontId="14" fillId="0" borderId="52" xfId="0" applyFont="1" applyBorder="1" applyAlignment="1">
      <alignment horizontal="right" vertical="center"/>
    </xf>
    <xf numFmtId="0" fontId="10" fillId="0" borderId="77" xfId="0" applyFont="1" applyBorder="1" applyAlignment="1">
      <alignment vertical="center"/>
    </xf>
    <xf numFmtId="0" fontId="10" fillId="0" borderId="33" xfId="0" applyFont="1" applyBorder="1" applyAlignment="1">
      <alignment vertical="center"/>
    </xf>
    <xf numFmtId="0" fontId="10" fillId="0" borderId="78" xfId="0" applyFont="1" applyBorder="1" applyAlignment="1">
      <alignment vertical="center"/>
    </xf>
    <xf numFmtId="183" fontId="10" fillId="0" borderId="52" xfId="0" applyNumberFormat="1" applyFont="1" applyBorder="1" applyAlignment="1">
      <alignment vertical="center"/>
    </xf>
    <xf numFmtId="0" fontId="10" fillId="0" borderId="79" xfId="0" applyFont="1" applyBorder="1" applyAlignment="1">
      <alignment vertical="center"/>
    </xf>
    <xf numFmtId="38" fontId="12" fillId="0" borderId="0" xfId="1" applyFont="1" applyAlignment="1">
      <alignment vertical="center"/>
    </xf>
    <xf numFmtId="181" fontId="9" fillId="0" borderId="0" xfId="0" applyNumberFormat="1" applyFont="1" applyAlignment="1">
      <alignment vertical="center"/>
    </xf>
    <xf numFmtId="181" fontId="10" fillId="0" borderId="0" xfId="0" applyNumberFormat="1" applyFont="1" applyAlignment="1">
      <alignment vertical="center"/>
    </xf>
    <xf numFmtId="181" fontId="9" fillId="0" borderId="0" xfId="0" applyNumberFormat="1" applyFont="1" applyAlignment="1">
      <alignment vertical="center" shrinkToFit="1"/>
    </xf>
    <xf numFmtId="181" fontId="9" fillId="0" borderId="0" xfId="0" applyNumberFormat="1" applyFont="1"/>
    <xf numFmtId="0" fontId="9" fillId="0" borderId="0" xfId="0" applyFont="1"/>
    <xf numFmtId="181" fontId="9" fillId="0" borderId="0" xfId="0" applyNumberFormat="1" applyFont="1" applyAlignment="1">
      <alignment horizontal="center" vertical="center"/>
    </xf>
    <xf numFmtId="181" fontId="12" fillId="0" borderId="80" xfId="0" applyNumberFormat="1" applyFont="1" applyBorder="1" applyAlignment="1">
      <alignment horizontal="center" vertical="center" wrapText="1"/>
    </xf>
    <xf numFmtId="181" fontId="12" fillId="0" borderId="81" xfId="0" applyNumberFormat="1" applyFont="1" applyBorder="1" applyAlignment="1">
      <alignment horizontal="center" vertical="center" wrapText="1"/>
    </xf>
    <xf numFmtId="181" fontId="12" fillId="0" borderId="82" xfId="0" applyNumberFormat="1" applyFont="1" applyBorder="1" applyAlignment="1">
      <alignment horizontal="center" vertical="center" wrapText="1"/>
    </xf>
    <xf numFmtId="181" fontId="12" fillId="0" borderId="5" xfId="0" applyNumberFormat="1" applyFont="1" applyBorder="1" applyAlignment="1">
      <alignment vertical="center"/>
    </xf>
    <xf numFmtId="181" fontId="9" fillId="0" borderId="49" xfId="0" applyNumberFormat="1" applyFont="1" applyBorder="1" applyAlignment="1">
      <alignment vertical="center"/>
    </xf>
    <xf numFmtId="181" fontId="12" fillId="0" borderId="72" xfId="0" applyNumberFormat="1" applyFont="1" applyBorder="1" applyAlignment="1">
      <alignment vertical="center"/>
    </xf>
    <xf numFmtId="181" fontId="12" fillId="0" borderId="0" xfId="0" applyNumberFormat="1" applyFont="1" applyAlignment="1">
      <alignment vertical="center"/>
    </xf>
    <xf numFmtId="181" fontId="12" fillId="0" borderId="7" xfId="0" applyNumberFormat="1" applyFont="1" applyBorder="1" applyAlignment="1">
      <alignment horizontal="distributed" vertical="center"/>
    </xf>
    <xf numFmtId="181" fontId="9" fillId="0" borderId="8" xfId="0" applyNumberFormat="1" applyFont="1" applyBorder="1" applyAlignment="1">
      <alignment vertical="center"/>
    </xf>
    <xf numFmtId="40" fontId="12" fillId="0" borderId="88" xfId="8" applyNumberFormat="1" applyFont="1" applyFill="1" applyBorder="1" applyAlignment="1">
      <alignment horizontal="right" vertical="center"/>
    </xf>
    <xf numFmtId="181" fontId="12" fillId="0" borderId="89" xfId="8" applyNumberFormat="1" applyFont="1" applyFill="1" applyBorder="1" applyAlignment="1">
      <alignment horizontal="center" vertical="center"/>
    </xf>
    <xf numFmtId="40" fontId="12" fillId="0" borderId="90" xfId="8" applyNumberFormat="1" applyFont="1" applyFill="1" applyBorder="1" applyAlignment="1">
      <alignment horizontal="right" vertical="center"/>
    </xf>
    <xf numFmtId="181" fontId="12" fillId="0" borderId="18" xfId="0" applyNumberFormat="1" applyFont="1" applyBorder="1" applyAlignment="1">
      <alignment vertical="center"/>
    </xf>
    <xf numFmtId="181" fontId="12" fillId="0" borderId="41" xfId="0" applyNumberFormat="1" applyFont="1" applyBorder="1" applyAlignment="1">
      <alignment vertical="center"/>
    </xf>
    <xf numFmtId="181" fontId="12" fillId="0" borderId="91" xfId="0" applyNumberFormat="1" applyFont="1" applyBorder="1" applyAlignment="1">
      <alignment horizontal="distributed" vertical="center"/>
    </xf>
    <xf numFmtId="181" fontId="12" fillId="0" borderId="8" xfId="0" applyNumberFormat="1" applyFont="1" applyBorder="1" applyAlignment="1">
      <alignment horizontal="distributed" vertical="center"/>
    </xf>
    <xf numFmtId="181" fontId="9" fillId="0" borderId="16" xfId="0" applyNumberFormat="1" applyFont="1" applyBorder="1" applyAlignment="1">
      <alignment vertical="center"/>
    </xf>
    <xf numFmtId="40" fontId="12" fillId="0" borderId="92" xfId="8" applyNumberFormat="1" applyFont="1" applyFill="1" applyBorder="1" applyAlignment="1">
      <alignment horizontal="right" vertical="center"/>
    </xf>
    <xf numFmtId="181" fontId="12" fillId="0" borderId="93" xfId="8" applyNumberFormat="1" applyFont="1" applyFill="1" applyBorder="1" applyAlignment="1">
      <alignment horizontal="center" vertical="center"/>
    </xf>
    <xf numFmtId="40" fontId="12" fillId="0" borderId="94" xfId="8" applyNumberFormat="1" applyFont="1" applyFill="1" applyBorder="1" applyAlignment="1">
      <alignment horizontal="right" vertical="center"/>
    </xf>
    <xf numFmtId="181" fontId="12" fillId="0" borderId="16" xfId="0" applyNumberFormat="1" applyFont="1" applyBorder="1" applyAlignment="1">
      <alignment vertical="center"/>
    </xf>
    <xf numFmtId="181" fontId="12" fillId="0" borderId="16" xfId="0" applyNumberFormat="1" applyFont="1" applyBorder="1" applyAlignment="1">
      <alignment horizontal="distributed" vertical="center"/>
    </xf>
    <xf numFmtId="40" fontId="12" fillId="0" borderId="95" xfId="8" applyNumberFormat="1" applyFont="1" applyFill="1" applyBorder="1" applyAlignment="1">
      <alignment horizontal="right" vertical="center"/>
    </xf>
    <xf numFmtId="181" fontId="12" fillId="0" borderId="96" xfId="8" applyNumberFormat="1" applyFont="1" applyFill="1" applyBorder="1" applyAlignment="1">
      <alignment horizontal="right" vertical="center"/>
    </xf>
    <xf numFmtId="40" fontId="12" fillId="0" borderId="97" xfId="8" applyNumberFormat="1" applyFont="1" applyFill="1" applyBorder="1" applyAlignment="1">
      <alignment horizontal="right" vertical="center"/>
    </xf>
    <xf numFmtId="40" fontId="12" fillId="0" borderId="98" xfId="8" applyNumberFormat="1" applyFont="1" applyFill="1" applyBorder="1" applyAlignment="1">
      <alignment horizontal="right" vertical="center"/>
    </xf>
    <xf numFmtId="181" fontId="12" fillId="0" borderId="99" xfId="8" applyNumberFormat="1" applyFont="1" applyFill="1" applyBorder="1" applyAlignment="1">
      <alignment horizontal="right" vertical="center"/>
    </xf>
    <xf numFmtId="181" fontId="12" fillId="0" borderId="46" xfId="0" applyNumberFormat="1" applyFont="1" applyBorder="1" applyAlignment="1">
      <alignment vertical="center"/>
    </xf>
    <xf numFmtId="181" fontId="12" fillId="0" borderId="99" xfId="8" applyNumberFormat="1" applyFont="1" applyFill="1" applyBorder="1" applyAlignment="1">
      <alignment vertical="center"/>
    </xf>
    <xf numFmtId="40" fontId="12" fillId="0" borderId="100" xfId="8" applyNumberFormat="1" applyFont="1" applyFill="1" applyBorder="1" applyAlignment="1">
      <alignment horizontal="right" vertical="center"/>
    </xf>
    <xf numFmtId="181" fontId="12" fillId="0" borderId="89" xfId="8" applyNumberFormat="1" applyFont="1" applyFill="1" applyBorder="1" applyAlignment="1">
      <alignment vertical="center"/>
    </xf>
    <xf numFmtId="181" fontId="12" fillId="0" borderId="91" xfId="0" applyNumberFormat="1" applyFont="1" applyBorder="1" applyAlignment="1">
      <alignment vertical="center"/>
    </xf>
    <xf numFmtId="181" fontId="12" fillId="0" borderId="93" xfId="8" applyNumberFormat="1" applyFont="1" applyFill="1" applyBorder="1" applyAlignment="1">
      <alignment vertical="center"/>
    </xf>
    <xf numFmtId="181" fontId="12" fillId="0" borderId="99" xfId="8" applyNumberFormat="1" applyFont="1" applyFill="1" applyBorder="1" applyAlignment="1">
      <alignment horizontal="center" vertical="center"/>
    </xf>
    <xf numFmtId="181" fontId="12" fillId="0" borderId="38" xfId="0" applyNumberFormat="1" applyFont="1" applyBorder="1" applyAlignment="1">
      <alignment vertical="center"/>
    </xf>
    <xf numFmtId="181" fontId="12" fillId="0" borderId="11" xfId="0" applyNumberFormat="1" applyFont="1" applyBorder="1" applyAlignment="1">
      <alignment vertical="center"/>
    </xf>
    <xf numFmtId="181" fontId="12" fillId="0" borderId="11" xfId="0" applyNumberFormat="1" applyFont="1" applyBorder="1" applyAlignment="1">
      <alignment horizontal="distributed" vertical="center"/>
    </xf>
    <xf numFmtId="181" fontId="9" fillId="0" borderId="11" xfId="0" applyNumberFormat="1" applyFont="1" applyBorder="1" applyAlignment="1">
      <alignment vertical="center"/>
    </xf>
    <xf numFmtId="40" fontId="12" fillId="0" borderId="102" xfId="8" applyNumberFormat="1" applyFont="1" applyFill="1" applyBorder="1" applyAlignment="1">
      <alignment horizontal="right" vertical="center"/>
    </xf>
    <xf numFmtId="40" fontId="12" fillId="0" borderId="48" xfId="8" applyNumberFormat="1" applyFont="1" applyFill="1" applyBorder="1" applyAlignment="1">
      <alignment horizontal="right" vertical="center"/>
    </xf>
    <xf numFmtId="40" fontId="12" fillId="0" borderId="103" xfId="8" applyNumberFormat="1" applyFont="1" applyFill="1" applyBorder="1" applyAlignment="1">
      <alignment horizontal="right" vertical="center"/>
    </xf>
    <xf numFmtId="180" fontId="12" fillId="0" borderId="0" xfId="0" applyNumberFormat="1" applyFont="1" applyAlignment="1">
      <alignment horizontal="distributed" vertical="center"/>
    </xf>
    <xf numFmtId="180" fontId="9" fillId="0" borderId="40" xfId="0" applyNumberFormat="1" applyFont="1" applyBorder="1" applyAlignment="1">
      <alignment vertical="center"/>
    </xf>
    <xf numFmtId="181" fontId="12" fillId="0" borderId="89" xfId="8" applyNumberFormat="1" applyFont="1" applyFill="1" applyBorder="1" applyAlignment="1">
      <alignment vertical="center" shrinkToFit="1"/>
    </xf>
    <xf numFmtId="180" fontId="12" fillId="0" borderId="15" xfId="0" applyNumberFormat="1" applyFont="1" applyBorder="1" applyAlignment="1">
      <alignment horizontal="distributed" vertical="center"/>
    </xf>
    <xf numFmtId="180" fontId="9" fillId="0" borderId="0" xfId="0" applyNumberFormat="1" applyFont="1" applyAlignment="1">
      <alignment vertical="center"/>
    </xf>
    <xf numFmtId="181" fontId="12" fillId="0" borderId="28" xfId="0" applyNumberFormat="1" applyFont="1" applyBorder="1" applyAlignment="1">
      <alignment vertical="center"/>
    </xf>
    <xf numFmtId="180" fontId="9" fillId="0" borderId="8" xfId="0" applyNumberFormat="1" applyFont="1" applyBorder="1" applyAlignment="1">
      <alignment vertical="center"/>
    </xf>
    <xf numFmtId="40" fontId="12" fillId="0" borderId="95" xfId="8" applyNumberFormat="1" applyFont="1" applyFill="1" applyBorder="1" applyAlignment="1">
      <alignment horizontal="right" vertical="center" shrinkToFit="1"/>
    </xf>
    <xf numFmtId="181" fontId="12" fillId="0" borderId="96" xfId="8" applyNumberFormat="1" applyFont="1" applyFill="1" applyBorder="1" applyAlignment="1">
      <alignment horizontal="right" vertical="center" shrinkToFit="1"/>
    </xf>
    <xf numFmtId="40" fontId="12" fillId="0" borderId="97" xfId="8" applyNumberFormat="1" applyFont="1" applyFill="1" applyBorder="1" applyAlignment="1">
      <alignment horizontal="right" vertical="center" shrinkToFit="1"/>
    </xf>
    <xf numFmtId="181" fontId="12" fillId="0" borderId="75" xfId="0" applyNumberFormat="1" applyFont="1" applyBorder="1" applyAlignment="1">
      <alignment vertical="center"/>
    </xf>
    <xf numFmtId="180" fontId="9" fillId="0" borderId="52" xfId="0" applyNumberFormat="1" applyFont="1" applyBorder="1" applyAlignment="1">
      <alignment vertical="center"/>
    </xf>
    <xf numFmtId="40" fontId="12" fillId="0" borderId="105" xfId="8" applyNumberFormat="1" applyFont="1" applyFill="1" applyBorder="1" applyAlignment="1">
      <alignment vertical="center" shrinkToFit="1"/>
    </xf>
    <xf numFmtId="181" fontId="12" fillId="0" borderId="106" xfId="8" applyNumberFormat="1" applyFont="1" applyFill="1" applyBorder="1" applyAlignment="1">
      <alignment vertical="center" shrinkToFit="1"/>
    </xf>
    <xf numFmtId="40" fontId="12" fillId="0" borderId="107" xfId="8" applyNumberFormat="1" applyFont="1" applyFill="1" applyBorder="1" applyAlignment="1">
      <alignment vertical="center"/>
    </xf>
    <xf numFmtId="40" fontId="12" fillId="0" borderId="84" xfId="8" applyNumberFormat="1" applyFont="1" applyFill="1" applyBorder="1" applyAlignment="1">
      <alignment vertical="center"/>
    </xf>
    <xf numFmtId="40" fontId="12" fillId="0" borderId="86" xfId="8" applyNumberFormat="1" applyFont="1" applyFill="1" applyBorder="1" applyAlignment="1">
      <alignment vertical="center"/>
    </xf>
    <xf numFmtId="181" fontId="12" fillId="0" borderId="89" xfId="8" applyNumberFormat="1" applyFont="1" applyFill="1" applyBorder="1" applyAlignment="1">
      <alignment horizontal="right" vertical="center"/>
    </xf>
    <xf numFmtId="180" fontId="12" fillId="0" borderId="91" xfId="0" applyNumberFormat="1" applyFont="1" applyBorder="1" applyAlignment="1">
      <alignment horizontal="distributed" vertical="center"/>
    </xf>
    <xf numFmtId="180" fontId="12" fillId="0" borderId="109" xfId="0" applyNumberFormat="1" applyFont="1" applyBorder="1" applyAlignment="1">
      <alignment horizontal="distributed" vertical="center"/>
    </xf>
    <xf numFmtId="181" fontId="12" fillId="0" borderId="93" xfId="8" applyNumberFormat="1" applyFont="1" applyFill="1" applyBorder="1" applyAlignment="1">
      <alignment horizontal="right" vertical="center"/>
    </xf>
    <xf numFmtId="180" fontId="12" fillId="0" borderId="18" xfId="0" applyNumberFormat="1" applyFont="1" applyBorder="1" applyAlignment="1">
      <alignment horizontal="distributed" vertical="center"/>
    </xf>
    <xf numFmtId="180" fontId="9" fillId="0" borderId="16" xfId="0" applyNumberFormat="1" applyFont="1" applyBorder="1" applyAlignment="1">
      <alignment vertical="center"/>
    </xf>
    <xf numFmtId="181" fontId="9" fillId="0" borderId="99" xfId="8" applyNumberFormat="1" applyFont="1" applyFill="1" applyBorder="1" applyAlignment="1">
      <alignment horizontal="right" vertical="center"/>
    </xf>
    <xf numFmtId="181" fontId="12" fillId="0" borderId="18" xfId="0" applyNumberFormat="1" applyFont="1" applyBorder="1" applyAlignment="1">
      <alignment horizontal="distributed" vertical="center"/>
    </xf>
    <xf numFmtId="181" fontId="9" fillId="0" borderId="40" xfId="0" applyNumberFormat="1" applyFont="1" applyBorder="1" applyAlignment="1">
      <alignment vertical="center"/>
    </xf>
    <xf numFmtId="181" fontId="9" fillId="0" borderId="89" xfId="8" applyNumberFormat="1" applyFont="1" applyFill="1" applyBorder="1" applyAlignment="1">
      <alignment horizontal="right" vertical="center"/>
    </xf>
    <xf numFmtId="181" fontId="12" fillId="0" borderId="40" xfId="0" applyNumberFormat="1" applyFont="1" applyBorder="1" applyAlignment="1">
      <alignment horizontal="distributed" vertical="center"/>
    </xf>
    <xf numFmtId="181" fontId="9" fillId="0" borderId="93" xfId="8" applyNumberFormat="1" applyFont="1" applyFill="1" applyBorder="1" applyAlignment="1">
      <alignment horizontal="right" vertical="center"/>
    </xf>
    <xf numFmtId="40" fontId="12" fillId="0" borderId="98" xfId="1" applyNumberFormat="1" applyFont="1" applyFill="1" applyBorder="1" applyAlignment="1">
      <alignment horizontal="right" vertical="center"/>
    </xf>
    <xf numFmtId="181" fontId="12" fillId="0" borderId="55" xfId="0" applyNumberFormat="1" applyFont="1" applyBorder="1" applyAlignment="1">
      <alignment vertical="center"/>
    </xf>
    <xf numFmtId="181" fontId="9" fillId="0" borderId="54" xfId="0" applyNumberFormat="1" applyFont="1" applyBorder="1" applyAlignment="1">
      <alignment vertical="center"/>
    </xf>
    <xf numFmtId="40" fontId="12" fillId="0" borderId="105" xfId="8" applyNumberFormat="1" applyFont="1" applyFill="1" applyBorder="1" applyAlignment="1">
      <alignment horizontal="right" vertical="center"/>
    </xf>
    <xf numFmtId="181" fontId="12" fillId="0" borderId="106" xfId="8" applyNumberFormat="1" applyFont="1" applyFill="1" applyBorder="1" applyAlignment="1">
      <alignment horizontal="right" vertical="center"/>
    </xf>
    <xf numFmtId="40" fontId="12" fillId="0" borderId="107" xfId="8" applyNumberFormat="1" applyFont="1" applyFill="1" applyBorder="1" applyAlignment="1">
      <alignment horizontal="right" vertical="center"/>
    </xf>
    <xf numFmtId="181" fontId="12" fillId="0" borderId="0" xfId="0" applyNumberFormat="1" applyFont="1" applyAlignment="1">
      <alignment horizontal="center" vertical="center" textRotation="255"/>
    </xf>
    <xf numFmtId="181" fontId="12" fillId="0" borderId="0" xfId="0" applyNumberFormat="1" applyFont="1" applyAlignment="1">
      <alignment horizontal="distributed" vertical="center"/>
    </xf>
    <xf numFmtId="40" fontId="12" fillId="0" borderId="0" xfId="8" applyNumberFormat="1" applyFont="1" applyFill="1" applyBorder="1" applyAlignment="1">
      <alignment horizontal="right" vertical="center"/>
    </xf>
    <xf numFmtId="181" fontId="12" fillId="0" borderId="0" xfId="8" applyNumberFormat="1" applyFont="1" applyFill="1" applyBorder="1" applyAlignment="1">
      <alignment horizontal="right" vertical="center"/>
    </xf>
    <xf numFmtId="40" fontId="12" fillId="0" borderId="111" xfId="8" applyNumberFormat="1" applyFont="1" applyFill="1" applyBorder="1" applyAlignment="1">
      <alignment horizontal="right" vertical="center"/>
    </xf>
    <xf numFmtId="40" fontId="12" fillId="0" borderId="112" xfId="8" applyNumberFormat="1" applyFont="1" applyFill="1" applyBorder="1" applyAlignment="1">
      <alignment horizontal="right" vertical="center"/>
    </xf>
    <xf numFmtId="40" fontId="12" fillId="0" borderId="113" xfId="8" applyNumberFormat="1" applyFont="1" applyFill="1" applyBorder="1" applyAlignment="1">
      <alignment horizontal="right" vertical="center"/>
    </xf>
    <xf numFmtId="181" fontId="12" fillId="0" borderId="112" xfId="8" applyNumberFormat="1" applyFont="1" applyFill="1" applyBorder="1" applyAlignment="1">
      <alignment horizontal="right" vertical="center"/>
    </xf>
    <xf numFmtId="40" fontId="12" fillId="0" borderId="96" xfId="8" applyNumberFormat="1" applyFont="1" applyFill="1" applyBorder="1" applyAlignment="1">
      <alignment horizontal="right" vertical="center"/>
    </xf>
    <xf numFmtId="40" fontId="12" fillId="0" borderId="99" xfId="8" applyNumberFormat="1" applyFont="1" applyFill="1" applyBorder="1" applyAlignment="1">
      <alignment horizontal="right" vertical="center"/>
    </xf>
    <xf numFmtId="40" fontId="12" fillId="0" borderId="30" xfId="8" applyNumberFormat="1" applyFont="1" applyFill="1" applyBorder="1" applyAlignment="1">
      <alignment horizontal="right" vertical="center"/>
    </xf>
    <xf numFmtId="181" fontId="12" fillId="0" borderId="114" xfId="8" applyNumberFormat="1" applyFont="1" applyFill="1" applyBorder="1" applyAlignment="1">
      <alignment horizontal="right" vertical="center"/>
    </xf>
    <xf numFmtId="40" fontId="12" fillId="0" borderId="114" xfId="8" applyNumberFormat="1" applyFont="1" applyFill="1" applyBorder="1" applyAlignment="1">
      <alignment horizontal="right" vertical="center"/>
    </xf>
    <xf numFmtId="40" fontId="12" fillId="0" borderId="93" xfId="8" applyNumberFormat="1" applyFont="1" applyFill="1" applyBorder="1" applyAlignment="1">
      <alignment horizontal="right" vertical="center"/>
    </xf>
    <xf numFmtId="40" fontId="12" fillId="0" borderId="89" xfId="8" applyNumberFormat="1" applyFont="1" applyFill="1" applyBorder="1" applyAlignment="1">
      <alignment horizontal="right" vertical="center"/>
    </xf>
    <xf numFmtId="40" fontId="12" fillId="0" borderId="115" xfId="8" applyNumberFormat="1" applyFont="1" applyFill="1" applyBorder="1" applyAlignment="1">
      <alignment horizontal="right" vertical="center"/>
    </xf>
    <xf numFmtId="40" fontId="12" fillId="0" borderId="116" xfId="8" applyNumberFormat="1" applyFont="1" applyFill="1" applyBorder="1" applyAlignment="1">
      <alignment horizontal="right" vertical="center"/>
    </xf>
    <xf numFmtId="40" fontId="12" fillId="0" borderId="117" xfId="8" applyNumberFormat="1" applyFont="1" applyFill="1" applyBorder="1" applyAlignment="1">
      <alignment horizontal="right" vertical="center"/>
    </xf>
    <xf numFmtId="181" fontId="12" fillId="0" borderId="116" xfId="8" applyNumberFormat="1" applyFont="1" applyFill="1" applyBorder="1" applyAlignment="1">
      <alignment horizontal="right" vertical="center"/>
    </xf>
    <xf numFmtId="181" fontId="12" fillId="0" borderId="106" xfId="0" applyNumberFormat="1" applyFont="1" applyBorder="1" applyAlignment="1">
      <alignment horizontal="right" vertical="center"/>
    </xf>
    <xf numFmtId="181" fontId="12" fillId="0" borderId="96" xfId="0" applyNumberFormat="1" applyFont="1" applyBorder="1" applyAlignment="1">
      <alignment horizontal="right" vertical="center"/>
    </xf>
    <xf numFmtId="40" fontId="12" fillId="0" borderId="95" xfId="8" applyNumberFormat="1" applyFont="1" applyFill="1" applyBorder="1" applyAlignment="1">
      <alignment vertical="center"/>
    </xf>
    <xf numFmtId="40" fontId="12" fillId="0" borderId="96" xfId="8" applyNumberFormat="1" applyFont="1" applyFill="1" applyBorder="1" applyAlignment="1">
      <alignment vertical="center"/>
    </xf>
    <xf numFmtId="181" fontId="12" fillId="0" borderId="96" xfId="8" applyNumberFormat="1" applyFont="1" applyFill="1" applyBorder="1" applyAlignment="1">
      <alignment vertical="center"/>
    </xf>
    <xf numFmtId="40" fontId="12" fillId="0" borderId="8" xfId="8" applyNumberFormat="1" applyFont="1" applyFill="1" applyBorder="1" applyAlignment="1">
      <alignment vertical="center"/>
    </xf>
    <xf numFmtId="181" fontId="12" fillId="0" borderId="8" xfId="8" applyNumberFormat="1" applyFont="1" applyFill="1" applyBorder="1" applyAlignment="1">
      <alignment vertical="center"/>
    </xf>
    <xf numFmtId="40" fontId="12" fillId="0" borderId="8" xfId="8" applyNumberFormat="1" applyFont="1" applyFill="1" applyBorder="1" applyAlignment="1">
      <alignment horizontal="right" vertical="center"/>
    </xf>
    <xf numFmtId="0" fontId="0" fillId="0" borderId="95" xfId="0" applyBorder="1"/>
    <xf numFmtId="0" fontId="0" fillId="0" borderId="8" xfId="0" applyBorder="1"/>
    <xf numFmtId="40" fontId="12" fillId="0" borderId="97" xfId="8" applyNumberFormat="1" applyFont="1" applyFill="1" applyBorder="1" applyAlignment="1">
      <alignment vertical="center"/>
    </xf>
    <xf numFmtId="0" fontId="12" fillId="0" borderId="95" xfId="0" applyFont="1" applyBorder="1" applyAlignment="1">
      <alignment vertical="center"/>
    </xf>
    <xf numFmtId="181" fontId="0" fillId="0" borderId="8" xfId="0" applyNumberFormat="1" applyBorder="1"/>
    <xf numFmtId="40" fontId="12" fillId="0" borderId="106" xfId="8" applyNumberFormat="1" applyFont="1" applyFill="1" applyBorder="1" applyAlignment="1">
      <alignment horizontal="right" vertical="center"/>
    </xf>
    <xf numFmtId="0" fontId="9" fillId="0" borderId="0" xfId="0" applyFont="1" applyAlignment="1">
      <alignment vertical="center"/>
    </xf>
    <xf numFmtId="181" fontId="12" fillId="0" borderId="118" xfId="0" applyNumberFormat="1" applyFont="1" applyBorder="1" applyAlignment="1">
      <alignment horizontal="center" vertical="center" wrapText="1"/>
    </xf>
    <xf numFmtId="40" fontId="12" fillId="0" borderId="119" xfId="8" applyNumberFormat="1" applyFont="1" applyFill="1" applyBorder="1" applyAlignment="1">
      <alignment horizontal="right" vertical="center"/>
    </xf>
    <xf numFmtId="40" fontId="12" fillId="0" borderId="120" xfId="8" applyNumberFormat="1" applyFont="1" applyFill="1" applyBorder="1" applyAlignment="1">
      <alignment horizontal="right" vertical="center"/>
    </xf>
    <xf numFmtId="40" fontId="12" fillId="0" borderId="121" xfId="8" applyNumberFormat="1" applyFont="1" applyFill="1" applyBorder="1" applyAlignment="1">
      <alignment horizontal="right" vertical="center"/>
    </xf>
    <xf numFmtId="40" fontId="12" fillId="0" borderId="122" xfId="8" applyNumberFormat="1" applyFont="1" applyFill="1" applyBorder="1" applyAlignment="1">
      <alignment horizontal="right" vertical="center"/>
    </xf>
    <xf numFmtId="40" fontId="12" fillId="0" borderId="123" xfId="8" applyNumberFormat="1" applyFont="1" applyFill="1" applyBorder="1" applyAlignment="1">
      <alignment horizontal="right" vertical="center"/>
    </xf>
    <xf numFmtId="40" fontId="12" fillId="0" borderId="124" xfId="8" applyNumberFormat="1" applyFont="1" applyFill="1" applyBorder="1" applyAlignment="1">
      <alignment horizontal="right" vertical="center"/>
    </xf>
    <xf numFmtId="40" fontId="12" fillId="0" borderId="125" xfId="8" applyNumberFormat="1" applyFont="1" applyFill="1" applyBorder="1" applyAlignment="1">
      <alignment horizontal="right" vertical="center"/>
    </xf>
    <xf numFmtId="40" fontId="12" fillId="0" borderId="120" xfId="8" applyNumberFormat="1" applyFont="1" applyFill="1" applyBorder="1" applyAlignment="1">
      <alignment vertical="center"/>
    </xf>
    <xf numFmtId="40" fontId="12" fillId="0" borderId="98" xfId="8" applyNumberFormat="1" applyFont="1" applyFill="1" applyBorder="1" applyAlignment="1">
      <alignment horizontal="right" vertical="center" shrinkToFit="1"/>
    </xf>
    <xf numFmtId="181" fontId="0" fillId="0" borderId="15" xfId="0" applyNumberFormat="1" applyBorder="1"/>
    <xf numFmtId="40" fontId="12" fillId="0" borderId="95" xfId="1" applyNumberFormat="1" applyFont="1" applyFill="1" applyBorder="1" applyAlignment="1">
      <alignment horizontal="right" vertical="center"/>
    </xf>
    <xf numFmtId="181" fontId="12" fillId="0" borderId="96" xfId="1" applyNumberFormat="1" applyFont="1" applyFill="1" applyBorder="1" applyAlignment="1">
      <alignment horizontal="right" vertical="center"/>
    </xf>
    <xf numFmtId="40" fontId="12" fillId="0" borderId="97" xfId="1" applyNumberFormat="1" applyFont="1" applyFill="1" applyBorder="1" applyAlignment="1">
      <alignment horizontal="right" vertical="center"/>
    </xf>
    <xf numFmtId="181" fontId="9" fillId="0" borderId="46" xfId="0" applyNumberFormat="1" applyFont="1" applyBorder="1" applyAlignment="1">
      <alignment vertical="center"/>
    </xf>
    <xf numFmtId="181" fontId="9" fillId="0" borderId="64" xfId="0" applyNumberFormat="1" applyFont="1" applyBorder="1" applyAlignment="1">
      <alignment vertical="center"/>
    </xf>
    <xf numFmtId="181" fontId="9" fillId="0" borderId="28" xfId="0" applyNumberFormat="1" applyFont="1" applyBorder="1" applyAlignment="1">
      <alignment vertical="center"/>
    </xf>
    <xf numFmtId="40" fontId="17" fillId="0" borderId="97" xfId="8" applyNumberFormat="1" applyFont="1" applyFill="1" applyBorder="1" applyAlignment="1">
      <alignment horizontal="right" vertical="center"/>
    </xf>
    <xf numFmtId="181" fontId="9" fillId="0" borderId="41" xfId="0" applyNumberFormat="1" applyFont="1" applyBorder="1" applyAlignment="1">
      <alignment vertical="center"/>
    </xf>
    <xf numFmtId="181" fontId="12" fillId="0" borderId="35" xfId="0" applyNumberFormat="1" applyFont="1" applyBorder="1" applyAlignment="1">
      <alignment horizontal="center" vertical="center" textRotation="255"/>
    </xf>
    <xf numFmtId="181" fontId="12" fillId="0" borderId="35" xfId="0" applyNumberFormat="1" applyFont="1" applyBorder="1" applyAlignment="1">
      <alignment vertical="center"/>
    </xf>
    <xf numFmtId="181" fontId="12" fillId="0" borderId="35" xfId="0" applyNumberFormat="1" applyFont="1" applyBorder="1" applyAlignment="1">
      <alignment horizontal="distributed" vertical="center"/>
    </xf>
    <xf numFmtId="181" fontId="9" fillId="0" borderId="35" xfId="0" applyNumberFormat="1" applyFont="1" applyBorder="1" applyAlignment="1">
      <alignment vertical="center"/>
    </xf>
    <xf numFmtId="40" fontId="12" fillId="0" borderId="35" xfId="8" applyNumberFormat="1" applyFont="1" applyFill="1" applyBorder="1" applyAlignment="1">
      <alignment horizontal="right" vertical="center"/>
    </xf>
    <xf numFmtId="181" fontId="12" fillId="0" borderId="35" xfId="8" applyNumberFormat="1" applyFont="1" applyFill="1" applyBorder="1" applyAlignment="1">
      <alignment horizontal="right" vertical="center"/>
    </xf>
    <xf numFmtId="181" fontId="9" fillId="0" borderId="9" xfId="0" applyNumberFormat="1" applyFont="1" applyBorder="1" applyAlignment="1">
      <alignment vertical="center"/>
    </xf>
    <xf numFmtId="40" fontId="12" fillId="0" borderId="95" xfId="1" applyNumberFormat="1" applyFont="1" applyFill="1" applyBorder="1" applyAlignment="1">
      <alignment horizontal="right" vertical="center" shrinkToFit="1"/>
    </xf>
    <xf numFmtId="181" fontId="0" fillId="0" borderId="96" xfId="0" applyNumberFormat="1" applyBorder="1" applyAlignment="1">
      <alignment horizontal="right"/>
    </xf>
    <xf numFmtId="0" fontId="19" fillId="0" borderId="8" xfId="0" applyFont="1" applyBorder="1" applyAlignment="1">
      <alignment horizontal="distributed" vertical="center" wrapText="1"/>
    </xf>
    <xf numFmtId="181" fontId="9" fillId="0" borderId="72" xfId="0" applyNumberFormat="1" applyFont="1" applyBorder="1" applyAlignment="1">
      <alignment vertical="center"/>
    </xf>
    <xf numFmtId="181" fontId="12" fillId="0" borderId="109" xfId="0" applyNumberFormat="1" applyFont="1" applyBorder="1" applyAlignment="1">
      <alignment horizontal="distributed" vertical="center"/>
    </xf>
    <xf numFmtId="181" fontId="9" fillId="0" borderId="61" xfId="0" applyNumberFormat="1" applyFont="1" applyBorder="1" applyAlignment="1">
      <alignment vertical="center"/>
    </xf>
    <xf numFmtId="181" fontId="9" fillId="0" borderId="35" xfId="0" applyNumberFormat="1" applyFont="1" applyBorder="1" applyAlignment="1">
      <alignment horizontal="distributed" vertical="center"/>
    </xf>
    <xf numFmtId="181" fontId="12" fillId="0" borderId="126" xfId="0" applyNumberFormat="1" applyFont="1" applyBorder="1" applyAlignment="1">
      <alignment horizontal="center" vertical="center" wrapText="1"/>
    </xf>
    <xf numFmtId="40" fontId="12" fillId="0" borderId="45" xfId="8" applyNumberFormat="1" applyFont="1" applyFill="1" applyBorder="1" applyAlignment="1">
      <alignment horizontal="right" vertical="center"/>
    </xf>
    <xf numFmtId="40" fontId="12" fillId="0" borderId="7" xfId="8" applyNumberFormat="1" applyFont="1" applyFill="1" applyBorder="1" applyAlignment="1">
      <alignment horizontal="right" vertical="center"/>
    </xf>
    <xf numFmtId="40" fontId="12" fillId="0" borderId="91" xfId="8" applyNumberFormat="1" applyFont="1" applyFill="1" applyBorder="1" applyAlignment="1">
      <alignment horizontal="right" vertical="center"/>
    </xf>
    <xf numFmtId="40" fontId="12" fillId="0" borderId="109" xfId="8" applyNumberFormat="1" applyFont="1" applyFill="1" applyBorder="1" applyAlignment="1">
      <alignment horizontal="right" vertical="center"/>
    </xf>
    <xf numFmtId="40" fontId="12" fillId="0" borderId="43" xfId="8" applyNumberFormat="1" applyFont="1" applyFill="1" applyBorder="1" applyAlignment="1">
      <alignment horizontal="right" vertical="center"/>
    </xf>
    <xf numFmtId="40" fontId="12" fillId="0" borderId="15" xfId="8" applyNumberFormat="1" applyFont="1" applyFill="1" applyBorder="1" applyAlignment="1">
      <alignment horizontal="right" vertical="center"/>
    </xf>
    <xf numFmtId="0" fontId="0" fillId="0" borderId="45" xfId="0" applyBorder="1"/>
    <xf numFmtId="0" fontId="0" fillId="0" borderId="96" xfId="0" applyBorder="1"/>
    <xf numFmtId="181" fontId="0" fillId="0" borderId="96" xfId="0" applyNumberFormat="1" applyBorder="1"/>
    <xf numFmtId="0" fontId="0" fillId="0" borderId="43" xfId="0" applyBorder="1"/>
    <xf numFmtId="0" fontId="0" fillId="0" borderId="99" xfId="0" applyBorder="1"/>
    <xf numFmtId="0" fontId="0" fillId="0" borderId="98" xfId="0" applyBorder="1"/>
    <xf numFmtId="181" fontId="0" fillId="0" borderId="99" xfId="0" applyNumberFormat="1" applyBorder="1"/>
    <xf numFmtId="181" fontId="12" fillId="0" borderId="45" xfId="0" applyNumberFormat="1" applyFont="1" applyBorder="1" applyAlignment="1">
      <alignment horizontal="right" vertical="center"/>
    </xf>
    <xf numFmtId="181" fontId="12" fillId="0" borderId="95" xfId="0" applyNumberFormat="1" applyFont="1" applyBorder="1" applyAlignment="1">
      <alignment horizontal="right" vertical="center"/>
    </xf>
    <xf numFmtId="181" fontId="12" fillId="0" borderId="91" xfId="0" applyNumberFormat="1" applyFont="1" applyBorder="1" applyAlignment="1">
      <alignment horizontal="right" vertical="center"/>
    </xf>
    <xf numFmtId="181" fontId="12" fillId="0" borderId="93" xfId="0" applyNumberFormat="1" applyFont="1" applyBorder="1" applyAlignment="1">
      <alignment horizontal="right" vertical="center"/>
    </xf>
    <xf numFmtId="181" fontId="12" fillId="0" borderId="92" xfId="0" applyNumberFormat="1" applyFont="1" applyBorder="1" applyAlignment="1">
      <alignment horizontal="right" vertical="center"/>
    </xf>
    <xf numFmtId="181" fontId="12" fillId="0" borderId="18" xfId="0" applyNumberFormat="1" applyFont="1" applyBorder="1" applyAlignment="1">
      <alignment horizontal="right" vertical="center"/>
    </xf>
    <xf numFmtId="181" fontId="12" fillId="0" borderId="89" xfId="0" applyNumberFormat="1" applyFont="1" applyBorder="1" applyAlignment="1">
      <alignment horizontal="right" vertical="center"/>
    </xf>
    <xf numFmtId="40" fontId="12" fillId="0" borderId="17" xfId="8" applyNumberFormat="1" applyFont="1" applyFill="1" applyBorder="1" applyAlignment="1">
      <alignment horizontal="right" vertical="center"/>
    </xf>
    <xf numFmtId="181" fontId="12" fillId="0" borderId="88" xfId="0" applyNumberFormat="1" applyFont="1" applyBorder="1" applyAlignment="1">
      <alignment horizontal="right" vertical="center"/>
    </xf>
    <xf numFmtId="40" fontId="12" fillId="0" borderId="18" xfId="8" applyNumberFormat="1" applyFont="1" applyFill="1" applyBorder="1" applyAlignment="1">
      <alignment horizontal="right" vertical="center"/>
    </xf>
    <xf numFmtId="181" fontId="9" fillId="0" borderId="91" xfId="0" applyNumberFormat="1" applyFont="1" applyBorder="1" applyAlignment="1">
      <alignment vertical="center"/>
    </xf>
    <xf numFmtId="181" fontId="20" fillId="0" borderId="8" xfId="0" applyNumberFormat="1" applyFont="1" applyBorder="1" applyAlignment="1">
      <alignment horizontal="distributed" vertical="center" shrinkToFit="1"/>
    </xf>
    <xf numFmtId="181" fontId="12" fillId="0" borderId="8" xfId="0" applyNumberFormat="1" applyFont="1" applyBorder="1" applyAlignment="1">
      <alignment horizontal="distributed" vertical="center" wrapText="1" shrinkToFit="1"/>
    </xf>
    <xf numFmtId="181" fontId="12" fillId="0" borderId="40" xfId="0" applyNumberFormat="1" applyFont="1" applyBorder="1" applyAlignment="1">
      <alignment vertical="center"/>
    </xf>
    <xf numFmtId="181" fontId="12" fillId="0" borderId="99" xfId="8" applyNumberFormat="1" applyFont="1" applyFill="1" applyBorder="1" applyAlignment="1">
      <alignment horizontal="right" vertical="center" shrinkToFit="1"/>
    </xf>
    <xf numFmtId="181" fontId="9" fillId="0" borderId="68" xfId="0" applyNumberFormat="1" applyFont="1" applyBorder="1" applyAlignment="1">
      <alignment vertical="center"/>
    </xf>
    <xf numFmtId="181" fontId="9" fillId="0" borderId="0" xfId="0" applyNumberFormat="1" applyFont="1" applyAlignment="1">
      <alignment horizontal="distributed" vertical="center"/>
    </xf>
    <xf numFmtId="181" fontId="9" fillId="0" borderId="66" xfId="0" applyNumberFormat="1" applyFont="1" applyBorder="1" applyAlignment="1">
      <alignment vertical="center"/>
    </xf>
    <xf numFmtId="181" fontId="9" fillId="0" borderId="73" xfId="0" applyNumberFormat="1" applyFont="1" applyBorder="1" applyAlignment="1">
      <alignment vertical="center"/>
    </xf>
    <xf numFmtId="181" fontId="20" fillId="0" borderId="8" xfId="0" applyNumberFormat="1" applyFont="1" applyBorder="1" applyAlignment="1">
      <alignment horizontal="distributed" vertical="center"/>
    </xf>
    <xf numFmtId="181" fontId="12" fillId="0" borderId="18" xfId="0" applyNumberFormat="1" applyFont="1" applyBorder="1" applyAlignment="1">
      <alignment vertical="center" wrapText="1"/>
    </xf>
    <xf numFmtId="181" fontId="12" fillId="0" borderId="15" xfId="0" applyNumberFormat="1" applyFont="1" applyBorder="1" applyAlignment="1">
      <alignment horizontal="distributed" vertical="center" wrapText="1"/>
    </xf>
    <xf numFmtId="181" fontId="9" fillId="0" borderId="55" xfId="0" applyNumberFormat="1" applyFont="1" applyBorder="1" applyAlignment="1">
      <alignment vertical="center"/>
    </xf>
    <xf numFmtId="40" fontId="12" fillId="0" borderId="127" xfId="8" applyNumberFormat="1" applyFont="1" applyFill="1" applyBorder="1" applyAlignment="1">
      <alignment horizontal="right" vertical="center"/>
    </xf>
    <xf numFmtId="181" fontId="9" fillId="0" borderId="50" xfId="0" applyNumberFormat="1" applyFont="1" applyBorder="1" applyAlignment="1">
      <alignment vertical="center"/>
    </xf>
    <xf numFmtId="40" fontId="12" fillId="0" borderId="108" xfId="8" applyNumberFormat="1" applyFont="1" applyFill="1" applyBorder="1" applyAlignment="1">
      <alignment horizontal="right" vertical="center"/>
    </xf>
    <xf numFmtId="40" fontId="12" fillId="0" borderId="7" xfId="1" applyNumberFormat="1" applyFont="1" applyFill="1" applyBorder="1" applyAlignment="1">
      <alignment horizontal="right" vertical="center" shrinkToFit="1"/>
    </xf>
    <xf numFmtId="40" fontId="12" fillId="0" borderId="128" xfId="8" applyNumberFormat="1" applyFont="1" applyFill="1" applyBorder="1" applyAlignment="1">
      <alignment vertical="center"/>
    </xf>
    <xf numFmtId="40" fontId="12" fillId="0" borderId="106" xfId="8" applyNumberFormat="1" applyFont="1" applyFill="1" applyBorder="1" applyAlignment="1">
      <alignment vertical="center"/>
    </xf>
    <xf numFmtId="40" fontId="12" fillId="0" borderId="105" xfId="8" applyNumberFormat="1" applyFont="1" applyFill="1" applyBorder="1" applyAlignment="1">
      <alignment vertical="center"/>
    </xf>
    <xf numFmtId="181" fontId="12" fillId="0" borderId="106" xfId="8" applyNumberFormat="1" applyFont="1" applyFill="1" applyBorder="1" applyAlignment="1">
      <alignment vertical="center"/>
    </xf>
    <xf numFmtId="40" fontId="12" fillId="0" borderId="128" xfId="8" applyNumberFormat="1" applyFont="1" applyFill="1" applyBorder="1" applyAlignment="1">
      <alignment horizontal="right" vertical="center"/>
    </xf>
    <xf numFmtId="40" fontId="12" fillId="0" borderId="129" xfId="8" applyNumberFormat="1" applyFont="1" applyFill="1" applyBorder="1" applyAlignment="1">
      <alignment vertical="center"/>
    </xf>
    <xf numFmtId="40" fontId="12" fillId="0" borderId="112" xfId="8" applyNumberFormat="1" applyFont="1" applyFill="1" applyBorder="1" applyAlignment="1">
      <alignment vertical="center"/>
    </xf>
    <xf numFmtId="40" fontId="12" fillId="0" borderId="111" xfId="8" applyNumberFormat="1" applyFont="1" applyFill="1" applyBorder="1" applyAlignment="1">
      <alignment vertical="center"/>
    </xf>
    <xf numFmtId="181" fontId="12" fillId="0" borderId="112" xfId="8" applyNumberFormat="1" applyFont="1" applyFill="1" applyBorder="1" applyAlignment="1">
      <alignment vertical="center"/>
    </xf>
    <xf numFmtId="40" fontId="12" fillId="0" borderId="129" xfId="8" applyNumberFormat="1" applyFont="1" applyFill="1" applyBorder="1" applyAlignment="1">
      <alignment horizontal="right" vertical="center"/>
    </xf>
    <xf numFmtId="0" fontId="19" fillId="0" borderId="18" xfId="0" applyFont="1" applyBorder="1"/>
    <xf numFmtId="0" fontId="19" fillId="0" borderId="89" xfId="0" applyFont="1" applyBorder="1"/>
    <xf numFmtId="40" fontId="12" fillId="0" borderId="88" xfId="1" applyNumberFormat="1" applyFont="1" applyFill="1" applyBorder="1" applyAlignment="1">
      <alignment vertical="center"/>
    </xf>
    <xf numFmtId="181" fontId="12" fillId="0" borderId="89" xfId="1" applyNumberFormat="1" applyFont="1" applyFill="1" applyBorder="1" applyAlignment="1">
      <alignment vertical="center"/>
    </xf>
    <xf numFmtId="40" fontId="12" fillId="0" borderId="90" xfId="1" applyNumberFormat="1" applyFont="1" applyFill="1" applyBorder="1" applyAlignment="1">
      <alignment horizontal="right" vertical="center"/>
    </xf>
    <xf numFmtId="0" fontId="19" fillId="0" borderId="95" xfId="0" applyFont="1" applyBorder="1"/>
    <xf numFmtId="40" fontId="12" fillId="0" borderId="45" xfId="1" applyNumberFormat="1" applyFont="1" applyFill="1" applyBorder="1" applyAlignment="1">
      <alignment vertical="center"/>
    </xf>
    <xf numFmtId="181" fontId="12" fillId="0" borderId="96" xfId="1" applyNumberFormat="1" applyFont="1" applyFill="1" applyBorder="1" applyAlignment="1">
      <alignment vertical="center"/>
    </xf>
    <xf numFmtId="40" fontId="12" fillId="0" borderId="18" xfId="8" applyNumberFormat="1" applyFont="1" applyFill="1" applyBorder="1" applyAlignment="1">
      <alignment vertical="center"/>
    </xf>
    <xf numFmtId="40" fontId="12" fillId="0" borderId="89" xfId="8" applyNumberFormat="1" applyFont="1" applyFill="1" applyBorder="1" applyAlignment="1">
      <alignment vertical="center"/>
    </xf>
    <xf numFmtId="40" fontId="12" fillId="0" borderId="88" xfId="8" applyNumberFormat="1" applyFont="1" applyFill="1" applyBorder="1" applyAlignment="1">
      <alignment vertical="center"/>
    </xf>
    <xf numFmtId="40" fontId="12" fillId="0" borderId="45" xfId="8" applyNumberFormat="1" applyFont="1" applyFill="1" applyBorder="1" applyAlignment="1">
      <alignment vertical="center"/>
    </xf>
    <xf numFmtId="40" fontId="12" fillId="0" borderId="43" xfId="8" applyNumberFormat="1" applyFont="1" applyFill="1" applyBorder="1" applyAlignment="1">
      <alignment vertical="center"/>
    </xf>
    <xf numFmtId="40" fontId="12" fillId="0" borderId="99" xfId="8" applyNumberFormat="1" applyFont="1" applyFill="1" applyBorder="1" applyAlignment="1">
      <alignment vertical="center"/>
    </xf>
    <xf numFmtId="40" fontId="12" fillId="0" borderId="98" xfId="8" applyNumberFormat="1" applyFont="1" applyFill="1" applyBorder="1" applyAlignment="1">
      <alignment vertical="center"/>
    </xf>
    <xf numFmtId="40" fontId="12" fillId="0" borderId="45" xfId="1" applyNumberFormat="1" applyFont="1" applyFill="1" applyBorder="1" applyAlignment="1">
      <alignment horizontal="right" vertical="center"/>
    </xf>
    <xf numFmtId="0" fontId="9" fillId="0" borderId="95" xfId="0" applyFont="1" applyBorder="1"/>
    <xf numFmtId="181" fontId="9" fillId="0" borderId="96" xfId="0" applyNumberFormat="1" applyFont="1" applyBorder="1"/>
    <xf numFmtId="181" fontId="9" fillId="0" borderId="54" xfId="0" applyNumberFormat="1" applyFont="1" applyBorder="1" applyAlignment="1">
      <alignment vertical="center" shrinkToFit="1"/>
    </xf>
    <xf numFmtId="40" fontId="12" fillId="0" borderId="55" xfId="8" applyNumberFormat="1" applyFont="1" applyFill="1" applyBorder="1" applyAlignment="1">
      <alignment horizontal="right" vertical="center" shrinkToFit="1"/>
    </xf>
    <xf numFmtId="181" fontId="12" fillId="0" borderId="106" xfId="8" applyNumberFormat="1" applyFont="1" applyFill="1" applyBorder="1" applyAlignment="1">
      <alignment horizontal="right" vertical="center" shrinkToFit="1"/>
    </xf>
    <xf numFmtId="40" fontId="12" fillId="0" borderId="68" xfId="8" applyNumberFormat="1" applyFont="1" applyFill="1" applyBorder="1" applyAlignment="1">
      <alignment horizontal="right" vertical="center" shrinkToFit="1"/>
    </xf>
    <xf numFmtId="181" fontId="12" fillId="0" borderId="50" xfId="0" applyNumberFormat="1" applyFont="1" applyBorder="1" applyAlignment="1">
      <alignment vertical="center"/>
    </xf>
    <xf numFmtId="181" fontId="12" fillId="0" borderId="99" xfId="1" applyNumberFormat="1" applyFont="1" applyFill="1" applyBorder="1" applyAlignment="1">
      <alignment horizontal="right" vertical="center"/>
    </xf>
    <xf numFmtId="40" fontId="12" fillId="0" borderId="100" xfId="1" applyNumberFormat="1" applyFont="1" applyFill="1" applyBorder="1" applyAlignment="1">
      <alignment horizontal="right" vertical="center"/>
    </xf>
    <xf numFmtId="181" fontId="12" fillId="0" borderId="8" xfId="0" applyNumberFormat="1" applyFont="1" applyBorder="1" applyAlignment="1">
      <alignment horizontal="center" vertical="center"/>
    </xf>
    <xf numFmtId="181" fontId="12" fillId="0" borderId="95" xfId="0" applyNumberFormat="1" applyFont="1" applyBorder="1" applyAlignment="1">
      <alignment horizontal="right" vertical="center" shrinkToFit="1"/>
    </xf>
    <xf numFmtId="181" fontId="12" fillId="0" borderId="96" xfId="0" applyNumberFormat="1" applyFont="1" applyBorder="1" applyAlignment="1">
      <alignment horizontal="right" vertical="center" shrinkToFit="1"/>
    </xf>
    <xf numFmtId="181" fontId="12" fillId="0" borderId="97" xfId="0" applyNumberFormat="1" applyFont="1" applyBorder="1" applyAlignment="1">
      <alignment horizontal="right" vertical="center" shrinkToFit="1"/>
    </xf>
    <xf numFmtId="181" fontId="9" fillId="0" borderId="30" xfId="0" applyNumberFormat="1" applyFont="1" applyBorder="1" applyAlignment="1">
      <alignment vertical="center"/>
    </xf>
    <xf numFmtId="181" fontId="9" fillId="0" borderId="37" xfId="0" applyNumberFormat="1" applyFont="1" applyBorder="1" applyAlignment="1">
      <alignment vertical="center"/>
    </xf>
    <xf numFmtId="181" fontId="12" fillId="0" borderId="80" xfId="0" applyNumberFormat="1" applyFont="1" applyBorder="1" applyAlignment="1">
      <alignment horizontal="right" vertical="center" shrinkToFit="1"/>
    </xf>
    <xf numFmtId="181" fontId="12" fillId="0" borderId="37" xfId="0" applyNumberFormat="1" applyFont="1" applyBorder="1" applyAlignment="1">
      <alignment horizontal="right" vertical="center" shrinkToFit="1"/>
    </xf>
    <xf numFmtId="181" fontId="12" fillId="0" borderId="82" xfId="0" applyNumberFormat="1" applyFont="1" applyBorder="1" applyAlignment="1">
      <alignment horizontal="right" vertical="center" shrinkToFit="1"/>
    </xf>
    <xf numFmtId="181" fontId="12" fillId="0" borderId="87" xfId="0" applyNumberFormat="1" applyFont="1" applyBorder="1" applyAlignment="1">
      <alignment vertical="center" textRotation="255"/>
    </xf>
    <xf numFmtId="181" fontId="12" fillId="0" borderId="130" xfId="0" applyNumberFormat="1" applyFont="1" applyBorder="1" applyAlignment="1">
      <alignment horizontal="right" vertical="center" shrinkToFit="1"/>
    </xf>
    <xf numFmtId="181" fontId="12" fillId="0" borderId="94" xfId="0" applyNumberFormat="1" applyFont="1" applyBorder="1" applyAlignment="1">
      <alignment horizontal="right" vertical="center" shrinkToFit="1"/>
    </xf>
    <xf numFmtId="181" fontId="12" fillId="0" borderId="97" xfId="0" applyNumberFormat="1" applyFont="1" applyBorder="1" applyAlignment="1">
      <alignment horizontal="right" vertical="center"/>
    </xf>
    <xf numFmtId="181" fontId="12" fillId="0" borderId="101" xfId="0" applyNumberFormat="1" applyFont="1" applyBorder="1" applyAlignment="1">
      <alignment vertical="center" textRotation="255"/>
    </xf>
    <xf numFmtId="181" fontId="12" fillId="0" borderId="30" xfId="0" applyNumberFormat="1" applyFont="1" applyBorder="1" applyAlignment="1">
      <alignment vertical="center"/>
    </xf>
    <xf numFmtId="181" fontId="12" fillId="0" borderId="114" xfId="0" applyNumberFormat="1" applyFont="1" applyBorder="1" applyAlignment="1">
      <alignment horizontal="right" vertical="center"/>
    </xf>
    <xf numFmtId="181" fontId="12" fillId="0" borderId="103" xfId="0" applyNumberFormat="1" applyFont="1" applyBorder="1" applyAlignment="1">
      <alignment horizontal="right" vertical="center"/>
    </xf>
    <xf numFmtId="181" fontId="12" fillId="0" borderId="32" xfId="0" applyNumberFormat="1" applyFont="1" applyBorder="1" applyAlignment="1">
      <alignment horizontal="right" vertical="center" shrinkToFit="1"/>
    </xf>
    <xf numFmtId="181" fontId="12" fillId="0" borderId="131" xfId="0" applyNumberFormat="1" applyFont="1" applyBorder="1" applyAlignment="1">
      <alignment horizontal="right" vertical="center" shrinkToFit="1"/>
    </xf>
    <xf numFmtId="181" fontId="12" fillId="0" borderId="22" xfId="0" applyNumberFormat="1" applyFont="1" applyBorder="1" applyAlignment="1">
      <alignment horizontal="right" vertical="center" shrinkToFit="1"/>
    </xf>
    <xf numFmtId="40" fontId="12" fillId="0" borderId="127" xfId="8" applyNumberFormat="1" applyFont="1" applyFill="1" applyBorder="1" applyAlignment="1">
      <alignment horizontal="right" vertical="center" shrinkToFit="1"/>
    </xf>
    <xf numFmtId="40" fontId="12" fillId="0" borderId="106" xfId="8" applyNumberFormat="1" applyFont="1" applyFill="1" applyBorder="1" applyAlignment="1">
      <alignment horizontal="right" vertical="center" shrinkToFit="1"/>
    </xf>
    <xf numFmtId="40" fontId="12" fillId="0" borderId="40" xfId="8" applyNumberFormat="1" applyFont="1" applyFill="1" applyBorder="1" applyAlignment="1">
      <alignment vertical="center"/>
    </xf>
    <xf numFmtId="181" fontId="12" fillId="0" borderId="109" xfId="8" applyNumberFormat="1" applyFont="1" applyFill="1" applyBorder="1" applyAlignment="1">
      <alignment vertical="center"/>
    </xf>
    <xf numFmtId="40" fontId="12" fillId="0" borderId="92" xfId="8" applyNumberFormat="1" applyFont="1" applyFill="1" applyBorder="1" applyAlignment="1">
      <alignment vertical="center"/>
    </xf>
    <xf numFmtId="181" fontId="12" fillId="0" borderId="40" xfId="8" applyNumberFormat="1" applyFont="1" applyFill="1" applyBorder="1" applyAlignment="1">
      <alignment vertical="center"/>
    </xf>
    <xf numFmtId="40" fontId="12" fillId="0" borderId="100" xfId="8" applyNumberFormat="1" applyFont="1" applyFill="1" applyBorder="1" applyAlignment="1">
      <alignment vertical="center"/>
    </xf>
    <xf numFmtId="181" fontId="12" fillId="0" borderId="16" xfId="8" applyNumberFormat="1" applyFont="1" applyFill="1" applyBorder="1" applyAlignment="1">
      <alignment vertical="center"/>
    </xf>
    <xf numFmtId="0" fontId="0" fillId="0" borderId="7" xfId="0" applyBorder="1"/>
    <xf numFmtId="181" fontId="12" fillId="0" borderId="8" xfId="0" applyNumberFormat="1" applyFont="1" applyBorder="1" applyAlignment="1">
      <alignment horizontal="right" vertical="center" shrinkToFit="1"/>
    </xf>
    <xf numFmtId="181" fontId="12" fillId="0" borderId="7" xfId="0" applyNumberFormat="1" applyFont="1" applyBorder="1" applyAlignment="1">
      <alignment horizontal="right" vertical="center" shrinkToFit="1"/>
    </xf>
    <xf numFmtId="181" fontId="12" fillId="0" borderId="45" xfId="0" applyNumberFormat="1" applyFont="1" applyBorder="1" applyAlignment="1">
      <alignment horizontal="right" vertical="center" shrinkToFit="1"/>
    </xf>
    <xf numFmtId="0" fontId="0" fillId="0" borderId="11" xfId="0" applyBorder="1"/>
    <xf numFmtId="0" fontId="0" fillId="0" borderId="10" xfId="0" applyBorder="1"/>
    <xf numFmtId="0" fontId="0" fillId="0" borderId="48" xfId="0" applyBorder="1"/>
    <xf numFmtId="181" fontId="0" fillId="0" borderId="11" xfId="0" applyNumberFormat="1" applyBorder="1"/>
    <xf numFmtId="181" fontId="12" fillId="0" borderId="38" xfId="0" applyNumberFormat="1" applyFont="1" applyBorder="1" applyAlignment="1">
      <alignment horizontal="right" vertical="center" shrinkToFit="1"/>
    </xf>
    <xf numFmtId="181" fontId="12" fillId="0" borderId="132" xfId="0" applyNumberFormat="1" applyFont="1" applyBorder="1" applyAlignment="1">
      <alignment horizontal="right" vertical="center" shrinkToFit="1"/>
    </xf>
    <xf numFmtId="181" fontId="12" fillId="0" borderId="133" xfId="0" applyNumberFormat="1" applyFont="1" applyBorder="1" applyAlignment="1">
      <alignment horizontal="right" vertical="center" shrinkToFit="1"/>
    </xf>
    <xf numFmtId="181" fontId="12" fillId="0" borderId="134" xfId="0" applyNumberFormat="1" applyFont="1" applyBorder="1" applyAlignment="1">
      <alignment horizontal="right" vertical="center" shrinkToFit="1"/>
    </xf>
    <xf numFmtId="40" fontId="12" fillId="0" borderId="125" xfId="8" applyNumberFormat="1" applyFont="1" applyFill="1" applyBorder="1" applyAlignment="1">
      <alignment horizontal="right" vertical="center" shrinkToFit="1"/>
    </xf>
    <xf numFmtId="181" fontId="12" fillId="0" borderId="120" xfId="0" applyNumberFormat="1" applyFont="1" applyBorder="1" applyAlignment="1">
      <alignment horizontal="right" vertical="center" shrinkToFit="1"/>
    </xf>
    <xf numFmtId="0" fontId="9" fillId="0" borderId="4" xfId="0" applyFont="1" applyBorder="1" applyAlignment="1">
      <alignment vertical="center"/>
    </xf>
    <xf numFmtId="181" fontId="12" fillId="0" borderId="123" xfId="0" applyNumberFormat="1" applyFont="1" applyBorder="1" applyAlignment="1">
      <alignment horizontal="right" vertical="center" shrinkToFit="1"/>
    </xf>
    <xf numFmtId="181" fontId="12" fillId="0" borderId="120" xfId="0" applyNumberFormat="1" applyFont="1" applyBorder="1" applyAlignment="1">
      <alignment horizontal="right" vertical="center"/>
    </xf>
    <xf numFmtId="181" fontId="12" fillId="0" borderId="122" xfId="0" applyNumberFormat="1" applyFont="1" applyBorder="1" applyAlignment="1">
      <alignment horizontal="right" vertical="center"/>
    </xf>
    <xf numFmtId="181" fontId="12" fillId="0" borderId="135" xfId="0" applyNumberFormat="1" applyFont="1" applyBorder="1" applyAlignment="1">
      <alignment horizontal="right" vertical="center" shrinkToFit="1"/>
    </xf>
    <xf numFmtId="0" fontId="21" fillId="0" borderId="0" xfId="0" applyFont="1"/>
    <xf numFmtId="3" fontId="22" fillId="0" borderId="0" xfId="14" applyNumberFormat="1" applyFont="1" applyAlignment="1">
      <alignment horizontal="left" vertical="center"/>
    </xf>
    <xf numFmtId="0" fontId="0" fillId="0" borderId="0" xfId="0" applyAlignment="1">
      <alignment horizontal="right"/>
    </xf>
    <xf numFmtId="0" fontId="0" fillId="0" borderId="34" xfId="0" applyBorder="1" applyAlignment="1">
      <alignment horizontal="center" vertical="center"/>
    </xf>
    <xf numFmtId="38" fontId="0" fillId="0" borderId="35" xfId="3" applyFont="1" applyFill="1" applyBorder="1" applyAlignment="1">
      <alignment horizontal="right" vertical="center"/>
    </xf>
    <xf numFmtId="0" fontId="0" fillId="0" borderId="51" xfId="0" applyBorder="1" applyAlignment="1">
      <alignment horizontal="center" vertical="center"/>
    </xf>
    <xf numFmtId="38" fontId="0" fillId="0" borderId="52" xfId="3" applyFont="1" applyFill="1" applyBorder="1" applyAlignment="1">
      <alignment horizontal="right" vertical="center"/>
    </xf>
    <xf numFmtId="3" fontId="23" fillId="3" borderId="147" xfId="14" applyNumberFormat="1" applyFont="1" applyFill="1" applyBorder="1" applyAlignment="1">
      <alignment horizontal="center" vertical="center"/>
    </xf>
    <xf numFmtId="3" fontId="23" fillId="3" borderId="149" xfId="14" applyNumberFormat="1" applyFont="1" applyFill="1" applyBorder="1" applyAlignment="1">
      <alignment vertical="center"/>
    </xf>
    <xf numFmtId="179" fontId="24" fillId="0" borderId="150" xfId="14" applyNumberFormat="1" applyFont="1" applyFill="1" applyBorder="1" applyAlignment="1">
      <alignment vertical="center"/>
    </xf>
    <xf numFmtId="3" fontId="23" fillId="3" borderId="158" xfId="14" applyNumberFormat="1" applyFont="1" applyFill="1" applyBorder="1" applyAlignment="1">
      <alignment vertical="center"/>
    </xf>
    <xf numFmtId="3" fontId="23" fillId="3" borderId="160" xfId="14" applyNumberFormat="1" applyFont="1" applyFill="1" applyBorder="1" applyAlignment="1">
      <alignment vertical="center"/>
    </xf>
    <xf numFmtId="179" fontId="24" fillId="3" borderId="161" xfId="14" applyNumberFormat="1" applyFont="1" applyFill="1" applyBorder="1" applyAlignment="1">
      <alignment vertical="center"/>
    </xf>
    <xf numFmtId="3" fontId="23" fillId="3" borderId="172" xfId="14" applyNumberFormat="1" applyFont="1" applyFill="1" applyBorder="1" applyAlignment="1">
      <alignment horizontal="center" vertical="center"/>
    </xf>
    <xf numFmtId="3" fontId="23" fillId="3" borderId="173" xfId="14" applyNumberFormat="1" applyFont="1" applyFill="1" applyBorder="1" applyAlignment="1">
      <alignment vertical="center"/>
    </xf>
    <xf numFmtId="179" fontId="24" fillId="0" borderId="174" xfId="14" applyNumberFormat="1" applyFont="1" applyFill="1" applyBorder="1" applyAlignment="1">
      <alignment vertical="center"/>
    </xf>
    <xf numFmtId="3" fontId="23" fillId="3" borderId="175" xfId="14" applyNumberFormat="1" applyFont="1" applyFill="1" applyBorder="1" applyAlignment="1">
      <alignment horizontal="center" vertical="center"/>
    </xf>
    <xf numFmtId="3" fontId="23" fillId="3" borderId="176" xfId="14" applyNumberFormat="1" applyFont="1" applyFill="1" applyBorder="1" applyAlignment="1">
      <alignment vertical="center"/>
    </xf>
    <xf numFmtId="179" fontId="24" fillId="0" borderId="145" xfId="14" applyNumberFormat="1" applyFont="1" applyFill="1" applyBorder="1" applyAlignment="1">
      <alignment vertical="center"/>
    </xf>
    <xf numFmtId="3" fontId="23" fillId="3" borderId="181" xfId="14" applyNumberFormat="1" applyFont="1" applyFill="1" applyBorder="1" applyAlignment="1">
      <alignment horizontal="center" vertical="center"/>
    </xf>
    <xf numFmtId="3" fontId="23" fillId="3" borderId="183" xfId="14" applyNumberFormat="1" applyFont="1" applyFill="1" applyBorder="1" applyAlignment="1">
      <alignment vertical="center"/>
    </xf>
    <xf numFmtId="179" fontId="24" fillId="0" borderId="184" xfId="14" applyNumberFormat="1" applyFont="1" applyFill="1" applyBorder="1" applyAlignment="1">
      <alignment vertical="center"/>
    </xf>
    <xf numFmtId="0" fontId="0" fillId="0" borderId="0" xfId="0" applyFont="1"/>
    <xf numFmtId="0" fontId="0" fillId="0" borderId="0" xfId="0" applyFill="1"/>
    <xf numFmtId="3" fontId="23" fillId="3" borderId="191" xfId="14" applyNumberFormat="1" applyFont="1" applyFill="1" applyBorder="1" applyAlignment="1">
      <alignment vertical="center"/>
    </xf>
    <xf numFmtId="3" fontId="23" fillId="3" borderId="194" xfId="14" applyNumberFormat="1" applyFont="1" applyFill="1" applyBorder="1" applyAlignment="1">
      <alignment vertical="center"/>
    </xf>
    <xf numFmtId="3" fontId="23" fillId="3" borderId="196" xfId="14" applyNumberFormat="1" applyFont="1" applyFill="1" applyBorder="1" applyAlignment="1">
      <alignment vertical="center"/>
    </xf>
    <xf numFmtId="38" fontId="0" fillId="0" borderId="57" xfId="3" applyFont="1" applyBorder="1" applyAlignment="1">
      <alignment vertical="center"/>
    </xf>
    <xf numFmtId="38" fontId="0" fillId="0" borderId="79" xfId="3" applyFont="1" applyBorder="1" applyAlignment="1">
      <alignment vertical="center"/>
    </xf>
    <xf numFmtId="178" fontId="24" fillId="0" borderId="204" xfId="15" applyNumberFormat="1" applyFont="1" applyFill="1" applyBorder="1" applyAlignment="1">
      <alignment vertical="center"/>
    </xf>
    <xf numFmtId="0" fontId="22" fillId="0" borderId="0" xfId="0" applyFont="1" applyAlignment="1">
      <alignment vertical="center"/>
    </xf>
    <xf numFmtId="0" fontId="27" fillId="0" borderId="0" xfId="0" applyFont="1"/>
    <xf numFmtId="3" fontId="23" fillId="3" borderId="214" xfId="14" applyNumberFormat="1" applyFont="1" applyFill="1" applyBorder="1" applyAlignment="1">
      <alignment horizontal="center" vertical="center"/>
    </xf>
    <xf numFmtId="3" fontId="23" fillId="3" borderId="168" xfId="14" applyNumberFormat="1" applyFont="1" applyFill="1" applyBorder="1" applyAlignment="1">
      <alignment horizontal="center" vertical="center"/>
    </xf>
    <xf numFmtId="3" fontId="23" fillId="3" borderId="215" xfId="14" applyNumberFormat="1" applyFont="1" applyFill="1" applyBorder="1" applyAlignment="1">
      <alignment horizontal="center" vertical="center"/>
    </xf>
    <xf numFmtId="3" fontId="28" fillId="3" borderId="216" xfId="14" applyNumberFormat="1" applyFont="1" applyFill="1" applyBorder="1" applyAlignment="1">
      <alignment horizontal="center" vertical="center"/>
    </xf>
    <xf numFmtId="3" fontId="23" fillId="3" borderId="0" xfId="14" applyNumberFormat="1" applyFont="1" applyFill="1" applyBorder="1" applyAlignment="1">
      <alignment vertical="center"/>
    </xf>
    <xf numFmtId="186" fontId="24" fillId="0" borderId="217" xfId="14" applyNumberFormat="1" applyFont="1" applyFill="1" applyBorder="1" applyAlignment="1">
      <alignment vertical="center"/>
    </xf>
    <xf numFmtId="178" fontId="24" fillId="0" borderId="218" xfId="15" applyNumberFormat="1" applyFont="1" applyFill="1" applyBorder="1" applyAlignment="1">
      <alignment vertical="center"/>
    </xf>
    <xf numFmtId="3" fontId="23" fillId="3" borderId="219" xfId="14" applyNumberFormat="1" applyFont="1" applyFill="1" applyBorder="1" applyAlignment="1">
      <alignment horizontal="center" vertical="center"/>
    </xf>
    <xf numFmtId="3" fontId="23" fillId="3" borderId="190" xfId="14" applyNumberFormat="1" applyFont="1" applyFill="1" applyBorder="1" applyAlignment="1">
      <alignment vertical="center"/>
    </xf>
    <xf numFmtId="179" fontId="24" fillId="0" borderId="220" xfId="14" applyNumberFormat="1" applyFont="1" applyFill="1" applyBorder="1" applyAlignment="1">
      <alignment vertical="center"/>
    </xf>
    <xf numFmtId="186" fontId="24" fillId="0" borderId="218" xfId="14" applyNumberFormat="1" applyFont="1" applyFill="1" applyBorder="1" applyAlignment="1">
      <alignment vertical="center"/>
    </xf>
    <xf numFmtId="179" fontId="24" fillId="3" borderId="221" xfId="14" applyNumberFormat="1" applyFont="1" applyFill="1" applyBorder="1" applyAlignment="1">
      <alignment vertical="center"/>
    </xf>
    <xf numFmtId="186" fontId="24" fillId="3" borderId="222" xfId="14" applyNumberFormat="1" applyFont="1" applyFill="1" applyBorder="1" applyAlignment="1">
      <alignment vertical="center"/>
    </xf>
    <xf numFmtId="178" fontId="24" fillId="3" borderId="222" xfId="15" applyNumberFormat="1" applyFont="1" applyFill="1" applyBorder="1" applyAlignment="1">
      <alignment vertical="center"/>
    </xf>
    <xf numFmtId="178" fontId="24" fillId="3" borderId="203" xfId="13" applyNumberFormat="1" applyFont="1" applyFill="1" applyBorder="1" applyAlignment="1">
      <alignment vertical="center"/>
    </xf>
    <xf numFmtId="3" fontId="23" fillId="0" borderId="0" xfId="14" applyNumberFormat="1" applyFont="1" applyFill="1" applyBorder="1" applyAlignment="1">
      <alignment vertical="center"/>
    </xf>
    <xf numFmtId="3" fontId="23" fillId="0" borderId="0" xfId="14" applyNumberFormat="1" applyFont="1" applyFill="1" applyBorder="1" applyAlignment="1">
      <alignment horizontal="distributed" vertical="center"/>
    </xf>
    <xf numFmtId="179" fontId="24" fillId="0" borderId="0" xfId="14" applyNumberFormat="1" applyFont="1" applyFill="1" applyBorder="1" applyAlignment="1">
      <alignment vertical="center"/>
    </xf>
    <xf numFmtId="186" fontId="24" fillId="0" borderId="0" xfId="14" applyNumberFormat="1" applyFont="1" applyFill="1" applyBorder="1" applyAlignment="1">
      <alignment vertical="center"/>
    </xf>
    <xf numFmtId="178" fontId="24" fillId="0" borderId="0" xfId="15" applyNumberFormat="1" applyFont="1" applyFill="1" applyBorder="1" applyAlignment="1">
      <alignment vertical="center"/>
    </xf>
    <xf numFmtId="178" fontId="24" fillId="0" borderId="0" xfId="13" applyNumberFormat="1" applyFont="1" applyFill="1" applyBorder="1" applyAlignment="1">
      <alignment vertical="center"/>
    </xf>
    <xf numFmtId="3" fontId="22" fillId="0" borderId="0" xfId="14" applyNumberFormat="1" applyFont="1" applyFill="1" applyAlignment="1">
      <alignment horizontal="left" vertical="center"/>
    </xf>
    <xf numFmtId="3" fontId="23" fillId="3" borderId="225" xfId="14" applyNumberFormat="1" applyFont="1" applyFill="1" applyBorder="1" applyAlignment="1">
      <alignment horizontal="distributed" vertical="center"/>
    </xf>
    <xf numFmtId="3" fontId="23" fillId="3" borderId="226" xfId="14" applyNumberFormat="1" applyFont="1" applyFill="1" applyBorder="1" applyAlignment="1">
      <alignment horizontal="distributed" vertical="center"/>
    </xf>
    <xf numFmtId="3" fontId="28" fillId="4" borderId="227" xfId="14" applyNumberFormat="1" applyFont="1" applyFill="1" applyBorder="1" applyAlignment="1">
      <alignment horizontal="distributed" vertical="center"/>
    </xf>
    <xf numFmtId="179" fontId="24" fillId="0" borderId="217" xfId="14" applyNumberFormat="1" applyFont="1" applyFill="1" applyBorder="1" applyAlignment="1">
      <alignment vertical="center"/>
    </xf>
    <xf numFmtId="178" fontId="24" fillId="5" borderId="204" xfId="15" applyNumberFormat="1" applyFont="1" applyFill="1" applyBorder="1" applyAlignment="1">
      <alignment vertical="center"/>
    </xf>
    <xf numFmtId="179" fontId="24" fillId="0" borderId="218" xfId="14" applyNumberFormat="1" applyFont="1" applyFill="1" applyBorder="1" applyAlignment="1">
      <alignment vertical="center"/>
    </xf>
    <xf numFmtId="186" fontId="24" fillId="0" borderId="174" xfId="14" applyNumberFormat="1" applyFont="1" applyFill="1" applyBorder="1" applyAlignment="1">
      <alignment vertical="center"/>
    </xf>
    <xf numFmtId="177" fontId="24" fillId="5" borderId="204" xfId="15" applyNumberFormat="1" applyFont="1" applyFill="1" applyBorder="1" applyAlignment="1">
      <alignment vertical="center"/>
    </xf>
    <xf numFmtId="3" fontId="23" fillId="3" borderId="228" xfId="14" applyNumberFormat="1" applyFont="1" applyFill="1" applyBorder="1" applyAlignment="1">
      <alignment horizontal="center" vertical="center"/>
    </xf>
    <xf numFmtId="3" fontId="23" fillId="3" borderId="229" xfId="14" applyNumberFormat="1" applyFont="1" applyFill="1" applyBorder="1" applyAlignment="1">
      <alignment vertical="center"/>
    </xf>
    <xf numFmtId="186" fontId="24" fillId="0" borderId="230" xfId="14" applyNumberFormat="1" applyFont="1" applyFill="1" applyBorder="1" applyAlignment="1">
      <alignment vertical="center"/>
    </xf>
    <xf numFmtId="186" fontId="24" fillId="0" borderId="231" xfId="14" applyNumberFormat="1" applyFont="1" applyFill="1" applyBorder="1" applyAlignment="1">
      <alignment vertical="center"/>
    </xf>
    <xf numFmtId="177" fontId="24" fillId="5" borderId="232" xfId="15" applyNumberFormat="1" applyFont="1" applyFill="1" applyBorder="1" applyAlignment="1">
      <alignment vertical="center"/>
    </xf>
    <xf numFmtId="3" fontId="23" fillId="0" borderId="0" xfId="14" applyNumberFormat="1" applyFont="1" applyFill="1" applyBorder="1" applyAlignment="1">
      <alignment horizontal="center" vertical="center"/>
    </xf>
    <xf numFmtId="177" fontId="24" fillId="0" borderId="0" xfId="15" applyNumberFormat="1" applyFont="1" applyFill="1" applyBorder="1" applyAlignment="1">
      <alignment vertical="center"/>
    </xf>
    <xf numFmtId="3" fontId="23" fillId="3" borderId="233" xfId="14" applyNumberFormat="1" applyFont="1" applyFill="1" applyBorder="1" applyAlignment="1">
      <alignment horizontal="center" vertical="center"/>
    </xf>
    <xf numFmtId="179" fontId="24" fillId="3" borderId="222" xfId="14" applyNumberFormat="1" applyFont="1" applyFill="1" applyBorder="1" applyAlignment="1">
      <alignment vertical="center"/>
    </xf>
    <xf numFmtId="3" fontId="23" fillId="3" borderId="216" xfId="14" applyNumberFormat="1" applyFont="1" applyFill="1" applyBorder="1" applyAlignment="1">
      <alignment horizontal="center" vertical="center"/>
    </xf>
    <xf numFmtId="179" fontId="24" fillId="0" borderId="234" xfId="14" applyNumberFormat="1" applyFont="1" applyFill="1" applyBorder="1" applyAlignment="1">
      <alignment vertical="center"/>
    </xf>
    <xf numFmtId="179" fontId="24" fillId="0" borderId="235" xfId="14" applyNumberFormat="1" applyFont="1" applyFill="1" applyBorder="1" applyAlignment="1">
      <alignment vertical="center"/>
    </xf>
    <xf numFmtId="179" fontId="24" fillId="3" borderId="236" xfId="14" applyNumberFormat="1" applyFont="1" applyFill="1" applyBorder="1" applyAlignment="1">
      <alignment vertical="center"/>
    </xf>
    <xf numFmtId="3" fontId="10" fillId="0" borderId="0" xfId="14" applyNumberFormat="1" applyFont="1" applyAlignment="1">
      <alignment vertical="center"/>
    </xf>
    <xf numFmtId="3" fontId="24" fillId="0" borderId="0" xfId="14" applyNumberFormat="1" applyFont="1" applyAlignment="1">
      <alignment vertical="center"/>
    </xf>
    <xf numFmtId="3" fontId="24" fillId="0" borderId="195" xfId="14" applyNumberFormat="1" applyFont="1" applyBorder="1" applyAlignment="1">
      <alignment horizontal="right" vertical="center"/>
    </xf>
    <xf numFmtId="3" fontId="24" fillId="0" borderId="195" xfId="14" applyNumberFormat="1" applyFont="1" applyFill="1" applyBorder="1" applyAlignment="1">
      <alignment horizontal="right" vertical="center"/>
    </xf>
    <xf numFmtId="3" fontId="25" fillId="0" borderId="195" xfId="14" applyNumberFormat="1" applyFont="1" applyBorder="1" applyAlignment="1">
      <alignment horizontal="center" vertical="center"/>
    </xf>
    <xf numFmtId="3" fontId="23" fillId="3" borderId="0" xfId="14" applyNumberFormat="1" applyFont="1" applyFill="1" applyBorder="1" applyAlignment="1">
      <alignment horizontal="center" vertical="center"/>
    </xf>
    <xf numFmtId="177" fontId="24" fillId="3" borderId="218" xfId="15" applyNumberFormat="1" applyFont="1" applyFill="1" applyBorder="1" applyAlignment="1">
      <alignment vertical="center"/>
    </xf>
    <xf numFmtId="177" fontId="24" fillId="3" borderId="204" xfId="15" applyNumberFormat="1" applyFont="1" applyFill="1" applyBorder="1" applyAlignment="1">
      <alignment vertical="center"/>
    </xf>
    <xf numFmtId="3" fontId="23" fillId="3" borderId="242" xfId="14" applyNumberFormat="1" applyFont="1" applyFill="1" applyBorder="1" applyAlignment="1">
      <alignment horizontal="distributed" vertical="center"/>
    </xf>
    <xf numFmtId="3" fontId="23" fillId="3" borderId="190" xfId="14" applyNumberFormat="1" applyFont="1" applyFill="1" applyBorder="1" applyAlignment="1">
      <alignment horizontal="center" vertical="center"/>
    </xf>
    <xf numFmtId="3" fontId="23" fillId="3" borderId="244" xfId="14" applyNumberFormat="1" applyFont="1" applyFill="1" applyBorder="1" applyAlignment="1">
      <alignment horizontal="center" vertical="center"/>
    </xf>
    <xf numFmtId="179" fontId="24" fillId="0" borderId="245" xfId="14" applyNumberFormat="1" applyFont="1" applyFill="1" applyBorder="1" applyAlignment="1">
      <alignment vertical="center"/>
    </xf>
    <xf numFmtId="179" fontId="24" fillId="0" borderId="246" xfId="14" applyNumberFormat="1" applyFont="1" applyFill="1" applyBorder="1" applyAlignment="1">
      <alignment vertical="center"/>
    </xf>
    <xf numFmtId="177" fontId="24" fillId="3" borderId="246" xfId="15" applyNumberFormat="1" applyFont="1" applyFill="1" applyBorder="1" applyAlignment="1">
      <alignment vertical="center"/>
    </xf>
    <xf numFmtId="177" fontId="24" fillId="3" borderId="247" xfId="15" applyNumberFormat="1" applyFont="1" applyFill="1" applyBorder="1" applyAlignment="1">
      <alignment vertical="center"/>
    </xf>
    <xf numFmtId="3" fontId="23" fillId="3" borderId="35" xfId="14" applyNumberFormat="1" applyFont="1" applyFill="1" applyBorder="1" applyAlignment="1">
      <alignment horizontal="center" vertical="center"/>
    </xf>
    <xf numFmtId="179" fontId="24" fillId="0" borderId="250" xfId="14" applyNumberFormat="1" applyFont="1" applyFill="1" applyBorder="1" applyAlignment="1">
      <alignment vertical="center"/>
    </xf>
    <xf numFmtId="179" fontId="24" fillId="0" borderId="251" xfId="14" applyNumberFormat="1" applyFont="1" applyFill="1" applyBorder="1" applyAlignment="1">
      <alignment vertical="center"/>
    </xf>
    <xf numFmtId="177" fontId="24" fillId="3" borderId="251" xfId="15" applyNumberFormat="1" applyFont="1" applyFill="1" applyBorder="1" applyAlignment="1">
      <alignment vertical="center"/>
    </xf>
    <xf numFmtId="177" fontId="24" fillId="3" borderId="252" xfId="15" applyNumberFormat="1" applyFont="1" applyFill="1" applyBorder="1" applyAlignment="1">
      <alignment vertical="center"/>
    </xf>
    <xf numFmtId="3" fontId="23" fillId="3" borderId="254" xfId="14" applyNumberFormat="1" applyFont="1" applyFill="1" applyBorder="1" applyAlignment="1">
      <alignment horizontal="center" vertical="center"/>
    </xf>
    <xf numFmtId="179" fontId="24" fillId="0" borderId="255" xfId="14" applyNumberFormat="1" applyFont="1" applyFill="1" applyBorder="1" applyAlignment="1">
      <alignment vertical="center"/>
    </xf>
    <xf numFmtId="177" fontId="24" fillId="3" borderId="255" xfId="15" applyNumberFormat="1" applyFont="1" applyFill="1" applyBorder="1" applyAlignment="1">
      <alignment vertical="center"/>
    </xf>
    <xf numFmtId="177" fontId="24" fillId="3" borderId="205" xfId="15" applyNumberFormat="1" applyFont="1" applyFill="1" applyBorder="1" applyAlignment="1">
      <alignment vertical="center"/>
    </xf>
    <xf numFmtId="3" fontId="23" fillId="3" borderId="256" xfId="14" applyNumberFormat="1" applyFont="1" applyFill="1" applyBorder="1" applyAlignment="1">
      <alignment horizontal="center" vertical="distributed" textRotation="255"/>
    </xf>
    <xf numFmtId="3" fontId="23" fillId="3" borderId="257" xfId="14" applyNumberFormat="1" applyFont="1" applyFill="1" applyBorder="1" applyAlignment="1">
      <alignment vertical="center"/>
    </xf>
    <xf numFmtId="179" fontId="24" fillId="0" borderId="258" xfId="14" applyNumberFormat="1" applyFont="1" applyFill="1" applyBorder="1" applyAlignment="1">
      <alignment vertical="center"/>
    </xf>
    <xf numFmtId="179" fontId="24" fillId="0" borderId="259" xfId="14" applyNumberFormat="1" applyFont="1" applyFill="1" applyBorder="1" applyAlignment="1">
      <alignment vertical="center"/>
    </xf>
    <xf numFmtId="177" fontId="24" fillId="3" borderId="259" xfId="15" applyNumberFormat="1" applyFont="1" applyFill="1" applyBorder="1" applyAlignment="1">
      <alignment vertical="center"/>
    </xf>
    <xf numFmtId="177" fontId="24" fillId="3" borderId="260" xfId="15" applyNumberFormat="1" applyFont="1" applyFill="1" applyBorder="1" applyAlignment="1">
      <alignment vertical="center"/>
    </xf>
    <xf numFmtId="179" fontId="24" fillId="3" borderId="197" xfId="14" applyNumberFormat="1" applyFont="1" applyFill="1" applyBorder="1" applyAlignment="1">
      <alignment vertical="center"/>
    </xf>
    <xf numFmtId="179" fontId="24" fillId="3" borderId="261" xfId="14" applyNumberFormat="1" applyFont="1" applyFill="1" applyBorder="1" applyAlignment="1">
      <alignment vertical="center"/>
    </xf>
    <xf numFmtId="177" fontId="24" fillId="3" borderId="261" xfId="15" applyNumberFormat="1" applyFont="1" applyFill="1" applyBorder="1" applyAlignment="1">
      <alignment vertical="center"/>
    </xf>
    <xf numFmtId="185" fontId="24" fillId="3" borderId="209" xfId="13" applyNumberFormat="1" applyFont="1" applyFill="1" applyBorder="1" applyAlignment="1">
      <alignment vertical="center"/>
    </xf>
    <xf numFmtId="3" fontId="24" fillId="0" borderId="262" xfId="14" applyNumberFormat="1" applyFont="1" applyBorder="1" applyAlignment="1">
      <alignment vertical="center"/>
    </xf>
    <xf numFmtId="3" fontId="24" fillId="0" borderId="0" xfId="14" applyNumberFormat="1" applyFont="1" applyBorder="1" applyAlignment="1">
      <alignment vertical="center"/>
    </xf>
    <xf numFmtId="3" fontId="24" fillId="0" borderId="0" xfId="14" applyNumberFormat="1" applyFont="1" applyFill="1" applyAlignment="1">
      <alignment vertical="center"/>
    </xf>
    <xf numFmtId="3" fontId="23" fillId="3" borderId="263" xfId="14" applyNumberFormat="1" applyFont="1" applyFill="1" applyBorder="1" applyAlignment="1">
      <alignment vertical="center"/>
    </xf>
    <xf numFmtId="179" fontId="24" fillId="0" borderId="264" xfId="14" applyNumberFormat="1" applyFont="1" applyFill="1" applyBorder="1" applyAlignment="1">
      <alignment vertical="center"/>
    </xf>
    <xf numFmtId="3" fontId="23" fillId="3" borderId="265" xfId="14" applyNumberFormat="1" applyFont="1" applyFill="1" applyBorder="1" applyAlignment="1">
      <alignment vertical="center"/>
    </xf>
    <xf numFmtId="179" fontId="24" fillId="0" borderId="266" xfId="14" applyNumberFormat="1" applyFont="1" applyFill="1" applyBorder="1" applyAlignment="1">
      <alignment vertical="center"/>
    </xf>
    <xf numFmtId="179" fontId="24" fillId="0" borderId="215" xfId="14" applyNumberFormat="1" applyFont="1" applyFill="1" applyBorder="1" applyAlignment="1">
      <alignment vertical="center"/>
    </xf>
    <xf numFmtId="177" fontId="24" fillId="3" borderId="267" xfId="15" applyNumberFormat="1" applyFont="1" applyFill="1" applyBorder="1" applyAlignment="1">
      <alignment vertical="center"/>
    </xf>
    <xf numFmtId="177" fontId="24" fillId="3" borderId="268" xfId="15" applyNumberFormat="1" applyFont="1" applyFill="1" applyBorder="1" applyAlignment="1">
      <alignment vertical="center"/>
    </xf>
    <xf numFmtId="179" fontId="24" fillId="0" borderId="269" xfId="14" applyNumberFormat="1" applyFont="1" applyFill="1" applyBorder="1" applyAlignment="1">
      <alignment vertical="center"/>
    </xf>
    <xf numFmtId="179" fontId="24" fillId="0" borderId="270" xfId="14" applyNumberFormat="1" applyFont="1" applyFill="1" applyBorder="1" applyAlignment="1">
      <alignment vertical="center"/>
    </xf>
    <xf numFmtId="3" fontId="23" fillId="3" borderId="271" xfId="14" applyNumberFormat="1" applyFont="1" applyFill="1" applyBorder="1" applyAlignment="1">
      <alignment horizontal="center" vertical="distributed" textRotation="255"/>
    </xf>
    <xf numFmtId="3" fontId="23" fillId="3" borderId="272" xfId="14" applyNumberFormat="1" applyFont="1" applyFill="1" applyBorder="1" applyAlignment="1">
      <alignment vertical="center"/>
    </xf>
    <xf numFmtId="3" fontId="23" fillId="3" borderId="256" xfId="14" applyNumberFormat="1" applyFont="1" applyFill="1" applyBorder="1" applyAlignment="1">
      <alignment horizontal="center" vertical="center"/>
    </xf>
    <xf numFmtId="3" fontId="23" fillId="3" borderId="244" xfId="14" applyNumberFormat="1" applyFont="1" applyFill="1" applyBorder="1" applyAlignment="1">
      <alignment vertical="center"/>
    </xf>
    <xf numFmtId="3" fontId="23" fillId="3" borderId="273" xfId="14" applyNumberFormat="1" applyFont="1" applyFill="1" applyBorder="1" applyAlignment="1">
      <alignment horizontal="center" vertical="center"/>
    </xf>
    <xf numFmtId="179" fontId="24" fillId="3" borderId="274" xfId="14" applyNumberFormat="1" applyFont="1" applyFill="1" applyBorder="1" applyAlignment="1">
      <alignment vertical="center"/>
    </xf>
    <xf numFmtId="177" fontId="24" fillId="3" borderId="274" xfId="15" applyNumberFormat="1" applyFont="1" applyFill="1" applyBorder="1" applyAlignment="1">
      <alignment vertical="center"/>
    </xf>
    <xf numFmtId="185" fontId="24" fillId="3" borderId="275" xfId="13" applyNumberFormat="1" applyFont="1" applyFill="1" applyBorder="1" applyAlignment="1">
      <alignment vertical="center"/>
    </xf>
    <xf numFmtId="177" fontId="24" fillId="3" borderId="222" xfId="15" applyNumberFormat="1" applyFont="1" applyFill="1" applyBorder="1" applyAlignment="1">
      <alignment vertical="center"/>
    </xf>
    <xf numFmtId="185" fontId="24" fillId="3" borderId="203" xfId="13" applyNumberFormat="1" applyFont="1" applyFill="1" applyBorder="1" applyAlignment="1">
      <alignment vertical="center"/>
    </xf>
    <xf numFmtId="3" fontId="10" fillId="0" borderId="172" xfId="14" applyNumberFormat="1" applyFont="1" applyBorder="1" applyAlignment="1">
      <alignment horizontal="center" vertical="center"/>
    </xf>
    <xf numFmtId="3" fontId="10" fillId="0" borderId="172" xfId="14" applyNumberFormat="1" applyFont="1" applyBorder="1" applyAlignment="1">
      <alignment horizontal="left" vertical="center"/>
    </xf>
    <xf numFmtId="3" fontId="10" fillId="0" borderId="172" xfId="14" applyNumberFormat="1" applyFont="1" applyBorder="1" applyAlignment="1">
      <alignment vertical="center"/>
    </xf>
    <xf numFmtId="3" fontId="10" fillId="0" borderId="0" xfId="14" applyNumberFormat="1" applyFont="1" applyBorder="1" applyAlignment="1">
      <alignment vertical="center"/>
    </xf>
    <xf numFmtId="3" fontId="10" fillId="0" borderId="0" xfId="14" applyNumberFormat="1" applyFont="1" applyBorder="1" applyAlignment="1">
      <alignment horizontal="right" vertical="center"/>
    </xf>
    <xf numFmtId="3" fontId="10" fillId="0" borderId="0" xfId="14" applyNumberFormat="1" applyFont="1" applyBorder="1" applyAlignment="1">
      <alignment horizontal="center" vertical="center"/>
    </xf>
    <xf numFmtId="3" fontId="12" fillId="0" borderId="0" xfId="14" applyNumberFormat="1" applyFont="1" applyAlignment="1"/>
    <xf numFmtId="3" fontId="10" fillId="0" borderId="0" xfId="14" applyNumberFormat="1" applyFont="1" applyAlignment="1"/>
    <xf numFmtId="177" fontId="24" fillId="3" borderId="277" xfId="15" applyNumberFormat="1" applyFont="1" applyFill="1" applyBorder="1" applyAlignment="1">
      <alignment vertical="center"/>
    </xf>
    <xf numFmtId="179" fontId="24" fillId="3" borderId="278" xfId="14" applyNumberFormat="1" applyFont="1" applyFill="1" applyBorder="1" applyAlignment="1">
      <alignment vertical="center"/>
    </xf>
    <xf numFmtId="3" fontId="25" fillId="0" borderId="0" xfId="14" applyNumberFormat="1" applyFont="1" applyBorder="1" applyAlignment="1">
      <alignment horizontal="center" vertical="center"/>
    </xf>
    <xf numFmtId="3" fontId="23" fillId="3" borderId="286" xfId="14" applyNumberFormat="1" applyFont="1" applyFill="1" applyBorder="1" applyAlignment="1">
      <alignment horizontal="center" vertical="center"/>
    </xf>
    <xf numFmtId="177" fontId="29" fillId="3" borderId="287" xfId="15" applyNumberFormat="1" applyFont="1" applyFill="1" applyBorder="1" applyAlignment="1">
      <alignment vertical="center"/>
    </xf>
    <xf numFmtId="3" fontId="23" fillId="3" borderId="288" xfId="14" applyNumberFormat="1" applyFont="1" applyFill="1" applyBorder="1" applyAlignment="1">
      <alignment horizontal="center" vertical="center"/>
    </xf>
    <xf numFmtId="179" fontId="24" fillId="0" borderId="239" xfId="14" applyNumberFormat="1" applyFont="1" applyFill="1" applyBorder="1" applyAlignment="1">
      <alignment vertical="center"/>
    </xf>
    <xf numFmtId="177" fontId="24" fillId="3" borderId="287" xfId="15" applyNumberFormat="1" applyFont="1" applyFill="1" applyBorder="1" applyAlignment="1">
      <alignment vertical="center"/>
    </xf>
    <xf numFmtId="3" fontId="23" fillId="3" borderId="289" xfId="14" applyNumberFormat="1" applyFont="1" applyFill="1" applyBorder="1" applyAlignment="1">
      <alignment horizontal="center" vertical="center"/>
    </xf>
    <xf numFmtId="3" fontId="23" fillId="3" borderId="290" xfId="14" applyNumberFormat="1" applyFont="1" applyFill="1" applyBorder="1" applyAlignment="1">
      <alignment vertical="center"/>
    </xf>
    <xf numFmtId="179" fontId="24" fillId="0" borderId="291" xfId="14" applyNumberFormat="1" applyFont="1" applyFill="1" applyBorder="1" applyAlignment="1">
      <alignment vertical="center"/>
    </xf>
    <xf numFmtId="179" fontId="24" fillId="0" borderId="277" xfId="14" applyNumberFormat="1" applyFont="1" applyFill="1" applyBorder="1" applyAlignment="1">
      <alignment vertical="center"/>
    </xf>
    <xf numFmtId="177" fontId="24" fillId="3" borderId="292" xfId="15" applyNumberFormat="1" applyFont="1" applyFill="1" applyBorder="1" applyAlignment="1">
      <alignment vertical="center"/>
    </xf>
    <xf numFmtId="177" fontId="24" fillId="3" borderId="293" xfId="15" applyNumberFormat="1" applyFont="1" applyFill="1" applyBorder="1" applyAlignment="1">
      <alignment vertical="center"/>
    </xf>
    <xf numFmtId="179" fontId="24" fillId="3" borderId="258" xfId="14" applyNumberFormat="1" applyFont="1" applyFill="1" applyBorder="1" applyAlignment="1">
      <alignment vertical="center"/>
    </xf>
    <xf numFmtId="179" fontId="24" fillId="3" borderId="259" xfId="14" applyNumberFormat="1" applyFont="1" applyFill="1" applyBorder="1" applyAlignment="1">
      <alignment vertical="center"/>
    </xf>
    <xf numFmtId="185" fontId="24" fillId="3" borderId="79" xfId="13" applyNumberFormat="1" applyFont="1" applyFill="1" applyBorder="1" applyAlignment="1">
      <alignment vertical="center"/>
    </xf>
    <xf numFmtId="185" fontId="24" fillId="0" borderId="0" xfId="13" applyNumberFormat="1" applyFont="1" applyFill="1" applyBorder="1" applyAlignment="1">
      <alignment vertical="center"/>
    </xf>
    <xf numFmtId="3" fontId="12" fillId="0" borderId="0" xfId="14" applyNumberFormat="1" applyFont="1" applyFill="1" applyBorder="1" applyAlignment="1">
      <alignment vertical="center"/>
    </xf>
    <xf numFmtId="3" fontId="23" fillId="3" borderId="295" xfId="14" applyNumberFormat="1" applyFont="1" applyFill="1" applyBorder="1" applyAlignment="1">
      <alignment horizontal="center" vertical="center"/>
    </xf>
    <xf numFmtId="3" fontId="23" fillId="3" borderId="296" xfId="14" applyNumberFormat="1" applyFont="1" applyFill="1" applyBorder="1" applyAlignment="1">
      <alignment horizontal="center" vertical="center"/>
    </xf>
    <xf numFmtId="3" fontId="23" fillId="3" borderId="182" xfId="14" applyNumberFormat="1" applyFont="1" applyFill="1" applyBorder="1" applyAlignment="1">
      <alignment vertical="center"/>
    </xf>
    <xf numFmtId="179" fontId="24" fillId="0" borderId="292" xfId="14" applyNumberFormat="1" applyFont="1" applyFill="1" applyBorder="1" applyAlignment="1">
      <alignment vertical="center"/>
    </xf>
    <xf numFmtId="177" fontId="24" fillId="3" borderId="297" xfId="15" applyNumberFormat="1" applyFont="1" applyFill="1" applyBorder="1" applyAlignment="1">
      <alignment vertical="center"/>
    </xf>
    <xf numFmtId="3" fontId="23" fillId="3" borderId="290" xfId="14" applyNumberFormat="1" applyFont="1" applyFill="1" applyBorder="1" applyAlignment="1">
      <alignment horizontal="center" vertical="center"/>
    </xf>
    <xf numFmtId="177" fontId="24" fillId="3" borderId="298" xfId="15" applyNumberFormat="1" applyFont="1" applyFill="1" applyBorder="1" applyAlignment="1">
      <alignment vertical="center"/>
    </xf>
    <xf numFmtId="177" fontId="29" fillId="3" borderId="204" xfId="15" applyNumberFormat="1" applyFont="1" applyFill="1" applyBorder="1" applyAlignment="1">
      <alignment vertical="center"/>
    </xf>
    <xf numFmtId="179" fontId="24" fillId="3" borderId="301" xfId="14" applyNumberFormat="1" applyFont="1" applyFill="1" applyBorder="1" applyAlignment="1">
      <alignment vertical="center"/>
    </xf>
    <xf numFmtId="179" fontId="24" fillId="3" borderId="302" xfId="14" applyNumberFormat="1" applyFont="1" applyFill="1" applyBorder="1" applyAlignment="1">
      <alignment vertical="center"/>
    </xf>
    <xf numFmtId="177" fontId="24" fillId="3" borderId="302" xfId="15" applyNumberFormat="1" applyFont="1" applyFill="1" applyBorder="1" applyAlignment="1">
      <alignment vertical="center"/>
    </xf>
    <xf numFmtId="185" fontId="24" fillId="3" borderId="303" xfId="13" applyNumberFormat="1" applyFont="1" applyFill="1" applyBorder="1" applyAlignment="1">
      <alignment vertical="center"/>
    </xf>
    <xf numFmtId="3" fontId="22" fillId="0" borderId="0" xfId="14" applyNumberFormat="1" applyFont="1" applyAlignment="1">
      <alignment vertical="center"/>
    </xf>
    <xf numFmtId="3" fontId="31" fillId="0" borderId="0" xfId="14" applyNumberFormat="1" applyFont="1" applyAlignment="1">
      <alignment vertical="center"/>
    </xf>
    <xf numFmtId="3" fontId="12" fillId="0" borderId="0" xfId="14" applyNumberFormat="1" applyFont="1" applyAlignment="1">
      <alignment vertical="center"/>
    </xf>
    <xf numFmtId="3" fontId="24" fillId="0" borderId="262" xfId="14" applyNumberFormat="1" applyFont="1" applyFill="1" applyBorder="1" applyAlignment="1">
      <alignment vertical="center"/>
    </xf>
    <xf numFmtId="3" fontId="24" fillId="0" borderId="0" xfId="14" applyNumberFormat="1" applyFont="1" applyAlignment="1">
      <alignment horizontal="right" vertical="center"/>
    </xf>
    <xf numFmtId="179" fontId="32" fillId="0" borderId="217" xfId="14" applyNumberFormat="1" applyFont="1" applyFill="1" applyBorder="1" applyAlignment="1">
      <alignment vertical="center"/>
    </xf>
    <xf numFmtId="179" fontId="32" fillId="0" borderId="292" xfId="14" applyNumberFormat="1" applyFont="1" applyFill="1" applyBorder="1" applyAlignment="1">
      <alignment vertical="center"/>
    </xf>
    <xf numFmtId="3" fontId="23" fillId="3" borderId="304" xfId="14" applyNumberFormat="1" applyFont="1" applyFill="1" applyBorder="1" applyAlignment="1">
      <alignment vertical="center"/>
    </xf>
    <xf numFmtId="179" fontId="24" fillId="0" borderId="305" xfId="14" applyNumberFormat="1" applyFont="1" applyFill="1" applyBorder="1" applyAlignment="1">
      <alignment vertical="center"/>
    </xf>
    <xf numFmtId="179" fontId="24" fillId="0" borderId="306" xfId="14" applyNumberFormat="1" applyFont="1" applyFill="1" applyBorder="1" applyAlignment="1">
      <alignment vertical="center"/>
    </xf>
    <xf numFmtId="177" fontId="24" fillId="3" borderId="307" xfId="15" applyNumberFormat="1" applyFont="1" applyFill="1" applyBorder="1" applyAlignment="1">
      <alignment vertical="center"/>
    </xf>
    <xf numFmtId="177" fontId="24" fillId="3" borderId="308" xfId="15" applyNumberFormat="1" applyFont="1" applyFill="1" applyBorder="1" applyAlignment="1">
      <alignment vertical="center"/>
    </xf>
    <xf numFmtId="3" fontId="12" fillId="0" borderId="0" xfId="14" applyNumberFormat="1" applyFont="1" applyBorder="1" applyAlignment="1">
      <alignment vertical="center"/>
    </xf>
    <xf numFmtId="3" fontId="12" fillId="0" borderId="0" xfId="14" applyNumberFormat="1" applyFont="1" applyBorder="1" applyAlignment="1">
      <alignment horizontal="center" vertical="center"/>
    </xf>
    <xf numFmtId="0" fontId="10" fillId="0" borderId="0" xfId="14" applyFont="1" applyBorder="1" applyAlignment="1">
      <alignment horizontal="center" vertical="center"/>
    </xf>
    <xf numFmtId="3" fontId="12" fillId="0" borderId="0" xfId="14" applyNumberFormat="1" applyFont="1" applyBorder="1" applyAlignment="1">
      <alignment horizontal="distributed" vertical="center"/>
    </xf>
    <xf numFmtId="0" fontId="10" fillId="0" borderId="0" xfId="14" applyFont="1" applyBorder="1" applyAlignment="1">
      <alignment horizontal="distributed" vertical="center"/>
    </xf>
    <xf numFmtId="3" fontId="12" fillId="0" borderId="0" xfId="14" applyNumberFormat="1" applyFont="1" applyBorder="1" applyAlignment="1">
      <alignment horizontal="right" vertical="center"/>
    </xf>
    <xf numFmtId="0" fontId="10" fillId="0" borderId="0" xfId="14" applyFont="1" applyBorder="1" applyAlignment="1">
      <alignment vertical="center"/>
    </xf>
    <xf numFmtId="3" fontId="33" fillId="0" borderId="0" xfId="14" applyNumberFormat="1" applyFont="1" applyBorder="1" applyAlignment="1">
      <alignment horizontal="center" vertical="center"/>
    </xf>
    <xf numFmtId="176" fontId="12" fillId="0" borderId="0" xfId="14" applyNumberFormat="1" applyFont="1" applyBorder="1" applyAlignment="1">
      <alignment vertical="center"/>
    </xf>
    <xf numFmtId="0" fontId="0" fillId="0" borderId="0" xfId="0" applyBorder="1"/>
    <xf numFmtId="0" fontId="36" fillId="0" borderId="0" xfId="0" applyFont="1" applyBorder="1" applyAlignment="1">
      <alignment vertical="distributed" wrapText="1"/>
    </xf>
    <xf numFmtId="0" fontId="26" fillId="0" borderId="0" xfId="9" applyBorder="1">
      <alignment vertical="center"/>
    </xf>
    <xf numFmtId="0" fontId="37" fillId="0" borderId="0" xfId="0" applyFont="1" applyBorder="1" applyAlignment="1">
      <alignment vertical="top" wrapText="1"/>
    </xf>
    <xf numFmtId="0" fontId="26" fillId="0" borderId="0" xfId="9">
      <alignment vertical="center"/>
    </xf>
    <xf numFmtId="0" fontId="38" fillId="0" borderId="0" xfId="9" applyFont="1" applyAlignment="1">
      <alignment horizontal="center" vertical="center"/>
    </xf>
    <xf numFmtId="0" fontId="26" fillId="0" borderId="309" xfId="9" applyBorder="1">
      <alignment vertical="center"/>
    </xf>
    <xf numFmtId="0" fontId="26" fillId="0" borderId="310" xfId="9" applyBorder="1">
      <alignment vertical="center"/>
    </xf>
    <xf numFmtId="0" fontId="38" fillId="0" borderId="310" xfId="9" applyFont="1" applyBorder="1" applyAlignment="1">
      <alignment horizontal="center" vertical="center"/>
    </xf>
    <xf numFmtId="0" fontId="26" fillId="0" borderId="311" xfId="9" applyBorder="1">
      <alignment vertical="center"/>
    </xf>
    <xf numFmtId="0" fontId="26" fillId="0" borderId="312" xfId="9" applyBorder="1">
      <alignment vertical="center"/>
    </xf>
    <xf numFmtId="0" fontId="26" fillId="0" borderId="313" xfId="9" applyBorder="1">
      <alignment vertical="center"/>
    </xf>
    <xf numFmtId="0" fontId="0" fillId="0" borderId="314" xfId="0" applyBorder="1"/>
    <xf numFmtId="0" fontId="0" fillId="0" borderId="315" xfId="0" applyBorder="1"/>
    <xf numFmtId="0" fontId="0" fillId="0" borderId="316" xfId="0" applyBorder="1"/>
    <xf numFmtId="0" fontId="2" fillId="0" borderId="32" xfId="12" applyBorder="1">
      <alignment vertical="center"/>
    </xf>
    <xf numFmtId="0" fontId="7" fillId="0" borderId="46" xfId="10" applyFont="1" applyBorder="1" applyAlignment="1">
      <alignment vertical="center" shrinkToFit="1"/>
    </xf>
    <xf numFmtId="0" fontId="7" fillId="0" borderId="41" xfId="10" applyFont="1" applyBorder="1" applyAlignment="1">
      <alignment vertical="center" shrinkToFit="1"/>
    </xf>
    <xf numFmtId="0" fontId="39"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23" fillId="0" borderId="0" xfId="9" applyFont="1" applyBorder="1" applyAlignment="1">
      <alignment horizontal="left" vertical="center" wrapText="1"/>
    </xf>
    <xf numFmtId="0" fontId="23" fillId="0" borderId="0" xfId="9" applyFont="1" applyBorder="1" applyAlignment="1">
      <alignment horizontal="left" vertical="center"/>
    </xf>
    <xf numFmtId="0" fontId="40" fillId="0" borderId="0" xfId="0" applyFont="1" applyAlignment="1">
      <alignment horizontal="center" vertical="center"/>
    </xf>
    <xf numFmtId="3" fontId="23" fillId="3" borderId="282" xfId="14" applyNumberFormat="1" applyFont="1" applyFill="1" applyBorder="1" applyAlignment="1">
      <alignment horizontal="center" vertical="center" wrapText="1"/>
    </xf>
    <xf numFmtId="3" fontId="23" fillId="3" borderId="217" xfId="14" applyNumberFormat="1" applyFont="1" applyFill="1" applyBorder="1" applyAlignment="1">
      <alignment horizontal="center" vertical="center"/>
    </xf>
    <xf numFmtId="3" fontId="23" fillId="3" borderId="226" xfId="14" applyNumberFormat="1" applyFont="1" applyFill="1" applyBorder="1" applyAlignment="1">
      <alignment horizontal="center" vertical="center"/>
    </xf>
    <xf numFmtId="0" fontId="23" fillId="3" borderId="217" xfId="14" applyFont="1" applyFill="1" applyBorder="1" applyAlignment="1">
      <alignment horizontal="center" vertical="center"/>
    </xf>
    <xf numFmtId="3" fontId="23" fillId="3" borderId="282" xfId="14" applyNumberFormat="1" applyFont="1" applyFill="1" applyBorder="1" applyAlignment="1">
      <alignment horizontal="center" vertical="center"/>
    </xf>
    <xf numFmtId="3" fontId="23" fillId="3" borderId="208" xfId="14" applyNumberFormat="1" applyFont="1" applyFill="1" applyBorder="1" applyAlignment="1">
      <alignment horizontal="center" vertical="center" wrapText="1"/>
    </xf>
    <xf numFmtId="0" fontId="23" fillId="3" borderId="202" xfId="14" applyFont="1" applyFill="1" applyBorder="1" applyAlignment="1">
      <alignment horizontal="center" vertical="center"/>
    </xf>
    <xf numFmtId="3" fontId="23" fillId="3" borderId="283" xfId="14" applyNumberFormat="1" applyFont="1" applyFill="1" applyBorder="1" applyAlignment="1">
      <alignment horizontal="center" vertical="center" wrapText="1"/>
    </xf>
    <xf numFmtId="0" fontId="23" fillId="3" borderId="285" xfId="14" applyFont="1" applyFill="1" applyBorder="1" applyAlignment="1">
      <alignment horizontal="center" vertical="center"/>
    </xf>
    <xf numFmtId="3" fontId="23" fillId="3" borderId="304" xfId="14" applyNumberFormat="1" applyFont="1" applyFill="1" applyBorder="1" applyAlignment="1">
      <alignment horizontal="distributed" vertical="center"/>
    </xf>
    <xf numFmtId="3" fontId="23" fillId="3" borderId="294" xfId="14" applyNumberFormat="1" applyFont="1" applyFill="1" applyBorder="1" applyAlignment="1">
      <alignment horizontal="center" vertical="center"/>
    </xf>
    <xf numFmtId="3" fontId="23" fillId="3" borderId="52" xfId="14" applyNumberFormat="1" applyFont="1" applyFill="1" applyBorder="1" applyAlignment="1">
      <alignment horizontal="center" vertical="center"/>
    </xf>
    <xf numFmtId="3" fontId="12" fillId="0" borderId="0" xfId="14" applyNumberFormat="1" applyFont="1" applyBorder="1" applyAlignment="1">
      <alignment horizontal="center" vertical="center"/>
    </xf>
    <xf numFmtId="0" fontId="10" fillId="0" borderId="0" xfId="14" applyFont="1" applyBorder="1" applyAlignment="1">
      <alignment horizontal="center" vertical="center"/>
    </xf>
    <xf numFmtId="0" fontId="10" fillId="0" borderId="0" xfId="14" applyFont="1" applyBorder="1" applyAlignment="1">
      <alignment vertical="center"/>
    </xf>
    <xf numFmtId="3" fontId="23" fillId="3" borderId="138" xfId="14" applyNumberFormat="1" applyFont="1" applyFill="1" applyBorder="1" applyAlignment="1">
      <alignment horizontal="center" vertical="center" wrapText="1"/>
    </xf>
    <xf numFmtId="3" fontId="23" fillId="3" borderId="239" xfId="14" applyNumberFormat="1" applyFont="1" applyFill="1" applyBorder="1" applyAlignment="1">
      <alignment horizontal="center" vertical="center"/>
    </xf>
    <xf numFmtId="3" fontId="23" fillId="3" borderId="281" xfId="14" applyNumberFormat="1" applyFont="1" applyFill="1" applyBorder="1" applyAlignment="1">
      <alignment horizontal="center" vertical="center" wrapText="1"/>
    </xf>
    <xf numFmtId="3" fontId="24" fillId="3" borderId="279" xfId="14" applyNumberFormat="1" applyFont="1" applyFill="1" applyBorder="1" applyAlignment="1">
      <alignment horizontal="center" vertical="center"/>
    </xf>
    <xf numFmtId="3" fontId="24" fillId="3" borderId="280" xfId="14" applyNumberFormat="1" applyFont="1" applyFill="1" applyBorder="1" applyAlignment="1">
      <alignment horizontal="center" vertical="center"/>
    </xf>
    <xf numFmtId="0" fontId="24" fillId="3" borderId="284" xfId="14" applyFont="1" applyFill="1" applyBorder="1" applyAlignment="1">
      <alignment vertical="center"/>
    </xf>
    <xf numFmtId="0" fontId="24" fillId="3" borderId="70" xfId="14" applyFont="1" applyFill="1" applyBorder="1" applyAlignment="1">
      <alignment vertical="center"/>
    </xf>
    <xf numFmtId="3" fontId="23" fillId="3" borderId="136" xfId="14" applyNumberFormat="1" applyFont="1" applyFill="1" applyBorder="1" applyAlignment="1">
      <alignment horizontal="center" vertical="center"/>
    </xf>
    <xf numFmtId="3" fontId="23" fillId="3" borderId="137" xfId="14" applyNumberFormat="1" applyFont="1" applyFill="1" applyBorder="1" applyAlignment="1">
      <alignment horizontal="center" vertical="center"/>
    </xf>
    <xf numFmtId="0" fontId="23" fillId="3" borderId="276" xfId="14" applyFont="1" applyFill="1" applyBorder="1" applyAlignment="1">
      <alignment horizontal="center" vertical="center"/>
    </xf>
    <xf numFmtId="0" fontId="23" fillId="3" borderId="238" xfId="14" applyFont="1" applyFill="1" applyBorder="1" applyAlignment="1">
      <alignment horizontal="center" vertical="center"/>
    </xf>
    <xf numFmtId="3" fontId="23" fillId="3" borderId="242" xfId="14" applyNumberFormat="1" applyFont="1" applyFill="1" applyBorder="1" applyAlignment="1">
      <alignment horizontal="distributed" vertical="center"/>
    </xf>
    <xf numFmtId="3" fontId="23" fillId="3" borderId="182" xfId="14" applyNumberFormat="1" applyFont="1" applyFill="1" applyBorder="1" applyAlignment="1">
      <alignment horizontal="distributed" vertical="center"/>
    </xf>
    <xf numFmtId="3" fontId="23" fillId="3" borderId="190" xfId="14" applyNumberFormat="1" applyFont="1" applyFill="1" applyBorder="1" applyAlignment="1">
      <alignment horizontal="distributed" vertical="center"/>
    </xf>
    <xf numFmtId="3" fontId="23" fillId="3" borderId="158" xfId="14" applyNumberFormat="1" applyFont="1" applyFill="1" applyBorder="1" applyAlignment="1">
      <alignment horizontal="center" vertical="center"/>
    </xf>
    <xf numFmtId="3" fontId="23" fillId="3" borderId="159" xfId="14" applyNumberFormat="1" applyFont="1" applyFill="1" applyBorder="1" applyAlignment="1">
      <alignment horizontal="center" vertical="center"/>
    </xf>
    <xf numFmtId="3" fontId="23" fillId="3" borderId="160" xfId="14" applyNumberFormat="1" applyFont="1" applyFill="1" applyBorder="1" applyAlignment="1">
      <alignment horizontal="center" vertical="center"/>
    </xf>
    <xf numFmtId="3" fontId="23" fillId="3" borderId="148" xfId="14" applyNumberFormat="1" applyFont="1" applyFill="1" applyBorder="1" applyAlignment="1">
      <alignment horizontal="distributed" vertical="center"/>
    </xf>
    <xf numFmtId="3" fontId="25" fillId="3" borderId="242" xfId="14" applyNumberFormat="1" applyFont="1" applyFill="1" applyBorder="1" applyAlignment="1">
      <alignment horizontal="distributed" vertical="center"/>
    </xf>
    <xf numFmtId="3" fontId="30" fillId="0" borderId="0" xfId="14" applyNumberFormat="1" applyFont="1" applyAlignment="1">
      <alignment horizontal="left" vertical="center"/>
    </xf>
    <xf numFmtId="3" fontId="23" fillId="3" borderId="226" xfId="14" applyNumberFormat="1" applyFont="1" applyFill="1" applyBorder="1" applyAlignment="1">
      <alignment horizontal="center" vertical="center" wrapText="1"/>
    </xf>
    <xf numFmtId="3" fontId="23" fillId="3" borderId="299" xfId="14" applyNumberFormat="1" applyFont="1" applyFill="1" applyBorder="1" applyAlignment="1">
      <alignment horizontal="center" vertical="center"/>
    </xf>
    <xf numFmtId="3" fontId="23" fillId="3" borderId="300" xfId="14" applyNumberFormat="1" applyFont="1" applyFill="1" applyBorder="1" applyAlignment="1">
      <alignment horizontal="center" vertical="center"/>
    </xf>
    <xf numFmtId="3" fontId="22" fillId="0" borderId="0" xfId="14" applyNumberFormat="1" applyFont="1" applyAlignment="1">
      <alignment horizontal="left" vertical="center"/>
    </xf>
    <xf numFmtId="3" fontId="25" fillId="3" borderId="190" xfId="14" applyNumberFormat="1" applyFont="1" applyFill="1" applyBorder="1" applyAlignment="1">
      <alignment horizontal="distributed" vertical="center"/>
    </xf>
    <xf numFmtId="3" fontId="25" fillId="3" borderId="290" xfId="14" applyNumberFormat="1" applyFont="1" applyFill="1" applyBorder="1" applyAlignment="1">
      <alignment horizontal="distributed" vertical="center"/>
    </xf>
    <xf numFmtId="3" fontId="23" fillId="3" borderId="195" xfId="14" applyNumberFormat="1" applyFont="1" applyFill="1" applyBorder="1" applyAlignment="1">
      <alignment horizontal="center" vertical="center"/>
    </xf>
    <xf numFmtId="3" fontId="23" fillId="3" borderId="196" xfId="14" applyNumberFormat="1" applyFont="1" applyFill="1" applyBorder="1" applyAlignment="1">
      <alignment horizontal="center" vertical="center"/>
    </xf>
    <xf numFmtId="3" fontId="26" fillId="3" borderId="242" xfId="14" applyNumberFormat="1" applyFont="1" applyFill="1" applyBorder="1" applyAlignment="1">
      <alignment horizontal="distributed" vertical="center"/>
    </xf>
    <xf numFmtId="3" fontId="23" fillId="3" borderId="51" xfId="14" applyNumberFormat="1" applyFont="1" applyFill="1" applyBorder="1" applyAlignment="1">
      <alignment horizontal="center" vertical="center"/>
    </xf>
    <xf numFmtId="3" fontId="23" fillId="3" borderId="290" xfId="14" applyNumberFormat="1" applyFont="1" applyFill="1" applyBorder="1" applyAlignment="1">
      <alignment horizontal="distributed" vertical="center"/>
    </xf>
    <xf numFmtId="3" fontId="23" fillId="3" borderId="248" xfId="14" applyNumberFormat="1" applyFont="1" applyFill="1" applyBorder="1" applyAlignment="1">
      <alignment horizontal="center" vertical="distributed" textRotation="255"/>
    </xf>
    <xf numFmtId="3" fontId="23" fillId="3" borderId="241" xfId="14" applyNumberFormat="1" applyFont="1" applyFill="1" applyBorder="1" applyAlignment="1">
      <alignment horizontal="center" vertical="distributed" textRotation="255"/>
    </xf>
    <xf numFmtId="3" fontId="23" fillId="3" borderId="253" xfId="14" applyNumberFormat="1" applyFont="1" applyFill="1" applyBorder="1" applyAlignment="1">
      <alignment horizontal="center" vertical="distributed" textRotation="255"/>
    </xf>
    <xf numFmtId="3" fontId="23" fillId="3" borderId="240" xfId="14" applyNumberFormat="1" applyFont="1" applyFill="1" applyBorder="1" applyAlignment="1">
      <alignment horizontal="center" vertical="distributed" textRotation="255"/>
    </xf>
    <xf numFmtId="3" fontId="23" fillId="3" borderId="243" xfId="14" applyNumberFormat="1" applyFont="1" applyFill="1" applyBorder="1" applyAlignment="1">
      <alignment horizontal="center" vertical="distributed" textRotation="255"/>
    </xf>
    <xf numFmtId="0" fontId="23" fillId="3" borderId="237" xfId="14" applyFont="1" applyFill="1" applyBorder="1" applyAlignment="1">
      <alignment horizontal="center" vertical="center"/>
    </xf>
    <xf numFmtId="3" fontId="23" fillId="3" borderId="159" xfId="14" applyNumberFormat="1" applyFont="1" applyFill="1" applyBorder="1" applyAlignment="1">
      <alignment horizontal="distributed" vertical="center"/>
    </xf>
    <xf numFmtId="0" fontId="23" fillId="3" borderId="143" xfId="14" applyFont="1" applyFill="1" applyBorder="1" applyAlignment="1">
      <alignment horizontal="center" vertical="center"/>
    </xf>
    <xf numFmtId="0" fontId="23" fillId="3" borderId="144" xfId="14" applyFont="1" applyFill="1" applyBorder="1" applyAlignment="1">
      <alignment horizontal="center" vertical="center"/>
    </xf>
    <xf numFmtId="3" fontId="23" fillId="3" borderId="195" xfId="14" applyNumberFormat="1" applyFont="1" applyFill="1" applyBorder="1" applyAlignment="1">
      <alignment horizontal="distributed" vertical="center"/>
    </xf>
    <xf numFmtId="3" fontId="23" fillId="3" borderId="244" xfId="14" applyNumberFormat="1" applyFont="1" applyFill="1" applyBorder="1" applyAlignment="1">
      <alignment horizontal="distributed" vertical="center"/>
    </xf>
    <xf numFmtId="3" fontId="23" fillId="3" borderId="52" xfId="14" applyNumberFormat="1" applyFont="1" applyFill="1" applyBorder="1" applyAlignment="1">
      <alignment horizontal="distributed" vertical="center"/>
    </xf>
    <xf numFmtId="3" fontId="28" fillId="3" borderId="148" xfId="14" applyNumberFormat="1" applyFont="1" applyFill="1" applyBorder="1" applyAlignment="1">
      <alignment horizontal="distributed" vertical="center"/>
    </xf>
    <xf numFmtId="3" fontId="23" fillId="3" borderId="194" xfId="14" applyNumberFormat="1" applyFont="1" applyFill="1" applyBorder="1" applyAlignment="1">
      <alignment horizontal="center" vertical="center"/>
    </xf>
    <xf numFmtId="3" fontId="23" fillId="3" borderId="254" xfId="14" applyNumberFormat="1" applyFont="1" applyFill="1" applyBorder="1" applyAlignment="1">
      <alignment horizontal="distributed" vertical="center"/>
    </xf>
    <xf numFmtId="3" fontId="25" fillId="3" borderId="244" xfId="14" applyNumberFormat="1" applyFont="1" applyFill="1" applyBorder="1" applyAlignment="1">
      <alignment horizontal="distributed" vertical="center"/>
    </xf>
    <xf numFmtId="3" fontId="23" fillId="3" borderId="249" xfId="14" applyNumberFormat="1" applyFont="1" applyFill="1" applyBorder="1" applyAlignment="1">
      <alignment horizontal="distributed" vertical="center"/>
    </xf>
    <xf numFmtId="3" fontId="23" fillId="3" borderId="210" xfId="14" applyNumberFormat="1" applyFont="1" applyFill="1" applyBorder="1" applyAlignment="1">
      <alignment horizontal="distributed" vertical="center" wrapText="1"/>
    </xf>
    <xf numFmtId="3" fontId="23" fillId="3" borderId="213" xfId="14" applyNumberFormat="1" applyFont="1" applyFill="1" applyBorder="1" applyAlignment="1">
      <alignment horizontal="distributed" vertical="center" wrapText="1"/>
    </xf>
    <xf numFmtId="3" fontId="23" fillId="3" borderId="211" xfId="14" applyNumberFormat="1" applyFont="1" applyFill="1" applyBorder="1" applyAlignment="1">
      <alignment horizontal="distributed" vertical="center" wrapText="1"/>
    </xf>
    <xf numFmtId="3" fontId="23" fillId="3" borderId="212" xfId="14" applyNumberFormat="1" applyFont="1" applyFill="1" applyBorder="1" applyAlignment="1">
      <alignment horizontal="distributed" vertical="center" wrapText="1"/>
    </xf>
    <xf numFmtId="0" fontId="23" fillId="3" borderId="223" xfId="14" applyFont="1" applyFill="1" applyBorder="1" applyAlignment="1">
      <alignment horizontal="center" vertical="center"/>
    </xf>
    <xf numFmtId="0" fontId="23" fillId="3" borderId="224" xfId="14" applyFont="1" applyFill="1" applyBorder="1" applyAlignment="1">
      <alignment horizontal="center" vertical="center"/>
    </xf>
    <xf numFmtId="3" fontId="23" fillId="3" borderId="74" xfId="14" applyNumberFormat="1" applyFont="1" applyFill="1" applyBorder="1" applyAlignment="1">
      <alignment horizontal="distributed" vertical="center"/>
    </xf>
    <xf numFmtId="3" fontId="23" fillId="3" borderId="229" xfId="14" applyNumberFormat="1" applyFont="1" applyFill="1" applyBorder="1" applyAlignment="1">
      <alignment horizontal="distributed" vertical="center"/>
    </xf>
    <xf numFmtId="179" fontId="24" fillId="0" borderId="192" xfId="14" applyNumberFormat="1" applyFont="1" applyFill="1" applyBorder="1" applyAlignment="1">
      <alignment vertical="center"/>
    </xf>
    <xf numFmtId="179" fontId="24" fillId="0" borderId="193" xfId="14" applyNumberFormat="1" applyFont="1" applyFill="1" applyBorder="1" applyAlignment="1">
      <alignment vertical="center"/>
    </xf>
    <xf numFmtId="179" fontId="24" fillId="0" borderId="197" xfId="14" applyNumberFormat="1" applyFont="1" applyFill="1" applyBorder="1" applyAlignment="1">
      <alignment vertical="center"/>
    </xf>
    <xf numFmtId="179" fontId="24" fillId="0" borderId="198" xfId="14" applyNumberFormat="1" applyFont="1" applyFill="1" applyBorder="1" applyAlignment="1">
      <alignment vertical="center"/>
    </xf>
    <xf numFmtId="179" fontId="24" fillId="0" borderId="170" xfId="14" applyNumberFormat="1" applyFont="1" applyFill="1" applyBorder="1" applyAlignment="1">
      <alignment vertical="center"/>
    </xf>
    <xf numFmtId="179" fontId="24" fillId="0" borderId="190" xfId="14" applyNumberFormat="1" applyFont="1" applyFill="1" applyBorder="1" applyAlignment="1">
      <alignment vertical="center"/>
    </xf>
    <xf numFmtId="179" fontId="24" fillId="0" borderId="204" xfId="14" applyNumberFormat="1" applyFont="1" applyFill="1" applyBorder="1" applyAlignment="1">
      <alignment vertical="center"/>
    </xf>
    <xf numFmtId="179" fontId="24" fillId="0" borderId="199" xfId="14" applyNumberFormat="1" applyFont="1" applyFill="1" applyBorder="1" applyAlignment="1">
      <alignment vertical="center"/>
    </xf>
    <xf numFmtId="179" fontId="24" fillId="0" borderId="195" xfId="14" applyNumberFormat="1" applyFont="1" applyFill="1" applyBorder="1" applyAlignment="1">
      <alignment vertical="center"/>
    </xf>
    <xf numFmtId="179" fontId="24" fillId="0" borderId="209" xfId="14" applyNumberFormat="1" applyFont="1" applyFill="1" applyBorder="1" applyAlignment="1">
      <alignment vertical="center"/>
    </xf>
    <xf numFmtId="3" fontId="23" fillId="3" borderId="139" xfId="14" applyNumberFormat="1" applyFont="1" applyFill="1" applyBorder="1" applyAlignment="1">
      <alignment horizontal="center" vertical="center" wrapText="1"/>
    </xf>
    <xf numFmtId="3" fontId="23" fillId="3" borderId="130" xfId="14" applyNumberFormat="1" applyFont="1" applyFill="1" applyBorder="1" applyAlignment="1">
      <alignment horizontal="center" vertical="center" wrapText="1"/>
    </xf>
    <xf numFmtId="3" fontId="25" fillId="3" borderId="165" xfId="14" applyNumberFormat="1" applyFont="1" applyFill="1" applyBorder="1" applyAlignment="1">
      <alignment horizontal="center" vertical="center" wrapText="1"/>
    </xf>
    <xf numFmtId="3" fontId="25" fillId="3" borderId="38" xfId="14" applyNumberFormat="1" applyFont="1" applyFill="1" applyBorder="1" applyAlignment="1">
      <alignment horizontal="center" vertical="center" wrapText="1"/>
    </xf>
    <xf numFmtId="3" fontId="23" fillId="3" borderId="138" xfId="14" applyNumberFormat="1" applyFont="1" applyFill="1" applyBorder="1" applyAlignment="1">
      <alignment horizontal="center" vertical="center"/>
    </xf>
    <xf numFmtId="0" fontId="23" fillId="3" borderId="145" xfId="14" applyFont="1" applyFill="1" applyBorder="1" applyAlignment="1">
      <alignment horizontal="center" vertical="center"/>
    </xf>
    <xf numFmtId="3" fontId="23" fillId="3" borderId="140" xfId="14" applyNumberFormat="1" applyFont="1" applyFill="1" applyBorder="1" applyAlignment="1">
      <alignment horizontal="center" vertical="center" wrapText="1"/>
    </xf>
    <xf numFmtId="3" fontId="23" fillId="3" borderId="141" xfId="14" applyNumberFormat="1" applyFont="1" applyFill="1" applyBorder="1" applyAlignment="1">
      <alignment horizontal="center" vertical="center" wrapText="1"/>
    </xf>
    <xf numFmtId="3" fontId="23" fillId="3" borderId="19" xfId="14" applyNumberFormat="1" applyFont="1" applyFill="1" applyBorder="1" applyAlignment="1">
      <alignment horizontal="center" vertical="center" wrapText="1"/>
    </xf>
    <xf numFmtId="3" fontId="23" fillId="3" borderId="20" xfId="14" applyNumberFormat="1" applyFont="1" applyFill="1" applyBorder="1" applyAlignment="1">
      <alignment horizontal="center" vertical="center" wrapText="1"/>
    </xf>
    <xf numFmtId="3" fontId="23" fillId="3" borderId="142" xfId="14" applyNumberFormat="1" applyFont="1" applyFill="1" applyBorder="1" applyAlignment="1">
      <alignment horizontal="center" vertical="center" wrapText="1"/>
    </xf>
    <xf numFmtId="3" fontId="23" fillId="3" borderId="200" xfId="14" applyNumberFormat="1" applyFont="1" applyFill="1" applyBorder="1" applyAlignment="1">
      <alignment horizontal="center" vertical="center" wrapText="1"/>
    </xf>
    <xf numFmtId="3" fontId="23" fillId="3" borderId="146" xfId="14" applyNumberFormat="1" applyFont="1" applyFill="1" applyBorder="1" applyAlignment="1">
      <alignment horizontal="center" vertical="center" wrapText="1"/>
    </xf>
    <xf numFmtId="3" fontId="23" fillId="3" borderId="201" xfId="14" applyNumberFormat="1" applyFont="1" applyFill="1" applyBorder="1" applyAlignment="1">
      <alignment horizontal="center" vertical="center" wrapText="1"/>
    </xf>
    <xf numFmtId="3" fontId="23" fillId="3" borderId="166" xfId="14" applyNumberFormat="1" applyFont="1" applyFill="1" applyBorder="1" applyAlignment="1">
      <alignment horizontal="center" vertical="center" wrapText="1"/>
    </xf>
    <xf numFmtId="3" fontId="23" fillId="3" borderId="167" xfId="14" applyNumberFormat="1" applyFont="1" applyFill="1" applyBorder="1" applyAlignment="1">
      <alignment horizontal="center" vertical="center" wrapText="1"/>
    </xf>
    <xf numFmtId="179" fontId="24" fillId="0" borderId="185" xfId="14" applyNumberFormat="1" applyFont="1" applyFill="1" applyBorder="1" applyAlignment="1">
      <alignment horizontal="right" vertical="center"/>
    </xf>
    <xf numFmtId="179" fontId="24" fillId="0" borderId="157" xfId="14" applyNumberFormat="1" applyFont="1" applyFill="1" applyBorder="1" applyAlignment="1">
      <alignment horizontal="right" vertical="center"/>
    </xf>
    <xf numFmtId="178" fontId="24" fillId="0" borderId="153" xfId="15" applyNumberFormat="1" applyFont="1" applyFill="1" applyBorder="1" applyAlignment="1">
      <alignment vertical="center"/>
    </xf>
    <xf numFmtId="178" fontId="24" fillId="0" borderId="202" xfId="15" applyNumberFormat="1" applyFont="1" applyFill="1" applyBorder="1" applyAlignment="1">
      <alignment vertical="center"/>
    </xf>
    <xf numFmtId="179" fontId="24" fillId="3" borderId="164" xfId="14" applyNumberFormat="1" applyFont="1" applyFill="1" applyBorder="1" applyAlignment="1">
      <alignment horizontal="right" vertical="center"/>
    </xf>
    <xf numFmtId="179" fontId="24" fillId="3" borderId="163" xfId="14" applyNumberFormat="1" applyFont="1" applyFill="1" applyBorder="1" applyAlignment="1">
      <alignment horizontal="right" vertical="center"/>
    </xf>
    <xf numFmtId="178" fontId="24" fillId="3" borderId="164" xfId="15" applyNumberFormat="1" applyFont="1" applyFill="1" applyBorder="1" applyAlignment="1">
      <alignment horizontal="right" vertical="center"/>
    </xf>
    <xf numFmtId="178" fontId="24" fillId="3" borderId="203" xfId="15" applyNumberFormat="1" applyFont="1" applyFill="1" applyBorder="1" applyAlignment="1">
      <alignment horizontal="right" vertical="center"/>
    </xf>
    <xf numFmtId="3" fontId="23" fillId="3" borderId="186" xfId="14" applyNumberFormat="1" applyFont="1" applyFill="1" applyBorder="1" applyAlignment="1">
      <alignment horizontal="center" vertical="center" wrapText="1"/>
    </xf>
    <xf numFmtId="3" fontId="23" fillId="3" borderId="187" xfId="14" applyNumberFormat="1" applyFont="1" applyFill="1" applyBorder="1" applyAlignment="1">
      <alignment horizontal="center" vertical="center" wrapText="1"/>
    </xf>
    <xf numFmtId="3" fontId="23" fillId="3" borderId="188" xfId="14" applyNumberFormat="1" applyFont="1" applyFill="1" applyBorder="1" applyAlignment="1">
      <alignment horizontal="center" vertical="center" wrapText="1"/>
    </xf>
    <xf numFmtId="3" fontId="23" fillId="3" borderId="189" xfId="14" applyNumberFormat="1" applyFont="1" applyFill="1" applyBorder="1" applyAlignment="1">
      <alignment horizontal="center" vertical="center" wrapText="1"/>
    </xf>
    <xf numFmtId="179" fontId="24" fillId="0" borderId="168" xfId="14" applyNumberFormat="1" applyFont="1" applyFill="1" applyBorder="1" applyAlignment="1">
      <alignment horizontal="right" vertical="center"/>
    </xf>
    <xf numFmtId="179" fontId="24" fillId="0" borderId="169" xfId="14" applyNumberFormat="1" applyFont="1" applyFill="1" applyBorder="1" applyAlignment="1">
      <alignment horizontal="right" vertical="center"/>
    </xf>
    <xf numFmtId="179" fontId="24" fillId="0" borderId="153" xfId="14" applyNumberFormat="1" applyFont="1" applyFill="1" applyBorder="1" applyAlignment="1">
      <alignment horizontal="right" vertical="center"/>
    </xf>
    <xf numFmtId="179" fontId="24" fillId="0" borderId="155" xfId="14" applyNumberFormat="1" applyFont="1" applyFill="1" applyBorder="1" applyAlignment="1">
      <alignment horizontal="right" vertical="center"/>
    </xf>
    <xf numFmtId="3" fontId="25" fillId="3" borderId="0" xfId="14" applyNumberFormat="1" applyFont="1" applyFill="1" applyBorder="1" applyAlignment="1">
      <alignment horizontal="distributed" vertical="center" wrapText="1" shrinkToFit="1"/>
    </xf>
    <xf numFmtId="3" fontId="25" fillId="3" borderId="0" xfId="14" applyNumberFormat="1" applyFont="1" applyFill="1" applyBorder="1" applyAlignment="1">
      <alignment horizontal="distributed" vertical="center" shrinkToFit="1"/>
    </xf>
    <xf numFmtId="179" fontId="24" fillId="0" borderId="179" xfId="14" applyNumberFormat="1" applyFont="1" applyFill="1" applyBorder="1" applyAlignment="1">
      <alignment vertical="center"/>
    </xf>
    <xf numFmtId="179" fontId="24" fillId="0" borderId="180" xfId="14" applyNumberFormat="1" applyFont="1" applyFill="1" applyBorder="1" applyAlignment="1">
      <alignment vertical="center"/>
    </xf>
    <xf numFmtId="178" fontId="24" fillId="0" borderId="179" xfId="15" applyNumberFormat="1" applyFont="1" applyFill="1" applyBorder="1" applyAlignment="1">
      <alignment vertical="center"/>
    </xf>
    <xf numFmtId="178" fontId="24" fillId="0" borderId="206" xfId="15" applyNumberFormat="1" applyFont="1" applyFill="1" applyBorder="1" applyAlignment="1">
      <alignment vertical="center"/>
    </xf>
    <xf numFmtId="3" fontId="25" fillId="3" borderId="182" xfId="14" applyNumberFormat="1" applyFont="1" applyFill="1" applyBorder="1" applyAlignment="1">
      <alignment horizontal="distributed" vertical="center" wrapText="1" shrinkToFit="1"/>
    </xf>
    <xf numFmtId="3" fontId="25" fillId="3" borderId="182" xfId="14" applyNumberFormat="1" applyFont="1" applyFill="1" applyBorder="1" applyAlignment="1">
      <alignment horizontal="distributed" vertical="center" shrinkToFit="1"/>
    </xf>
    <xf numFmtId="179" fontId="24" fillId="0" borderId="185" xfId="14" applyNumberFormat="1" applyFont="1" applyFill="1" applyBorder="1" applyAlignment="1">
      <alignment vertical="center"/>
    </xf>
    <xf numFmtId="179" fontId="24" fillId="0" borderId="157" xfId="14" applyNumberFormat="1" applyFont="1" applyFill="1" applyBorder="1" applyAlignment="1">
      <alignment vertical="center"/>
    </xf>
    <xf numFmtId="178" fontId="24" fillId="0" borderId="185" xfId="15" applyNumberFormat="1" applyFont="1" applyFill="1" applyBorder="1" applyAlignment="1">
      <alignment vertical="center"/>
    </xf>
    <xf numFmtId="178" fontId="24" fillId="0" borderId="207" xfId="15" applyNumberFormat="1" applyFont="1" applyFill="1" applyBorder="1" applyAlignment="1">
      <alignment vertical="center"/>
    </xf>
    <xf numFmtId="179" fontId="24" fillId="3" borderId="164" xfId="14" applyNumberFormat="1" applyFont="1" applyFill="1" applyBorder="1" applyAlignment="1">
      <alignment vertical="center"/>
    </xf>
    <xf numFmtId="179" fontId="24" fillId="3" borderId="163" xfId="14" applyNumberFormat="1" applyFont="1" applyFill="1" applyBorder="1" applyAlignment="1">
      <alignment vertical="center"/>
    </xf>
    <xf numFmtId="3" fontId="25" fillId="3" borderId="74" xfId="14" applyNumberFormat="1" applyFont="1" applyFill="1" applyBorder="1" applyAlignment="1">
      <alignment horizontal="distributed" vertical="center"/>
    </xf>
    <xf numFmtId="179" fontId="24" fillId="0" borderId="177" xfId="14" applyNumberFormat="1" applyFont="1" applyFill="1" applyBorder="1" applyAlignment="1">
      <alignment vertical="center"/>
    </xf>
    <xf numFmtId="179" fontId="24" fillId="0" borderId="178" xfId="14" applyNumberFormat="1" applyFont="1" applyFill="1" applyBorder="1" applyAlignment="1">
      <alignment vertical="center"/>
    </xf>
    <xf numFmtId="178" fontId="24" fillId="0" borderId="177" xfId="15" applyNumberFormat="1" applyFont="1" applyFill="1" applyBorder="1" applyAlignment="1">
      <alignment vertical="center"/>
    </xf>
    <xf numFmtId="178" fontId="24" fillId="0" borderId="205" xfId="15" applyNumberFormat="1" applyFont="1" applyFill="1" applyBorder="1" applyAlignment="1">
      <alignment vertical="center"/>
    </xf>
    <xf numFmtId="3" fontId="25" fillId="3" borderId="0" xfId="14" applyNumberFormat="1" applyFont="1" applyFill="1" applyBorder="1" applyAlignment="1">
      <alignment horizontal="distributed" vertical="center"/>
    </xf>
    <xf numFmtId="179" fontId="24" fillId="0" borderId="171" xfId="14" applyNumberFormat="1" applyFont="1" applyFill="1" applyBorder="1" applyAlignment="1">
      <alignment vertical="center"/>
    </xf>
    <xf numFmtId="178" fontId="24" fillId="0" borderId="170" xfId="15" applyNumberFormat="1" applyFont="1" applyFill="1" applyBorder="1" applyAlignment="1">
      <alignment vertical="center"/>
    </xf>
    <xf numFmtId="178" fontId="24" fillId="0" borderId="204" xfId="15" applyNumberFormat="1" applyFont="1" applyFill="1" applyBorder="1" applyAlignment="1">
      <alignment vertical="center"/>
    </xf>
    <xf numFmtId="3" fontId="25" fillId="3" borderId="148" xfId="14" applyNumberFormat="1" applyFont="1" applyFill="1" applyBorder="1" applyAlignment="1">
      <alignment horizontal="distributed" vertical="center" wrapText="1"/>
    </xf>
    <xf numFmtId="179" fontId="24" fillId="0" borderId="153" xfId="14" applyNumberFormat="1" applyFont="1" applyFill="1" applyBorder="1" applyAlignment="1">
      <alignment vertical="center"/>
    </xf>
    <xf numFmtId="179" fontId="24" fillId="0" borderId="155" xfId="14" applyNumberFormat="1" applyFont="1" applyFill="1" applyBorder="1" applyAlignment="1">
      <alignment vertical="center"/>
    </xf>
    <xf numFmtId="3" fontId="26" fillId="3" borderId="148" xfId="14" applyNumberFormat="1" applyFont="1" applyFill="1" applyBorder="1" applyAlignment="1">
      <alignment horizontal="distributed" vertical="center" wrapText="1"/>
    </xf>
    <xf numFmtId="3" fontId="26" fillId="3" borderId="148" xfId="14" applyNumberFormat="1" applyFont="1" applyFill="1" applyBorder="1" applyAlignment="1">
      <alignment horizontal="distributed" vertical="center"/>
    </xf>
    <xf numFmtId="179" fontId="24" fillId="3" borderId="162" xfId="14" applyNumberFormat="1" applyFont="1" applyFill="1" applyBorder="1" applyAlignment="1">
      <alignment vertical="center"/>
    </xf>
    <xf numFmtId="179" fontId="24" fillId="0" borderId="168" xfId="14" applyNumberFormat="1" applyFont="1" applyFill="1" applyBorder="1" applyAlignment="1">
      <alignment vertical="center"/>
    </xf>
    <xf numFmtId="179" fontId="24" fillId="0" borderId="169" xfId="14" applyNumberFormat="1" applyFont="1" applyFill="1" applyBorder="1" applyAlignment="1">
      <alignment vertical="center"/>
    </xf>
    <xf numFmtId="179" fontId="24" fillId="0" borderId="151" xfId="14" applyNumberFormat="1" applyFont="1" applyFill="1" applyBorder="1" applyAlignment="1">
      <alignment vertical="center"/>
    </xf>
    <xf numFmtId="179" fontId="24" fillId="0" borderId="152" xfId="14" applyNumberFormat="1" applyFont="1" applyFill="1" applyBorder="1" applyAlignment="1">
      <alignment vertical="center"/>
    </xf>
    <xf numFmtId="179" fontId="24" fillId="0" borderId="154" xfId="14" applyNumberFormat="1" applyFont="1" applyFill="1" applyBorder="1" applyAlignment="1">
      <alignment vertical="center"/>
    </xf>
    <xf numFmtId="179" fontId="24" fillId="0" borderId="156" xfId="14" applyNumberFormat="1" applyFont="1" applyFill="1" applyBorder="1" applyAlignment="1">
      <alignment vertical="center"/>
    </xf>
    <xf numFmtId="40" fontId="12" fillId="0" borderId="98" xfId="8" applyNumberFormat="1" applyFont="1" applyFill="1" applyBorder="1" applyAlignment="1">
      <alignment horizontal="right" vertical="center"/>
    </xf>
    <xf numFmtId="40" fontId="12" fillId="0" borderId="92" xfId="8" applyNumberFormat="1" applyFont="1" applyFill="1" applyBorder="1" applyAlignment="1">
      <alignment horizontal="right" vertical="center"/>
    </xf>
    <xf numFmtId="181" fontId="12" fillId="0" borderId="85" xfId="8" applyNumberFormat="1" applyFont="1" applyFill="1" applyBorder="1" applyAlignment="1">
      <alignment horizontal="center" vertical="center"/>
    </xf>
    <xf numFmtId="181" fontId="12" fillId="0" borderId="89" xfId="8" applyNumberFormat="1" applyFont="1" applyFill="1" applyBorder="1" applyAlignment="1">
      <alignment horizontal="center" vertical="center"/>
    </xf>
    <xf numFmtId="181" fontId="12" fillId="0" borderId="93" xfId="8" applyNumberFormat="1" applyFont="1" applyFill="1" applyBorder="1" applyAlignment="1">
      <alignment horizontal="center" vertical="center"/>
    </xf>
    <xf numFmtId="40" fontId="12" fillId="0" borderId="86" xfId="8" applyNumberFormat="1" applyFont="1" applyFill="1" applyBorder="1" applyAlignment="1">
      <alignment horizontal="right" vertical="center"/>
    </xf>
    <xf numFmtId="40" fontId="12" fillId="0" borderId="90" xfId="8" applyNumberFormat="1" applyFont="1" applyFill="1" applyBorder="1" applyAlignment="1">
      <alignment horizontal="right" vertical="center"/>
    </xf>
    <xf numFmtId="40" fontId="12" fillId="0" borderId="94" xfId="8" applyNumberFormat="1" applyFont="1" applyFill="1" applyBorder="1" applyAlignment="1">
      <alignment horizontal="right" vertical="center"/>
    </xf>
    <xf numFmtId="40" fontId="12" fillId="0" borderId="100" xfId="8" applyNumberFormat="1" applyFont="1" applyFill="1" applyBorder="1" applyAlignment="1">
      <alignment horizontal="right" vertical="center"/>
    </xf>
    <xf numFmtId="40" fontId="12" fillId="0" borderId="86" xfId="8" applyNumberFormat="1" applyFont="1" applyFill="1" applyBorder="1" applyAlignment="1">
      <alignment horizontal="right" vertical="center" shrinkToFit="1"/>
    </xf>
    <xf numFmtId="40" fontId="12" fillId="0" borderId="90" xfId="8" applyNumberFormat="1" applyFont="1" applyFill="1" applyBorder="1" applyAlignment="1">
      <alignment horizontal="right" vertical="center" shrinkToFit="1"/>
    </xf>
    <xf numFmtId="40" fontId="12" fillId="0" borderId="94" xfId="8" applyNumberFormat="1" applyFont="1" applyFill="1" applyBorder="1" applyAlignment="1">
      <alignment horizontal="right" vertical="center" shrinkToFit="1"/>
    </xf>
    <xf numFmtId="0" fontId="0" fillId="0" borderId="90" xfId="0" applyBorder="1" applyAlignment="1">
      <alignment horizontal="right" vertical="center"/>
    </xf>
    <xf numFmtId="0" fontId="0" fillId="0" borderId="94" xfId="0" applyBorder="1" applyAlignment="1">
      <alignment horizontal="right" vertical="center"/>
    </xf>
    <xf numFmtId="0" fontId="0" fillId="0" borderId="117" xfId="0" applyBorder="1" applyAlignment="1">
      <alignment horizontal="right" vertical="center"/>
    </xf>
    <xf numFmtId="181" fontId="9" fillId="0" borderId="36" xfId="0" applyNumberFormat="1" applyFont="1" applyBorder="1" applyAlignment="1">
      <alignment horizontal="center" vertical="center"/>
    </xf>
    <xf numFmtId="181" fontId="9" fillId="0" borderId="35" xfId="0" applyNumberFormat="1" applyFont="1" applyBorder="1" applyAlignment="1">
      <alignment horizontal="center" vertical="center"/>
    </xf>
    <xf numFmtId="181" fontId="9" fillId="0" borderId="56" xfId="0" applyNumberFormat="1" applyFont="1" applyBorder="1" applyAlignment="1">
      <alignment horizontal="center" vertical="center"/>
    </xf>
    <xf numFmtId="181" fontId="9" fillId="0" borderId="38" xfId="0" applyNumberFormat="1" applyFont="1" applyBorder="1" applyAlignment="1">
      <alignment horizontal="center" vertical="center"/>
    </xf>
    <xf numFmtId="181" fontId="9" fillId="0" borderId="37" xfId="0" applyNumberFormat="1" applyFont="1" applyBorder="1" applyAlignment="1">
      <alignment horizontal="center" vertical="center"/>
    </xf>
    <xf numFmtId="181" fontId="9" fillId="0" borderId="59" xfId="0" applyNumberFormat="1" applyFont="1" applyBorder="1" applyAlignment="1">
      <alignment horizontal="center" vertical="center"/>
    </xf>
    <xf numFmtId="0" fontId="0" fillId="0" borderId="92" xfId="0" applyBorder="1" applyAlignment="1">
      <alignment horizontal="right" vertical="center"/>
    </xf>
    <xf numFmtId="0" fontId="0" fillId="0" borderId="88" xfId="0" applyBorder="1" applyAlignment="1">
      <alignment horizontal="right" vertical="center"/>
    </xf>
    <xf numFmtId="0" fontId="0" fillId="0" borderId="115" xfId="0" applyBorder="1" applyAlignment="1">
      <alignment horizontal="right" vertical="center"/>
    </xf>
    <xf numFmtId="40" fontId="12" fillId="0" borderId="88" xfId="8" applyNumberFormat="1" applyFont="1" applyFill="1" applyBorder="1" applyAlignment="1">
      <alignment horizontal="right" vertical="center"/>
    </xf>
    <xf numFmtId="181" fontId="12" fillId="0" borderId="21" xfId="0" applyNumberFormat="1" applyFont="1" applyBorder="1" applyAlignment="1">
      <alignment horizontal="center" vertical="center" shrinkToFit="1"/>
    </xf>
    <xf numFmtId="181" fontId="12" fillId="0" borderId="22" xfId="0" applyNumberFormat="1" applyFont="1" applyBorder="1" applyAlignment="1">
      <alignment horizontal="center" vertical="center" shrinkToFit="1"/>
    </xf>
    <xf numFmtId="181" fontId="12" fillId="0" borderId="23" xfId="0" applyNumberFormat="1" applyFont="1" applyBorder="1" applyAlignment="1">
      <alignment horizontal="center" vertical="center" shrinkToFit="1"/>
    </xf>
    <xf numFmtId="181" fontId="12" fillId="0" borderId="83" xfId="0" applyNumberFormat="1" applyFont="1" applyBorder="1" applyAlignment="1">
      <alignment horizontal="center" vertical="center" textRotation="255"/>
    </xf>
    <xf numFmtId="181" fontId="12" fillId="0" borderId="87" xfId="0" applyNumberFormat="1" applyFont="1" applyBorder="1" applyAlignment="1">
      <alignment horizontal="center" vertical="center" textRotation="255"/>
    </xf>
    <xf numFmtId="181" fontId="12" fillId="0" borderId="101" xfId="0" applyNumberFormat="1" applyFont="1" applyBorder="1" applyAlignment="1">
      <alignment horizontal="center" vertical="center" textRotation="255"/>
    </xf>
    <xf numFmtId="181" fontId="12" fillId="0" borderId="104" xfId="0" applyNumberFormat="1" applyFont="1" applyBorder="1" applyAlignment="1">
      <alignment horizontal="center" vertical="center" textRotation="255"/>
    </xf>
    <xf numFmtId="181" fontId="9" fillId="0" borderId="34" xfId="0" applyNumberFormat="1" applyFont="1" applyBorder="1" applyAlignment="1">
      <alignment horizontal="center" vertical="center"/>
    </xf>
    <xf numFmtId="181" fontId="9" fillId="0" borderId="4" xfId="0" applyNumberFormat="1" applyFont="1" applyBorder="1" applyAlignment="1">
      <alignment horizontal="center" vertical="center"/>
    </xf>
    <xf numFmtId="181" fontId="9" fillId="0" borderId="0" xfId="0" applyNumberFormat="1" applyFont="1" applyAlignment="1">
      <alignment horizontal="center" vertical="center"/>
    </xf>
    <xf numFmtId="181" fontId="9" fillId="0" borderId="73" xfId="0" applyNumberFormat="1" applyFont="1" applyBorder="1" applyAlignment="1">
      <alignment horizontal="center" vertical="center"/>
    </xf>
    <xf numFmtId="181" fontId="9" fillId="0" borderId="14" xfId="0" applyNumberFormat="1" applyFont="1" applyBorder="1" applyAlignment="1">
      <alignment horizontal="center" vertical="center"/>
    </xf>
    <xf numFmtId="181" fontId="12" fillId="0" borderId="8" xfId="0" applyNumberFormat="1" applyFont="1" applyBorder="1" applyAlignment="1">
      <alignment horizontal="distributed" vertical="center"/>
    </xf>
    <xf numFmtId="181" fontId="12" fillId="0" borderId="11" xfId="0" applyNumberFormat="1" applyFont="1" applyBorder="1" applyAlignment="1">
      <alignment horizontal="distributed" vertical="center"/>
    </xf>
    <xf numFmtId="181" fontId="12" fillId="0" borderId="37" xfId="0" applyNumberFormat="1" applyFont="1" applyBorder="1" applyAlignment="1">
      <alignment horizontal="center" vertical="center"/>
    </xf>
    <xf numFmtId="181" fontId="12" fillId="0" borderId="49" xfId="0" applyNumberFormat="1" applyFont="1" applyBorder="1" applyAlignment="1">
      <alignment horizontal="distributed" vertical="center"/>
    </xf>
    <xf numFmtId="181" fontId="12" fillId="0" borderId="40" xfId="0" applyNumberFormat="1" applyFont="1" applyBorder="1" applyAlignment="1">
      <alignment horizontal="distributed" vertical="center"/>
    </xf>
    <xf numFmtId="0" fontId="0" fillId="0" borderId="40" xfId="0" applyBorder="1" applyAlignment="1">
      <alignment horizontal="distributed" vertical="center"/>
    </xf>
    <xf numFmtId="0" fontId="0" fillId="0" borderId="8" xfId="0" applyBorder="1" applyAlignment="1">
      <alignment horizontal="distributed" vertical="center"/>
    </xf>
    <xf numFmtId="181" fontId="12" fillId="0" borderId="16" xfId="0" applyNumberFormat="1" applyFont="1" applyBorder="1" applyAlignment="1">
      <alignment horizontal="distributed" vertical="center"/>
    </xf>
    <xf numFmtId="0" fontId="0" fillId="0" borderId="16" xfId="0" applyBorder="1" applyAlignment="1">
      <alignment horizontal="distributed" vertical="center"/>
    </xf>
    <xf numFmtId="49" fontId="10" fillId="0" borderId="35" xfId="0" applyNumberFormat="1" applyFont="1" applyBorder="1" applyAlignment="1">
      <alignment horizontal="center" vertical="center"/>
    </xf>
    <xf numFmtId="49" fontId="10" fillId="0" borderId="0" xfId="0" applyNumberFormat="1" applyFont="1" applyAlignment="1">
      <alignment horizontal="center" vertical="center"/>
    </xf>
    <xf numFmtId="181" fontId="16" fillId="0" borderId="0" xfId="0" applyNumberFormat="1" applyFont="1" applyAlignment="1">
      <alignment vertical="center"/>
    </xf>
    <xf numFmtId="181" fontId="12" fillId="0" borderId="52" xfId="0" applyNumberFormat="1" applyFont="1" applyBorder="1" applyAlignment="1">
      <alignment horizontal="right" vertical="center"/>
    </xf>
    <xf numFmtId="181" fontId="9" fillId="0" borderId="57" xfId="0" applyNumberFormat="1" applyFont="1" applyBorder="1" applyAlignment="1">
      <alignment horizontal="center" vertical="center"/>
    </xf>
    <xf numFmtId="181" fontId="9" fillId="0" borderId="110" xfId="0" applyNumberFormat="1" applyFont="1" applyBorder="1" applyAlignment="1">
      <alignment horizontal="center" vertical="center"/>
    </xf>
    <xf numFmtId="181" fontId="9" fillId="0" borderId="74" xfId="0" applyNumberFormat="1" applyFont="1" applyBorder="1" applyAlignment="1">
      <alignment horizontal="center" vertical="center"/>
    </xf>
    <xf numFmtId="181" fontId="9" fillId="0" borderId="58" xfId="0" applyNumberFormat="1" applyFont="1" applyBorder="1" applyAlignment="1">
      <alignment horizontal="center" vertical="center"/>
    </xf>
    <xf numFmtId="181" fontId="9" fillId="0" borderId="78" xfId="0" applyNumberFormat="1" applyFont="1" applyBorder="1" applyAlignment="1">
      <alignment horizontal="center" vertical="center"/>
    </xf>
    <xf numFmtId="181" fontId="12" fillId="0" borderId="8" xfId="0" applyNumberFormat="1" applyFont="1" applyBorder="1" applyAlignment="1">
      <alignment horizontal="distributed" vertical="center" wrapText="1"/>
    </xf>
    <xf numFmtId="181" fontId="12" fillId="0" borderId="54" xfId="0" applyNumberFormat="1" applyFont="1" applyBorder="1" applyAlignment="1">
      <alignment horizontal="distributed" vertical="center" shrinkToFit="1"/>
    </xf>
    <xf numFmtId="0" fontId="0" fillId="0" borderId="54" xfId="0" applyBorder="1" applyAlignment="1">
      <alignment horizontal="distributed" vertical="center"/>
    </xf>
    <xf numFmtId="181" fontId="12" fillId="0" borderId="49" xfId="0" applyNumberFormat="1" applyFont="1" applyBorder="1" applyAlignment="1">
      <alignment horizontal="distributed" vertical="center" wrapText="1"/>
    </xf>
    <xf numFmtId="181" fontId="20" fillId="0" borderId="8" xfId="0" applyNumberFormat="1" applyFont="1" applyBorder="1" applyAlignment="1">
      <alignment horizontal="distributed" vertical="center"/>
    </xf>
    <xf numFmtId="181" fontId="12" fillId="0" borderId="54" xfId="0" applyNumberFormat="1" applyFont="1" applyBorder="1" applyAlignment="1">
      <alignment horizontal="distributed" vertical="center" wrapText="1"/>
    </xf>
    <xf numFmtId="49" fontId="9" fillId="0" borderId="0" xfId="0" applyNumberFormat="1" applyFont="1" applyAlignment="1">
      <alignment horizontal="center" vertical="center"/>
    </xf>
    <xf numFmtId="181" fontId="12" fillId="0" borderId="0" xfId="0" applyNumberFormat="1" applyFont="1" applyAlignment="1">
      <alignment horizontal="distributed" vertical="center"/>
    </xf>
    <xf numFmtId="0" fontId="0" fillId="0" borderId="0" xfId="0" applyAlignment="1">
      <alignment horizontal="distributed" vertical="center"/>
    </xf>
    <xf numFmtId="181" fontId="18" fillId="0" borderId="8" xfId="0" applyNumberFormat="1" applyFont="1" applyBorder="1" applyAlignment="1">
      <alignment horizontal="distributed" vertical="center" wrapText="1"/>
    </xf>
    <xf numFmtId="0" fontId="0" fillId="0" borderId="49" xfId="0" applyBorder="1" applyAlignment="1">
      <alignment horizontal="distributed" vertical="center"/>
    </xf>
    <xf numFmtId="181" fontId="12" fillId="0" borderId="0" xfId="0" applyNumberFormat="1" applyFont="1" applyAlignment="1">
      <alignment horizontal="distributed" vertical="center" wrapText="1"/>
    </xf>
    <xf numFmtId="181" fontId="12" fillId="0" borderId="54" xfId="0" applyNumberFormat="1" applyFont="1" applyBorder="1" applyAlignment="1">
      <alignment horizontal="distributed" vertical="center"/>
    </xf>
    <xf numFmtId="40" fontId="12" fillId="0" borderId="98" xfId="1" applyNumberFormat="1" applyFont="1" applyFill="1" applyBorder="1" applyAlignment="1">
      <alignment horizontal="right" vertical="center"/>
    </xf>
    <xf numFmtId="180" fontId="12" fillId="0" borderId="108" xfId="0" applyNumberFormat="1" applyFont="1" applyBorder="1" applyAlignment="1">
      <alignment horizontal="distributed" vertical="center"/>
    </xf>
    <xf numFmtId="180" fontId="12" fillId="0" borderId="49" xfId="0" applyNumberFormat="1" applyFont="1" applyBorder="1" applyAlignment="1">
      <alignment horizontal="distributed" vertical="center"/>
    </xf>
    <xf numFmtId="180" fontId="12" fillId="0" borderId="0" xfId="0" applyNumberFormat="1" applyFont="1" applyAlignment="1">
      <alignment horizontal="distributed" vertical="center"/>
    </xf>
    <xf numFmtId="180" fontId="12" fillId="0" borderId="40" xfId="0" applyNumberFormat="1" applyFont="1" applyBorder="1" applyAlignment="1">
      <alignment horizontal="distributed" vertical="center"/>
    </xf>
    <xf numFmtId="180" fontId="12" fillId="0" borderId="8" xfId="0" applyNumberFormat="1" applyFont="1" applyBorder="1" applyAlignment="1">
      <alignment horizontal="distributed" vertical="center"/>
    </xf>
    <xf numFmtId="180" fontId="12" fillId="0" borderId="16" xfId="0" applyNumberFormat="1" applyFont="1" applyBorder="1" applyAlignment="1">
      <alignment horizontal="distributed" vertical="center"/>
    </xf>
    <xf numFmtId="180" fontId="12" fillId="0" borderId="54" xfId="0" applyNumberFormat="1" applyFont="1" applyBorder="1" applyAlignment="1">
      <alignment horizontal="distributed" vertical="center"/>
    </xf>
    <xf numFmtId="40" fontId="12" fillId="0" borderId="84" xfId="8" applyNumberFormat="1" applyFont="1" applyFill="1" applyBorder="1" applyAlignment="1">
      <alignment horizontal="right" vertical="center" shrinkToFit="1"/>
    </xf>
    <xf numFmtId="40" fontId="12" fillId="0" borderId="88" xfId="8" applyNumberFormat="1" applyFont="1" applyFill="1" applyBorder="1" applyAlignment="1">
      <alignment horizontal="right" vertical="center" shrinkToFit="1"/>
    </xf>
    <xf numFmtId="40" fontId="12" fillId="0" borderId="92" xfId="8" applyNumberFormat="1" applyFont="1" applyFill="1" applyBorder="1" applyAlignment="1">
      <alignment horizontal="right" vertical="center" shrinkToFit="1"/>
    </xf>
    <xf numFmtId="181" fontId="12" fillId="0" borderId="5" xfId="0" applyNumberFormat="1" applyFont="1" applyBorder="1" applyAlignment="1">
      <alignment horizontal="distributed" vertical="center"/>
    </xf>
    <xf numFmtId="40" fontId="12" fillId="0" borderId="84" xfId="8" applyNumberFormat="1" applyFont="1" applyFill="1" applyBorder="1" applyAlignment="1">
      <alignment horizontal="right" vertical="center"/>
    </xf>
    <xf numFmtId="0" fontId="10" fillId="0" borderId="74" xfId="0" applyFont="1" applyBorder="1" applyAlignment="1">
      <alignment horizontal="distributed" vertical="center"/>
    </xf>
    <xf numFmtId="0" fontId="10" fillId="0" borderId="22"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0" fillId="0" borderId="56" xfId="0" applyFont="1" applyBorder="1" applyAlignment="1">
      <alignment horizontal="center" vertical="center"/>
    </xf>
    <xf numFmtId="0" fontId="10" fillId="0" borderId="36"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38"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4" fillId="0" borderId="38" xfId="0" applyFont="1" applyBorder="1" applyAlignment="1">
      <alignment horizontal="center" vertical="center"/>
    </xf>
    <xf numFmtId="0" fontId="14" fillId="0" borderId="60" xfId="0" applyFont="1" applyBorder="1" applyAlignment="1">
      <alignment horizontal="center" vertical="center"/>
    </xf>
    <xf numFmtId="0" fontId="10" fillId="0" borderId="36"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49" xfId="0" applyFont="1" applyBorder="1" applyAlignment="1">
      <alignment horizontal="distributed" vertical="center"/>
    </xf>
    <xf numFmtId="0" fontId="10" fillId="0" borderId="16" xfId="0" applyFont="1" applyBorder="1" applyAlignment="1">
      <alignment horizontal="distributed" vertical="center"/>
    </xf>
    <xf numFmtId="0" fontId="10" fillId="0" borderId="8" xfId="0" applyFont="1" applyBorder="1" applyAlignment="1">
      <alignment horizontal="distributed" vertical="center"/>
    </xf>
    <xf numFmtId="0" fontId="10" fillId="0" borderId="11" xfId="0" applyFont="1" applyBorder="1" applyAlignment="1">
      <alignment horizontal="distributed" vertical="center"/>
    </xf>
    <xf numFmtId="0" fontId="10" fillId="0" borderId="52" xfId="0" applyFont="1" applyBorder="1" applyAlignment="1">
      <alignment horizontal="right" vertical="center"/>
    </xf>
    <xf numFmtId="0" fontId="0" fillId="0" borderId="56" xfId="0" applyBorder="1" applyAlignment="1">
      <alignment horizontal="center" vertical="center"/>
    </xf>
    <xf numFmtId="0" fontId="0" fillId="0" borderId="56" xfId="0" applyBorder="1" applyAlignment="1">
      <alignment vertical="center"/>
    </xf>
    <xf numFmtId="0" fontId="0" fillId="0" borderId="57" xfId="0" applyBorder="1" applyAlignment="1">
      <alignment vertical="center" shrinkToFit="1"/>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70" xfId="0" applyBorder="1" applyAlignment="1">
      <alignment horizontal="center" vertical="center"/>
    </xf>
    <xf numFmtId="38" fontId="10" fillId="0" borderId="70" xfId="3" applyFont="1" applyBorder="1" applyAlignment="1">
      <alignment horizontal="center" vertical="center"/>
    </xf>
    <xf numFmtId="0" fontId="10" fillId="0" borderId="5" xfId="0" applyFont="1" applyBorder="1" applyAlignment="1">
      <alignment horizontal="distributed" vertical="center"/>
    </xf>
    <xf numFmtId="0" fontId="0" fillId="0" borderId="52" xfId="0" applyBorder="1" applyAlignment="1">
      <alignment horizontal="distributed"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60" xfId="0" applyBorder="1" applyAlignment="1">
      <alignment vertical="center"/>
    </xf>
    <xf numFmtId="0" fontId="10" fillId="0" borderId="58" xfId="0" applyFont="1" applyBorder="1" applyAlignment="1">
      <alignment horizontal="center" vertical="center"/>
    </xf>
    <xf numFmtId="0" fontId="10" fillId="0" borderId="70" xfId="0" applyFont="1" applyBorder="1" applyAlignment="1">
      <alignment horizontal="center" vertical="center"/>
    </xf>
    <xf numFmtId="0" fontId="10" fillId="0" borderId="0" xfId="0" applyFont="1" applyBorder="1" applyAlignment="1">
      <alignment horizontal="right" vertical="center"/>
    </xf>
    <xf numFmtId="0" fontId="0" fillId="0" borderId="57" xfId="0" applyBorder="1" applyAlignment="1">
      <alignment vertical="center"/>
    </xf>
    <xf numFmtId="0" fontId="4" fillId="0" borderId="16" xfId="10" applyFont="1" applyBorder="1" applyAlignment="1">
      <alignment horizontal="distributed" vertical="center" shrinkToFit="1"/>
    </xf>
    <xf numFmtId="0" fontId="4" fillId="0" borderId="8" xfId="10" applyFont="1" applyBorder="1" applyAlignment="1">
      <alignment horizontal="distributed" vertical="center" shrinkToFit="1"/>
    </xf>
    <xf numFmtId="0" fontId="4" fillId="0" borderId="22" xfId="10" applyFont="1" applyBorder="1" applyAlignment="1">
      <alignment horizontal="center" vertical="center" shrinkToFit="1"/>
    </xf>
    <xf numFmtId="0" fontId="5" fillId="0" borderId="8" xfId="10" applyFont="1" applyBorder="1" applyAlignment="1">
      <alignment horizontal="distributed" vertical="center" shrinkToFit="1"/>
    </xf>
    <xf numFmtId="0" fontId="4" fillId="0" borderId="11" xfId="10" applyFont="1" applyBorder="1" applyAlignment="1">
      <alignment horizontal="distributed" vertical="center" shrinkToFit="1"/>
    </xf>
    <xf numFmtId="0" fontId="5" fillId="0" borderId="11" xfId="10" applyFont="1" applyBorder="1" applyAlignment="1">
      <alignment horizontal="distributed" vertical="center" shrinkToFit="1"/>
    </xf>
    <xf numFmtId="0" fontId="4" fillId="0" borderId="5" xfId="10" applyFont="1" applyBorder="1" applyAlignment="1">
      <alignment horizontal="distributed" vertical="center" shrinkToFit="1"/>
    </xf>
    <xf numFmtId="0" fontId="5" fillId="0" borderId="5" xfId="10" applyFont="1" applyBorder="1" applyAlignment="1">
      <alignment horizontal="distributed" vertical="center" shrinkToFit="1"/>
    </xf>
    <xf numFmtId="0" fontId="4" fillId="0" borderId="16" xfId="10" applyFont="1" applyBorder="1" applyAlignment="1">
      <alignment horizontal="distributed" vertical="center" wrapText="1" shrinkToFit="1"/>
    </xf>
    <xf numFmtId="0" fontId="3" fillId="0" borderId="0" xfId="12" applyFont="1" applyAlignment="1">
      <alignment vertical="center" shrinkToFit="1"/>
    </xf>
    <xf numFmtId="0" fontId="1" fillId="0" borderId="0" xfId="12" applyFont="1" applyBorder="1" applyAlignment="1">
      <alignment horizontal="right" vertical="center" shrinkToFit="1"/>
    </xf>
    <xf numFmtId="0" fontId="4" fillId="0" borderId="2" xfId="12" applyFont="1" applyBorder="1" applyAlignment="1">
      <alignment horizontal="center" vertical="center" shrinkToFit="1"/>
    </xf>
    <xf numFmtId="0" fontId="4" fillId="0" borderId="24" xfId="12" applyFont="1" applyBorder="1" applyAlignment="1">
      <alignment horizontal="center" vertical="center" shrinkToFit="1"/>
    </xf>
    <xf numFmtId="0" fontId="5" fillId="0" borderId="3" xfId="12" applyFont="1" applyBorder="1" applyAlignment="1">
      <alignment horizontal="center" vertical="center" shrinkToFit="1"/>
    </xf>
    <xf numFmtId="0" fontId="4" fillId="0" borderId="24" xfId="11" applyFont="1" applyBorder="1" applyAlignment="1">
      <alignment horizontal="center" vertical="center" shrinkToFit="1"/>
    </xf>
    <xf numFmtId="0" fontId="5" fillId="0" borderId="3" xfId="11" applyFont="1" applyBorder="1" applyAlignment="1">
      <alignment horizontal="center" vertical="center" shrinkToFit="1"/>
    </xf>
    <xf numFmtId="0" fontId="5" fillId="0" borderId="25" xfId="12" applyFont="1" applyBorder="1" applyAlignment="1">
      <alignment horizontal="center" vertical="center" shrinkToFit="1"/>
    </xf>
  </cellXfs>
  <cellStyles count="16">
    <cellStyle name="桁区切り" xfId="1" builtinId="6"/>
    <cellStyle name="桁区切り 2" xfId="6" xr:uid="{00000000-0005-0000-0000-00002C000000}"/>
    <cellStyle name="桁区切り 3" xfId="3" xr:uid="{00000000-0005-0000-0000-000008000000}"/>
    <cellStyle name="桁区切り 3 2" xfId="8" xr:uid="{00000000-0005-0000-0000-000037000000}"/>
    <cellStyle name="桁区切り 4" xfId="5" xr:uid="{00000000-0005-0000-0000-000024000000}"/>
    <cellStyle name="標準" xfId="0" builtinId="0"/>
    <cellStyle name="標準 2" xfId="9" xr:uid="{00000000-0005-0000-0000-000038000000}"/>
    <cellStyle name="標準 3" xfId="10" xr:uid="{00000000-0005-0000-0000-000039000000}"/>
    <cellStyle name="標準 4" xfId="4" xr:uid="{00000000-0005-0000-0000-00000F000000}"/>
    <cellStyle name="標準 4 2" xfId="7" xr:uid="{00000000-0005-0000-0000-000031000000}"/>
    <cellStyle name="標準 4 3" xfId="2" xr:uid="{00000000-0005-0000-0000-000005000000}"/>
    <cellStyle name="標準 4 3 2" xfId="11" xr:uid="{00000000-0005-0000-0000-00003A000000}"/>
    <cellStyle name="標準 5" xfId="12" xr:uid="{00000000-0005-0000-0000-00003B000000}"/>
    <cellStyle name="標準_Ｈ11・Ｈ12予算の歳入・歳出比較構成" xfId="13" xr:uid="{00000000-0005-0000-0000-00003C000000}"/>
    <cellStyle name="標準_Ｈ17事項別明細書" xfId="14" xr:uid="{00000000-0005-0000-0000-00003D000000}"/>
    <cellStyle name="標準_Ｈ17性質別比較表" xfId="15" xr:uid="{00000000-0005-0000-0000-00003E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xdr:colOff>
      <xdr:row>13</xdr:row>
      <xdr:rowOff>4763</xdr:rowOff>
    </xdr:from>
    <xdr:to>
      <xdr:col>9</xdr:col>
      <xdr:colOff>321469</xdr:colOff>
      <xdr:row>14</xdr:row>
      <xdr:rowOff>35719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87655" y="2625725"/>
          <a:ext cx="5023485" cy="198755"/>
        </a:xfrm>
        <a:prstGeom prst="ellipse">
          <a:avLst/>
        </a:prstGeom>
        <a:gradFill>
          <a:gsLst>
            <a:gs pos="100000">
              <a:srgbClr val="DBE4F4">
                <a:lumMod val="38000"/>
                <a:alpha val="71000"/>
              </a:srgbClr>
            </a:gs>
            <a:gs pos="0">
              <a:schemeClr val="accent1">
                <a:tint val="66000"/>
                <a:satMod val="160000"/>
              </a:schemeClr>
            </a:gs>
            <a:gs pos="100000">
              <a:schemeClr val="accent1">
                <a:tint val="23500"/>
                <a:satMod val="160000"/>
              </a:scheme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7:K67"/>
  <sheetViews>
    <sheetView tabSelected="1" view="pageBreakPreview" topLeftCell="A34" zoomScale="115" zoomScaleNormal="100" zoomScaleSheetLayoutView="115" workbookViewId="0">
      <selection activeCell="A50" sqref="A50:K52"/>
    </sheetView>
  </sheetViews>
  <sheetFormatPr defaultColWidth="9" defaultRowHeight="13.5"/>
  <cols>
    <col min="1" max="1" width="4.125" customWidth="1"/>
    <col min="2" max="2" width="5.625" customWidth="1"/>
    <col min="10" max="10" width="5.75" customWidth="1"/>
    <col min="11" max="11" width="4" customWidth="1"/>
    <col min="244" max="244" width="4.125" customWidth="1"/>
    <col min="245" max="245" width="5.625" customWidth="1"/>
    <col min="253" max="253" width="5.75" customWidth="1"/>
    <col min="254" max="254" width="4" customWidth="1"/>
    <col min="500" max="500" width="4.125" customWidth="1"/>
    <col min="501" max="501" width="5.625" customWidth="1"/>
    <col min="509" max="509" width="5.75" customWidth="1"/>
    <col min="510" max="510" width="4" customWidth="1"/>
    <col min="756" max="756" width="4.125" customWidth="1"/>
    <col min="757" max="757" width="5.625" customWidth="1"/>
    <col min="765" max="765" width="5.75" customWidth="1"/>
    <col min="766" max="766" width="4" customWidth="1"/>
    <col min="1012" max="1012" width="4.125" customWidth="1"/>
    <col min="1013" max="1013" width="5.625" customWidth="1"/>
    <col min="1021" max="1021" width="5.75" customWidth="1"/>
    <col min="1022" max="1022" width="4" customWidth="1"/>
    <col min="1268" max="1268" width="4.125" customWidth="1"/>
    <col min="1269" max="1269" width="5.625" customWidth="1"/>
    <col min="1277" max="1277" width="5.75" customWidth="1"/>
    <col min="1278" max="1278" width="4" customWidth="1"/>
    <col min="1524" max="1524" width="4.125" customWidth="1"/>
    <col min="1525" max="1525" width="5.625" customWidth="1"/>
    <col min="1533" max="1533" width="5.75" customWidth="1"/>
    <col min="1534" max="1534" width="4" customWidth="1"/>
    <col min="1780" max="1780" width="4.125" customWidth="1"/>
    <col min="1781" max="1781" width="5.625" customWidth="1"/>
    <col min="1789" max="1789" width="5.75" customWidth="1"/>
    <col min="1790" max="1790" width="4" customWidth="1"/>
    <col min="2036" max="2036" width="4.125" customWidth="1"/>
    <col min="2037" max="2037" width="5.625" customWidth="1"/>
    <col min="2045" max="2045" width="5.75" customWidth="1"/>
    <col min="2046" max="2046" width="4" customWidth="1"/>
    <col min="2292" max="2292" width="4.125" customWidth="1"/>
    <col min="2293" max="2293" width="5.625" customWidth="1"/>
    <col min="2301" max="2301" width="5.75" customWidth="1"/>
    <col min="2302" max="2302" width="4" customWidth="1"/>
    <col min="2548" max="2548" width="4.125" customWidth="1"/>
    <col min="2549" max="2549" width="5.625" customWidth="1"/>
    <col min="2557" max="2557" width="5.75" customWidth="1"/>
    <col min="2558" max="2558" width="4" customWidth="1"/>
    <col min="2804" max="2804" width="4.125" customWidth="1"/>
    <col min="2805" max="2805" width="5.625" customWidth="1"/>
    <col min="2813" max="2813" width="5.75" customWidth="1"/>
    <col min="2814" max="2814" width="4" customWidth="1"/>
    <col min="3060" max="3060" width="4.125" customWidth="1"/>
    <col min="3061" max="3061" width="5.625" customWidth="1"/>
    <col min="3069" max="3069" width="5.75" customWidth="1"/>
    <col min="3070" max="3070" width="4" customWidth="1"/>
    <col min="3316" max="3316" width="4.125" customWidth="1"/>
    <col min="3317" max="3317" width="5.625" customWidth="1"/>
    <col min="3325" max="3325" width="5.75" customWidth="1"/>
    <col min="3326" max="3326" width="4" customWidth="1"/>
    <col min="3572" max="3572" width="4.125" customWidth="1"/>
    <col min="3573" max="3573" width="5.625" customWidth="1"/>
    <col min="3581" max="3581" width="5.75" customWidth="1"/>
    <col min="3582" max="3582" width="4" customWidth="1"/>
    <col min="3828" max="3828" width="4.125" customWidth="1"/>
    <col min="3829" max="3829" width="5.625" customWidth="1"/>
    <col min="3837" max="3837" width="5.75" customWidth="1"/>
    <col min="3838" max="3838" width="4" customWidth="1"/>
    <col min="4084" max="4084" width="4.125" customWidth="1"/>
    <col min="4085" max="4085" width="5.625" customWidth="1"/>
    <col min="4093" max="4093" width="5.75" customWidth="1"/>
    <col min="4094" max="4094" width="4" customWidth="1"/>
    <col min="4340" max="4340" width="4.125" customWidth="1"/>
    <col min="4341" max="4341" width="5.625" customWidth="1"/>
    <col min="4349" max="4349" width="5.75" customWidth="1"/>
    <col min="4350" max="4350" width="4" customWidth="1"/>
    <col min="4596" max="4596" width="4.125" customWidth="1"/>
    <col min="4597" max="4597" width="5.625" customWidth="1"/>
    <col min="4605" max="4605" width="5.75" customWidth="1"/>
    <col min="4606" max="4606" width="4" customWidth="1"/>
    <col min="4852" max="4852" width="4.125" customWidth="1"/>
    <col min="4853" max="4853" width="5.625" customWidth="1"/>
    <col min="4861" max="4861" width="5.75" customWidth="1"/>
    <col min="4862" max="4862" width="4" customWidth="1"/>
    <col min="5108" max="5108" width="4.125" customWidth="1"/>
    <col min="5109" max="5109" width="5.625" customWidth="1"/>
    <col min="5117" max="5117" width="5.75" customWidth="1"/>
    <col min="5118" max="5118" width="4" customWidth="1"/>
    <col min="5364" max="5364" width="4.125" customWidth="1"/>
    <col min="5365" max="5365" width="5.625" customWidth="1"/>
    <col min="5373" max="5373" width="5.75" customWidth="1"/>
    <col min="5374" max="5374" width="4" customWidth="1"/>
    <col min="5620" max="5620" width="4.125" customWidth="1"/>
    <col min="5621" max="5621" width="5.625" customWidth="1"/>
    <col min="5629" max="5629" width="5.75" customWidth="1"/>
    <col min="5630" max="5630" width="4" customWidth="1"/>
    <col min="5876" max="5876" width="4.125" customWidth="1"/>
    <col min="5877" max="5877" width="5.625" customWidth="1"/>
    <col min="5885" max="5885" width="5.75" customWidth="1"/>
    <col min="5886" max="5886" width="4" customWidth="1"/>
    <col min="6132" max="6132" width="4.125" customWidth="1"/>
    <col min="6133" max="6133" width="5.625" customWidth="1"/>
    <col min="6141" max="6141" width="5.75" customWidth="1"/>
    <col min="6142" max="6142" width="4" customWidth="1"/>
    <col min="6388" max="6388" width="4.125" customWidth="1"/>
    <col min="6389" max="6389" width="5.625" customWidth="1"/>
    <col min="6397" max="6397" width="5.75" customWidth="1"/>
    <col min="6398" max="6398" width="4" customWidth="1"/>
    <col min="6644" max="6644" width="4.125" customWidth="1"/>
    <col min="6645" max="6645" width="5.625" customWidth="1"/>
    <col min="6653" max="6653" width="5.75" customWidth="1"/>
    <col min="6654" max="6654" width="4" customWidth="1"/>
    <col min="6900" max="6900" width="4.125" customWidth="1"/>
    <col min="6901" max="6901" width="5.625" customWidth="1"/>
    <col min="6909" max="6909" width="5.75" customWidth="1"/>
    <col min="6910" max="6910" width="4" customWidth="1"/>
    <col min="7156" max="7156" width="4.125" customWidth="1"/>
    <col min="7157" max="7157" width="5.625" customWidth="1"/>
    <col min="7165" max="7165" width="5.75" customWidth="1"/>
    <col min="7166" max="7166" width="4" customWidth="1"/>
    <col min="7412" max="7412" width="4.125" customWidth="1"/>
    <col min="7413" max="7413" width="5.625" customWidth="1"/>
    <col min="7421" max="7421" width="5.75" customWidth="1"/>
    <col min="7422" max="7422" width="4" customWidth="1"/>
    <col min="7668" max="7668" width="4.125" customWidth="1"/>
    <col min="7669" max="7669" width="5.625" customWidth="1"/>
    <col min="7677" max="7677" width="5.75" customWidth="1"/>
    <col min="7678" max="7678" width="4" customWidth="1"/>
    <col min="7924" max="7924" width="4.125" customWidth="1"/>
    <col min="7925" max="7925" width="5.625" customWidth="1"/>
    <col min="7933" max="7933" width="5.75" customWidth="1"/>
    <col min="7934" max="7934" width="4" customWidth="1"/>
    <col min="8180" max="8180" width="4.125" customWidth="1"/>
    <col min="8181" max="8181" width="5.625" customWidth="1"/>
    <col min="8189" max="8189" width="5.75" customWidth="1"/>
    <col min="8190" max="8190" width="4" customWidth="1"/>
    <col min="8436" max="8436" width="4.125" customWidth="1"/>
    <col min="8437" max="8437" width="5.625" customWidth="1"/>
    <col min="8445" max="8445" width="5.75" customWidth="1"/>
    <col min="8446" max="8446" width="4" customWidth="1"/>
    <col min="8692" max="8692" width="4.125" customWidth="1"/>
    <col min="8693" max="8693" width="5.625" customWidth="1"/>
    <col min="8701" max="8701" width="5.75" customWidth="1"/>
    <col min="8702" max="8702" width="4" customWidth="1"/>
    <col min="8948" max="8948" width="4.125" customWidth="1"/>
    <col min="8949" max="8949" width="5.625" customWidth="1"/>
    <col min="8957" max="8957" width="5.75" customWidth="1"/>
    <col min="8958" max="8958" width="4" customWidth="1"/>
    <col min="9204" max="9204" width="4.125" customWidth="1"/>
    <col min="9205" max="9205" width="5.625" customWidth="1"/>
    <col min="9213" max="9213" width="5.75" customWidth="1"/>
    <col min="9214" max="9214" width="4" customWidth="1"/>
    <col min="9460" max="9460" width="4.125" customWidth="1"/>
    <col min="9461" max="9461" width="5.625" customWidth="1"/>
    <col min="9469" max="9469" width="5.75" customWidth="1"/>
    <col min="9470" max="9470" width="4" customWidth="1"/>
    <col min="9716" max="9716" width="4.125" customWidth="1"/>
    <col min="9717" max="9717" width="5.625" customWidth="1"/>
    <col min="9725" max="9725" width="5.75" customWidth="1"/>
    <col min="9726" max="9726" width="4" customWidth="1"/>
    <col min="9972" max="9972" width="4.125" customWidth="1"/>
    <col min="9973" max="9973" width="5.625" customWidth="1"/>
    <col min="9981" max="9981" width="5.75" customWidth="1"/>
    <col min="9982" max="9982" width="4" customWidth="1"/>
    <col min="10228" max="10228" width="4.125" customWidth="1"/>
    <col min="10229" max="10229" width="5.625" customWidth="1"/>
    <col min="10237" max="10237" width="5.75" customWidth="1"/>
    <col min="10238" max="10238" width="4" customWidth="1"/>
    <col min="10484" max="10484" width="4.125" customWidth="1"/>
    <col min="10485" max="10485" width="5.625" customWidth="1"/>
    <col min="10493" max="10493" width="5.75" customWidth="1"/>
    <col min="10494" max="10494" width="4" customWidth="1"/>
    <col min="10740" max="10740" width="4.125" customWidth="1"/>
    <col min="10741" max="10741" width="5.625" customWidth="1"/>
    <col min="10749" max="10749" width="5.75" customWidth="1"/>
    <col min="10750" max="10750" width="4" customWidth="1"/>
    <col min="10996" max="10996" width="4.125" customWidth="1"/>
    <col min="10997" max="10997" width="5.625" customWidth="1"/>
    <col min="11005" max="11005" width="5.75" customWidth="1"/>
    <col min="11006" max="11006" width="4" customWidth="1"/>
    <col min="11252" max="11252" width="4.125" customWidth="1"/>
    <col min="11253" max="11253" width="5.625" customWidth="1"/>
    <col min="11261" max="11261" width="5.75" customWidth="1"/>
    <col min="11262" max="11262" width="4" customWidth="1"/>
    <col min="11508" max="11508" width="4.125" customWidth="1"/>
    <col min="11509" max="11509" width="5.625" customWidth="1"/>
    <col min="11517" max="11517" width="5.75" customWidth="1"/>
    <col min="11518" max="11518" width="4" customWidth="1"/>
    <col min="11764" max="11764" width="4.125" customWidth="1"/>
    <col min="11765" max="11765" width="5.625" customWidth="1"/>
    <col min="11773" max="11773" width="5.75" customWidth="1"/>
    <col min="11774" max="11774" width="4" customWidth="1"/>
    <col min="12020" max="12020" width="4.125" customWidth="1"/>
    <col min="12021" max="12021" width="5.625" customWidth="1"/>
    <col min="12029" max="12029" width="5.75" customWidth="1"/>
    <col min="12030" max="12030" width="4" customWidth="1"/>
    <col min="12276" max="12276" width="4.125" customWidth="1"/>
    <col min="12277" max="12277" width="5.625" customWidth="1"/>
    <col min="12285" max="12285" width="5.75" customWidth="1"/>
    <col min="12286" max="12286" width="4" customWidth="1"/>
    <col min="12532" max="12532" width="4.125" customWidth="1"/>
    <col min="12533" max="12533" width="5.625" customWidth="1"/>
    <col min="12541" max="12541" width="5.75" customWidth="1"/>
    <col min="12542" max="12542" width="4" customWidth="1"/>
    <col min="12788" max="12788" width="4.125" customWidth="1"/>
    <col min="12789" max="12789" width="5.625" customWidth="1"/>
    <col min="12797" max="12797" width="5.75" customWidth="1"/>
    <col min="12798" max="12798" width="4" customWidth="1"/>
    <col min="13044" max="13044" width="4.125" customWidth="1"/>
    <col min="13045" max="13045" width="5.625" customWidth="1"/>
    <col min="13053" max="13053" width="5.75" customWidth="1"/>
    <col min="13054" max="13054" width="4" customWidth="1"/>
    <col min="13300" max="13300" width="4.125" customWidth="1"/>
    <col min="13301" max="13301" width="5.625" customWidth="1"/>
    <col min="13309" max="13309" width="5.75" customWidth="1"/>
    <col min="13310" max="13310" width="4" customWidth="1"/>
    <col min="13556" max="13556" width="4.125" customWidth="1"/>
    <col min="13557" max="13557" width="5.625" customWidth="1"/>
    <col min="13565" max="13565" width="5.75" customWidth="1"/>
    <col min="13566" max="13566" width="4" customWidth="1"/>
    <col min="13812" max="13812" width="4.125" customWidth="1"/>
    <col min="13813" max="13813" width="5.625" customWidth="1"/>
    <col min="13821" max="13821" width="5.75" customWidth="1"/>
    <col min="13822" max="13822" width="4" customWidth="1"/>
    <col min="14068" max="14068" width="4.125" customWidth="1"/>
    <col min="14069" max="14069" width="5.625" customWidth="1"/>
    <col min="14077" max="14077" width="5.75" customWidth="1"/>
    <col min="14078" max="14078" width="4" customWidth="1"/>
    <col min="14324" max="14324" width="4.125" customWidth="1"/>
    <col min="14325" max="14325" width="5.625" customWidth="1"/>
    <col min="14333" max="14333" width="5.75" customWidth="1"/>
    <col min="14334" max="14334" width="4" customWidth="1"/>
    <col min="14580" max="14580" width="4.125" customWidth="1"/>
    <col min="14581" max="14581" width="5.625" customWidth="1"/>
    <col min="14589" max="14589" width="5.75" customWidth="1"/>
    <col min="14590" max="14590" width="4" customWidth="1"/>
    <col min="14836" max="14836" width="4.125" customWidth="1"/>
    <col min="14837" max="14837" width="5.625" customWidth="1"/>
    <col min="14845" max="14845" width="5.75" customWidth="1"/>
    <col min="14846" max="14846" width="4" customWidth="1"/>
    <col min="15092" max="15092" width="4.125" customWidth="1"/>
    <col min="15093" max="15093" width="5.625" customWidth="1"/>
    <col min="15101" max="15101" width="5.75" customWidth="1"/>
    <col min="15102" max="15102" width="4" customWidth="1"/>
    <col min="15348" max="15348" width="4.125" customWidth="1"/>
    <col min="15349" max="15349" width="5.625" customWidth="1"/>
    <col min="15357" max="15357" width="5.75" customWidth="1"/>
    <col min="15358" max="15358" width="4" customWidth="1"/>
    <col min="15604" max="15604" width="4.125" customWidth="1"/>
    <col min="15605" max="15605" width="5.625" customWidth="1"/>
    <col min="15613" max="15613" width="5.75" customWidth="1"/>
    <col min="15614" max="15614" width="4" customWidth="1"/>
    <col min="15860" max="15860" width="4.125" customWidth="1"/>
    <col min="15861" max="15861" width="5.625" customWidth="1"/>
    <col min="15869" max="15869" width="5.75" customWidth="1"/>
    <col min="15870" max="15870" width="4" customWidth="1"/>
    <col min="16116" max="16116" width="4.125" customWidth="1"/>
    <col min="16117" max="16117" width="5.625" customWidth="1"/>
    <col min="16125" max="16125" width="5.75" customWidth="1"/>
    <col min="16126" max="16126" width="4" customWidth="1"/>
  </cols>
  <sheetData>
    <row r="7" spans="1:11">
      <c r="A7" s="704" t="s">
        <v>0</v>
      </c>
      <c r="B7" s="704"/>
      <c r="C7" s="704"/>
      <c r="D7" s="704"/>
      <c r="E7" s="704"/>
      <c r="F7" s="704"/>
      <c r="G7" s="704"/>
      <c r="H7" s="704"/>
      <c r="I7" s="704"/>
      <c r="J7" s="704"/>
      <c r="K7" s="704"/>
    </row>
    <row r="8" spans="1:11">
      <c r="A8" s="704"/>
      <c r="B8" s="704"/>
      <c r="C8" s="704"/>
      <c r="D8" s="704"/>
      <c r="E8" s="704"/>
      <c r="F8" s="704"/>
      <c r="G8" s="704"/>
      <c r="H8" s="704"/>
      <c r="I8" s="704"/>
      <c r="J8" s="704"/>
      <c r="K8" s="704"/>
    </row>
    <row r="9" spans="1:11">
      <c r="A9" s="704"/>
      <c r="B9" s="704"/>
      <c r="C9" s="704"/>
      <c r="D9" s="704"/>
      <c r="E9" s="704"/>
      <c r="F9" s="704"/>
      <c r="G9" s="704"/>
      <c r="H9" s="704"/>
      <c r="I9" s="704"/>
      <c r="J9" s="704"/>
      <c r="K9" s="704"/>
    </row>
    <row r="11" spans="1:11" ht="48" customHeight="1">
      <c r="A11" s="705" t="s">
        <v>1</v>
      </c>
      <c r="B11" s="705"/>
      <c r="C11" s="705"/>
      <c r="D11" s="705"/>
      <c r="E11" s="705"/>
      <c r="F11" s="705"/>
      <c r="G11" s="705"/>
      <c r="H11" s="705"/>
      <c r="I11" s="705"/>
      <c r="J11" s="705"/>
      <c r="K11" s="705"/>
    </row>
    <row r="12" spans="1:11">
      <c r="A12" s="705"/>
      <c r="B12" s="705"/>
      <c r="C12" s="705"/>
      <c r="D12" s="705"/>
      <c r="E12" s="705"/>
      <c r="F12" s="705"/>
      <c r="G12" s="705"/>
      <c r="H12" s="705"/>
      <c r="I12" s="705"/>
      <c r="J12" s="705"/>
      <c r="K12" s="705"/>
    </row>
    <row r="13" spans="1:11">
      <c r="A13" s="705"/>
      <c r="B13" s="705"/>
      <c r="C13" s="705"/>
      <c r="D13" s="705"/>
      <c r="E13" s="705"/>
      <c r="F13" s="705"/>
      <c r="G13" s="705"/>
      <c r="H13" s="705"/>
      <c r="I13" s="705"/>
      <c r="J13" s="705"/>
      <c r="K13" s="705"/>
    </row>
    <row r="16" spans="1:11" ht="13.5" customHeight="1">
      <c r="A16" s="685"/>
      <c r="B16" s="686"/>
      <c r="C16" s="686"/>
      <c r="D16" s="686"/>
      <c r="E16" s="686"/>
      <c r="F16" s="686"/>
      <c r="G16" s="686"/>
      <c r="H16" s="686"/>
      <c r="I16" s="686"/>
      <c r="J16" s="686"/>
      <c r="K16" s="685"/>
    </row>
    <row r="17" spans="1:11">
      <c r="A17" s="685"/>
      <c r="B17" s="686"/>
      <c r="C17" s="686"/>
      <c r="D17" s="686"/>
      <c r="E17" s="686"/>
      <c r="F17" s="686"/>
      <c r="G17" s="686"/>
      <c r="H17" s="686"/>
      <c r="I17" s="686"/>
      <c r="J17" s="686"/>
      <c r="K17" s="685"/>
    </row>
    <row r="18" spans="1:11">
      <c r="A18" s="685"/>
      <c r="B18" s="686"/>
      <c r="C18" s="686"/>
      <c r="D18" s="686"/>
      <c r="E18" s="686"/>
      <c r="F18" s="686"/>
      <c r="G18" s="686"/>
      <c r="H18" s="686"/>
      <c r="I18" s="686"/>
      <c r="J18" s="686"/>
      <c r="K18" s="685"/>
    </row>
    <row r="19" spans="1:11">
      <c r="A19" s="685"/>
      <c r="B19" s="686"/>
      <c r="C19" s="686"/>
      <c r="D19" s="686"/>
      <c r="E19" s="686"/>
      <c r="F19" s="686"/>
      <c r="G19" s="686"/>
      <c r="H19" s="686"/>
      <c r="I19" s="686"/>
      <c r="J19" s="686"/>
      <c r="K19" s="685"/>
    </row>
    <row r="20" spans="1:11">
      <c r="A20" s="685"/>
      <c r="B20" s="686"/>
      <c r="C20" s="686"/>
      <c r="D20" s="686"/>
      <c r="E20" s="686"/>
      <c r="F20" s="686"/>
      <c r="G20" s="686"/>
      <c r="H20" s="686"/>
      <c r="I20" s="686"/>
      <c r="J20" s="686"/>
      <c r="K20" s="685"/>
    </row>
    <row r="21" spans="1:11">
      <c r="A21" s="685"/>
      <c r="B21" s="686"/>
      <c r="C21" s="686"/>
      <c r="D21" s="686"/>
      <c r="E21" s="686"/>
      <c r="F21" s="686"/>
      <c r="G21" s="686"/>
      <c r="H21" s="686"/>
      <c r="I21" s="686"/>
      <c r="J21" s="686"/>
      <c r="K21" s="685"/>
    </row>
    <row r="22" spans="1:11">
      <c r="A22" s="685"/>
      <c r="B22" s="686"/>
      <c r="C22" s="686"/>
      <c r="D22" s="686"/>
      <c r="E22" s="686"/>
      <c r="F22" s="686"/>
      <c r="G22" s="686"/>
      <c r="H22" s="686"/>
      <c r="I22" s="686"/>
      <c r="J22" s="686"/>
      <c r="K22" s="685"/>
    </row>
    <row r="23" spans="1:11">
      <c r="A23" s="685"/>
      <c r="B23" s="686"/>
      <c r="C23" s="686"/>
      <c r="D23" s="686"/>
      <c r="E23" s="686"/>
      <c r="F23" s="686"/>
      <c r="G23" s="686"/>
      <c r="H23" s="686"/>
      <c r="I23" s="686"/>
      <c r="J23" s="686"/>
      <c r="K23" s="685"/>
    </row>
    <row r="24" spans="1:11">
      <c r="A24" s="685"/>
      <c r="B24" s="686"/>
      <c r="C24" s="686"/>
      <c r="D24" s="686"/>
      <c r="E24" s="686"/>
      <c r="F24" s="686"/>
      <c r="G24" s="686"/>
      <c r="H24" s="686"/>
      <c r="I24" s="686"/>
      <c r="J24" s="686"/>
      <c r="K24" s="685"/>
    </row>
    <row r="25" spans="1:11">
      <c r="A25" s="685"/>
      <c r="B25" s="686"/>
      <c r="C25" s="686"/>
      <c r="D25" s="686"/>
      <c r="E25" s="686"/>
      <c r="F25" s="686"/>
      <c r="G25" s="686"/>
      <c r="H25" s="686"/>
      <c r="I25" s="686"/>
      <c r="J25" s="686"/>
      <c r="K25" s="685"/>
    </row>
    <row r="26" spans="1:11">
      <c r="A26" s="685"/>
      <c r="B26" s="686"/>
      <c r="C26" s="686"/>
      <c r="D26" s="686"/>
      <c r="E26" s="686"/>
      <c r="F26" s="686"/>
      <c r="G26" s="686"/>
      <c r="H26" s="686"/>
      <c r="I26" s="686"/>
      <c r="J26" s="686"/>
      <c r="K26" s="685"/>
    </row>
    <row r="27" spans="1:11" ht="13.5" customHeight="1">
      <c r="A27" s="687"/>
      <c r="B27" s="687"/>
      <c r="C27" s="687"/>
      <c r="D27" s="687"/>
      <c r="E27" s="687"/>
      <c r="F27" s="687"/>
      <c r="G27" s="687"/>
      <c r="H27" s="687"/>
      <c r="I27" s="687"/>
      <c r="J27" s="687"/>
      <c r="K27" s="685"/>
    </row>
    <row r="28" spans="1:11" ht="13.5" customHeight="1">
      <c r="A28" s="687"/>
      <c r="B28" s="687"/>
      <c r="C28" s="687"/>
      <c r="D28" s="687"/>
      <c r="E28" s="687"/>
      <c r="F28" s="687"/>
      <c r="G28" s="687"/>
      <c r="H28" s="687"/>
      <c r="I28" s="687"/>
      <c r="J28" s="687"/>
      <c r="K28" s="685"/>
    </row>
    <row r="29" spans="1:11" ht="13.5" customHeight="1">
      <c r="A29" s="687"/>
      <c r="B29" s="687"/>
      <c r="C29" s="687"/>
      <c r="D29" s="687"/>
      <c r="E29" s="687"/>
      <c r="F29" s="687"/>
      <c r="G29" s="687"/>
      <c r="H29" s="687"/>
      <c r="I29" s="687"/>
      <c r="J29" s="687"/>
      <c r="K29" s="685"/>
    </row>
    <row r="30" spans="1:11" ht="13.5" customHeight="1">
      <c r="A30" s="687"/>
      <c r="B30" s="687"/>
      <c r="C30" s="687"/>
      <c r="D30" s="687"/>
      <c r="E30" s="687"/>
      <c r="F30" s="687"/>
      <c r="G30" s="687"/>
      <c r="H30" s="687"/>
      <c r="I30" s="687"/>
      <c r="J30" s="687"/>
      <c r="K30" s="685"/>
    </row>
    <row r="31" spans="1:11" ht="13.5" customHeight="1">
      <c r="A31" s="687"/>
      <c r="B31" s="687"/>
      <c r="C31" s="687"/>
      <c r="D31" s="687"/>
      <c r="E31" s="687"/>
      <c r="F31" s="687"/>
      <c r="G31" s="687"/>
      <c r="H31" s="687"/>
      <c r="I31" s="687"/>
      <c r="J31" s="687"/>
      <c r="K31" s="685"/>
    </row>
    <row r="32" spans="1:11" ht="13.5" customHeight="1">
      <c r="A32" s="687"/>
      <c r="B32" s="687"/>
      <c r="C32" s="687"/>
      <c r="D32" s="687"/>
      <c r="E32" s="687"/>
      <c r="F32" s="687"/>
      <c r="G32" s="687"/>
      <c r="H32" s="687"/>
      <c r="I32" s="687"/>
      <c r="J32" s="687"/>
      <c r="K32" s="685"/>
    </row>
    <row r="33" spans="1:11" ht="13.5" customHeight="1">
      <c r="A33" s="687"/>
      <c r="B33" s="687"/>
      <c r="C33" s="687"/>
      <c r="D33" s="687"/>
      <c r="E33" s="687"/>
      <c r="F33" s="687"/>
      <c r="G33" s="687"/>
      <c r="H33" s="687"/>
      <c r="I33" s="687"/>
      <c r="J33" s="687"/>
      <c r="K33" s="685"/>
    </row>
    <row r="34" spans="1:11" ht="13.5" customHeight="1"/>
    <row r="35" spans="1:11">
      <c r="A35" s="685"/>
      <c r="B35" s="686"/>
      <c r="C35" s="686"/>
      <c r="D35" s="686"/>
      <c r="E35" s="686"/>
      <c r="F35" s="686"/>
      <c r="G35" s="686"/>
      <c r="H35" s="686"/>
      <c r="I35" s="686"/>
      <c r="J35" s="686"/>
      <c r="K35" s="685"/>
    </row>
    <row r="36" spans="1:11">
      <c r="A36" s="685"/>
      <c r="B36" s="686"/>
      <c r="C36" s="686"/>
      <c r="D36" s="686"/>
      <c r="E36" s="686"/>
      <c r="F36" s="686"/>
      <c r="G36" s="686"/>
      <c r="H36" s="686"/>
      <c r="I36" s="686"/>
      <c r="J36" s="686"/>
      <c r="K36" s="685"/>
    </row>
    <row r="37" spans="1:11">
      <c r="A37" s="685"/>
      <c r="B37" s="686"/>
      <c r="C37" s="686"/>
      <c r="D37" s="686"/>
      <c r="E37" s="686"/>
      <c r="F37" s="686"/>
      <c r="G37" s="686"/>
      <c r="H37" s="686"/>
      <c r="I37" s="686"/>
      <c r="J37" s="686"/>
      <c r="K37" s="685"/>
    </row>
    <row r="38" spans="1:11">
      <c r="A38" s="685"/>
      <c r="B38" s="686"/>
      <c r="C38" s="686"/>
      <c r="D38" s="686"/>
      <c r="E38" s="686"/>
      <c r="F38" s="686"/>
      <c r="G38" s="686"/>
      <c r="H38" s="686"/>
      <c r="I38" s="686"/>
      <c r="J38" s="686"/>
      <c r="K38" s="685"/>
    </row>
    <row r="39" spans="1:11">
      <c r="A39" s="685"/>
      <c r="B39" s="686"/>
      <c r="C39" s="686"/>
      <c r="D39" s="686"/>
      <c r="E39" s="686"/>
      <c r="F39" s="686"/>
      <c r="G39" s="686"/>
      <c r="H39" s="686"/>
      <c r="I39" s="686"/>
      <c r="J39" s="686"/>
      <c r="K39" s="685"/>
    </row>
    <row r="40" spans="1:11">
      <c r="A40" s="685"/>
      <c r="B40" s="686"/>
      <c r="C40" s="686"/>
      <c r="D40" s="686"/>
      <c r="E40" s="686"/>
      <c r="F40" s="686"/>
      <c r="G40" s="686"/>
      <c r="H40" s="686"/>
      <c r="I40" s="686"/>
      <c r="J40" s="686"/>
      <c r="K40" s="685"/>
    </row>
    <row r="41" spans="1:11">
      <c r="A41" s="685"/>
      <c r="B41" s="688"/>
      <c r="C41" s="688"/>
      <c r="D41" s="688"/>
      <c r="E41" s="688"/>
      <c r="F41" s="688"/>
      <c r="G41" s="688"/>
      <c r="H41" s="688"/>
      <c r="I41" s="688"/>
      <c r="J41" s="688"/>
      <c r="K41" s="685"/>
    </row>
    <row r="42" spans="1:11">
      <c r="A42" s="689"/>
      <c r="B42" s="689"/>
      <c r="C42" s="690"/>
      <c r="D42" s="690"/>
      <c r="E42" s="690"/>
      <c r="F42" s="690"/>
      <c r="G42" s="690"/>
      <c r="H42" s="687"/>
      <c r="I42" s="687"/>
      <c r="J42" s="687"/>
    </row>
    <row r="43" spans="1:11">
      <c r="A43" s="691"/>
      <c r="B43" s="692"/>
      <c r="C43" s="693"/>
      <c r="D43" s="693"/>
      <c r="E43" s="693"/>
      <c r="F43" s="693"/>
      <c r="G43" s="693"/>
      <c r="H43" s="692"/>
      <c r="I43" s="692"/>
      <c r="J43" s="692"/>
      <c r="K43" s="697"/>
    </row>
    <row r="44" spans="1:11">
      <c r="A44" s="694"/>
      <c r="B44" s="706" t="s">
        <v>2</v>
      </c>
      <c r="C44" s="707"/>
      <c r="D44" s="707"/>
      <c r="E44" s="707"/>
      <c r="F44" s="707"/>
      <c r="G44" s="707"/>
      <c r="H44" s="707"/>
      <c r="I44" s="707"/>
      <c r="J44" s="707"/>
      <c r="K44" s="698"/>
    </row>
    <row r="45" spans="1:11">
      <c r="A45" s="694"/>
      <c r="B45" s="707"/>
      <c r="C45" s="707"/>
      <c r="D45" s="707"/>
      <c r="E45" s="707"/>
      <c r="F45" s="707"/>
      <c r="G45" s="707"/>
      <c r="H45" s="707"/>
      <c r="I45" s="707"/>
      <c r="J45" s="707"/>
      <c r="K45" s="698"/>
    </row>
    <row r="46" spans="1:11">
      <c r="A46" s="694"/>
      <c r="B46" s="707"/>
      <c r="C46" s="707"/>
      <c r="D46" s="707"/>
      <c r="E46" s="707"/>
      <c r="F46" s="707"/>
      <c r="G46" s="707"/>
      <c r="H46" s="707"/>
      <c r="I46" s="707"/>
      <c r="J46" s="707"/>
      <c r="K46" s="698"/>
    </row>
    <row r="47" spans="1:11">
      <c r="A47" s="695"/>
      <c r="B47" s="696"/>
      <c r="C47" s="696"/>
      <c r="D47" s="696"/>
      <c r="E47" s="696"/>
      <c r="F47" s="696"/>
      <c r="G47" s="696"/>
      <c r="H47" s="696"/>
      <c r="I47" s="696"/>
      <c r="J47" s="696"/>
      <c r="K47" s="699"/>
    </row>
    <row r="48" spans="1:11" ht="26.25" customHeight="1">
      <c r="A48" s="687"/>
      <c r="B48" s="687"/>
      <c r="C48" s="687"/>
      <c r="D48" s="687"/>
      <c r="E48" s="687"/>
      <c r="F48" s="687"/>
      <c r="G48" s="687"/>
      <c r="H48" s="687"/>
      <c r="I48" s="687"/>
      <c r="J48" s="687"/>
      <c r="K48" s="685"/>
    </row>
    <row r="49" spans="1:11" ht="34.5" customHeight="1">
      <c r="A49" s="703" t="s">
        <v>3</v>
      </c>
      <c r="B49" s="703"/>
      <c r="C49" s="703"/>
      <c r="D49" s="703"/>
      <c r="E49" s="703"/>
      <c r="F49" s="703"/>
      <c r="G49" s="703"/>
      <c r="H49" s="703"/>
      <c r="I49" s="703"/>
      <c r="J49" s="703"/>
      <c r="K49" s="703"/>
    </row>
    <row r="50" spans="1:11" ht="34.5" customHeight="1">
      <c r="A50" s="708" t="s">
        <v>4</v>
      </c>
      <c r="B50" s="708"/>
      <c r="C50" s="708"/>
      <c r="D50" s="708"/>
      <c r="E50" s="708"/>
      <c r="F50" s="708"/>
      <c r="G50" s="708"/>
      <c r="H50" s="708"/>
      <c r="I50" s="708"/>
      <c r="J50" s="708"/>
      <c r="K50" s="708"/>
    </row>
    <row r="51" spans="1:11" ht="13.5" customHeight="1">
      <c r="A51" s="708"/>
      <c r="B51" s="708"/>
      <c r="C51" s="708"/>
      <c r="D51" s="708"/>
      <c r="E51" s="708"/>
      <c r="F51" s="708"/>
      <c r="G51" s="708"/>
      <c r="H51" s="708"/>
      <c r="I51" s="708"/>
      <c r="J51" s="708"/>
      <c r="K51" s="708"/>
    </row>
    <row r="52" spans="1:11" ht="24.75" customHeight="1">
      <c r="A52" s="708"/>
      <c r="B52" s="708"/>
      <c r="C52" s="708"/>
      <c r="D52" s="708"/>
      <c r="E52" s="708"/>
      <c r="F52" s="708"/>
      <c r="G52" s="708"/>
      <c r="H52" s="708"/>
      <c r="I52" s="708"/>
      <c r="J52" s="708"/>
      <c r="K52" s="708"/>
    </row>
    <row r="53" spans="1:11" ht="13.5" customHeight="1"/>
    <row r="54" spans="1:11" ht="13.5" customHeight="1"/>
    <row r="55" spans="1:11" ht="13.5" customHeight="1"/>
    <row r="56" spans="1:11" ht="13.5" customHeight="1"/>
    <row r="61" spans="1:11" ht="16.5" customHeight="1"/>
    <row r="67" ht="45" customHeight="1"/>
  </sheetData>
  <mergeCells count="5">
    <mergeCell ref="A49:K49"/>
    <mergeCell ref="A7:K9"/>
    <mergeCell ref="A11:K13"/>
    <mergeCell ref="B44:J46"/>
    <mergeCell ref="A50:K52"/>
  </mergeCells>
  <phoneticPr fontId="48"/>
  <pageMargins left="1.1013888888888901" right="0.70763888888888904" top="0.74791666666666701" bottom="0.74791666666666701" header="0.31388888888888899" footer="0.31388888888888899"/>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AB33"/>
  <sheetViews>
    <sheetView view="pageBreakPreview" topLeftCell="F10" zoomScale="85" zoomScaleNormal="100" zoomScaleSheetLayoutView="85" workbookViewId="0">
      <selection activeCell="T23" sqref="T23"/>
    </sheetView>
  </sheetViews>
  <sheetFormatPr defaultColWidth="9" defaultRowHeight="13.5"/>
  <cols>
    <col min="1" max="1" width="2.625" customWidth="1"/>
    <col min="2" max="2" width="0.875" style="1" customWidth="1"/>
    <col min="3" max="3" width="3.625" style="2" customWidth="1"/>
    <col min="4" max="4" width="0.875" style="2" customWidth="1"/>
    <col min="5" max="5" width="3.625" style="2" customWidth="1"/>
    <col min="6" max="6" width="0.875" style="2" customWidth="1"/>
    <col min="7" max="7" width="23" style="2" customWidth="1"/>
    <col min="8" max="8" width="0.875" style="2" customWidth="1"/>
    <col min="9" max="9" width="13.875" style="2" customWidth="1"/>
    <col min="10" max="10" width="0.875" style="2" customWidth="1"/>
    <col min="11" max="11" width="13.875" style="2" customWidth="1"/>
    <col min="12" max="12" width="0.875" style="2" customWidth="1"/>
    <col min="13" max="13" width="13.875" style="2" customWidth="1"/>
    <col min="14" max="14" width="0.875" style="2" customWidth="1"/>
    <col min="15" max="15" width="12.125" style="2" customWidth="1"/>
    <col min="16" max="16" width="0.875" style="2" customWidth="1"/>
    <col min="18" max="24" width="19.125" style="1" customWidth="1"/>
    <col min="25" max="28" width="19.125" customWidth="1"/>
  </cols>
  <sheetData>
    <row r="1" spans="1:28" ht="27" customHeight="1">
      <c r="A1" s="3"/>
      <c r="B1" s="4"/>
      <c r="C1" s="985" t="s">
        <v>423</v>
      </c>
      <c r="D1" s="985"/>
      <c r="E1" s="985"/>
      <c r="F1" s="985"/>
      <c r="G1" s="985"/>
      <c r="H1" s="985"/>
      <c r="I1" s="985"/>
      <c r="J1" s="985"/>
      <c r="K1" s="985"/>
      <c r="L1" s="985"/>
      <c r="M1" s="985"/>
      <c r="N1" s="985"/>
      <c r="O1" s="985"/>
      <c r="P1" s="26"/>
      <c r="Q1" s="26"/>
      <c r="R1" s="4"/>
      <c r="S1" s="4"/>
      <c r="T1" s="4"/>
      <c r="U1" s="4"/>
      <c r="V1" s="4"/>
      <c r="W1" s="4"/>
      <c r="X1" s="4"/>
      <c r="Y1" s="4"/>
      <c r="Z1" s="4"/>
      <c r="AA1" s="4"/>
    </row>
    <row r="2" spans="1:28" ht="20.25" customHeight="1">
      <c r="A2" s="3"/>
      <c r="B2" s="4"/>
      <c r="C2" s="4"/>
      <c r="D2" s="4"/>
      <c r="E2" s="4"/>
      <c r="F2" s="4"/>
      <c r="G2" s="4"/>
      <c r="H2" s="4"/>
      <c r="I2" s="4"/>
      <c r="J2" s="4"/>
      <c r="K2" s="986" t="s">
        <v>424</v>
      </c>
      <c r="L2" s="986"/>
      <c r="M2" s="986"/>
      <c r="N2" s="986"/>
      <c r="O2" s="986"/>
      <c r="P2" s="27"/>
      <c r="Q2" s="27"/>
      <c r="R2" s="4"/>
      <c r="S2" s="4"/>
      <c r="T2" s="4"/>
      <c r="U2" s="4"/>
      <c r="V2" s="4"/>
      <c r="W2" s="4"/>
      <c r="X2" s="4"/>
      <c r="Y2" s="4"/>
      <c r="Z2" s="4"/>
      <c r="AA2" s="4"/>
    </row>
    <row r="3" spans="1:28" ht="27" customHeight="1">
      <c r="A3" s="3"/>
      <c r="B3" s="5"/>
      <c r="C3" s="987" t="s">
        <v>425</v>
      </c>
      <c r="D3" s="987"/>
      <c r="E3" s="987"/>
      <c r="F3" s="987"/>
      <c r="G3" s="987"/>
      <c r="H3" s="6"/>
      <c r="I3" s="988" t="s">
        <v>357</v>
      </c>
      <c r="J3" s="989"/>
      <c r="K3" s="990" t="s">
        <v>426</v>
      </c>
      <c r="L3" s="991"/>
      <c r="M3" s="988" t="s">
        <v>427</v>
      </c>
      <c r="N3" s="989"/>
      <c r="O3" s="988" t="s">
        <v>428</v>
      </c>
      <c r="P3" s="992"/>
      <c r="Q3" s="54"/>
      <c r="R3" s="55"/>
      <c r="S3" s="55"/>
      <c r="T3" s="55"/>
      <c r="U3" s="55"/>
      <c r="V3" s="55"/>
      <c r="W3" s="55"/>
      <c r="X3" s="55"/>
      <c r="Y3" s="55"/>
      <c r="Z3" s="55"/>
      <c r="AA3" s="4"/>
    </row>
    <row r="4" spans="1:28" ht="30" customHeight="1">
      <c r="A4" s="3"/>
      <c r="B4" s="7"/>
      <c r="C4" s="982" t="s">
        <v>429</v>
      </c>
      <c r="D4" s="982"/>
      <c r="E4" s="983"/>
      <c r="F4" s="983"/>
      <c r="G4" s="983"/>
      <c r="H4" s="8"/>
      <c r="I4" s="28"/>
      <c r="J4" s="29"/>
      <c r="K4" s="30"/>
      <c r="L4" s="29"/>
      <c r="M4" s="28"/>
      <c r="N4" s="31"/>
      <c r="O4" s="32"/>
      <c r="P4" s="33"/>
      <c r="Q4" s="54"/>
      <c r="R4" s="55"/>
      <c r="S4" s="55"/>
      <c r="T4" s="55"/>
      <c r="U4" s="55"/>
      <c r="V4" s="55"/>
      <c r="W4" s="55"/>
      <c r="X4" s="55"/>
      <c r="Y4" s="55"/>
      <c r="Z4" s="55"/>
      <c r="AA4" s="4"/>
    </row>
    <row r="5" spans="1:28" ht="30" customHeight="1">
      <c r="A5" s="3"/>
      <c r="B5" s="7"/>
      <c r="C5" s="9"/>
      <c r="D5" s="10"/>
      <c r="E5" s="977" t="s">
        <v>430</v>
      </c>
      <c r="F5" s="979"/>
      <c r="G5" s="979"/>
      <c r="H5" s="12"/>
      <c r="I5" s="34">
        <v>4</v>
      </c>
      <c r="J5" s="35"/>
      <c r="K5" s="36">
        <v>2</v>
      </c>
      <c r="L5" s="35"/>
      <c r="M5" s="34">
        <v>6</v>
      </c>
      <c r="N5" s="37"/>
      <c r="O5" s="38"/>
      <c r="P5" s="39"/>
      <c r="Q5" s="54"/>
      <c r="R5" s="56"/>
      <c r="S5" s="56"/>
      <c r="T5" s="56"/>
      <c r="U5" s="57"/>
      <c r="V5" s="57"/>
      <c r="W5" s="57"/>
      <c r="X5" s="57"/>
      <c r="Y5" s="57"/>
      <c r="Z5" s="68"/>
      <c r="AA5" s="69"/>
    </row>
    <row r="6" spans="1:28" ht="30" customHeight="1">
      <c r="A6" s="3"/>
      <c r="B6" s="7"/>
      <c r="C6" s="9"/>
      <c r="D6" s="10"/>
      <c r="E6" s="977" t="s">
        <v>431</v>
      </c>
      <c r="F6" s="979"/>
      <c r="G6" s="979"/>
      <c r="H6" s="12"/>
      <c r="I6" s="34">
        <v>4</v>
      </c>
      <c r="J6" s="35"/>
      <c r="K6" s="36">
        <v>1</v>
      </c>
      <c r="L6" s="35"/>
      <c r="M6" s="34">
        <v>5</v>
      </c>
      <c r="N6" s="37"/>
      <c r="O6" s="38"/>
      <c r="P6" s="39"/>
      <c r="Q6" s="54"/>
      <c r="R6" s="58"/>
      <c r="T6" s="56"/>
      <c r="U6" s="56"/>
      <c r="W6" s="56"/>
      <c r="X6" s="59"/>
      <c r="Y6" s="60"/>
      <c r="Z6" s="68"/>
      <c r="AA6" s="69"/>
    </row>
    <row r="7" spans="1:28" ht="30" customHeight="1">
      <c r="A7" s="3"/>
      <c r="B7" s="7"/>
      <c r="C7" s="9"/>
      <c r="D7" s="13"/>
      <c r="E7" s="980" t="s">
        <v>432</v>
      </c>
      <c r="F7" s="981"/>
      <c r="G7" s="981"/>
      <c r="H7" s="14"/>
      <c r="I7" s="40"/>
      <c r="J7" s="41"/>
      <c r="K7" s="42"/>
      <c r="L7" s="41"/>
      <c r="M7" s="40"/>
      <c r="N7" s="43"/>
      <c r="O7" s="44"/>
      <c r="P7" s="45"/>
      <c r="Q7" s="54"/>
      <c r="R7" s="56"/>
      <c r="S7" s="57"/>
      <c r="T7" s="60"/>
      <c r="U7" s="61"/>
      <c r="V7" s="62"/>
      <c r="W7" s="62"/>
      <c r="X7" s="62"/>
      <c r="Y7" s="57"/>
      <c r="Z7" s="68"/>
      <c r="AA7" s="69"/>
    </row>
    <row r="8" spans="1:28" ht="30" customHeight="1">
      <c r="A8" s="3"/>
      <c r="B8" s="15"/>
      <c r="C8" s="982" t="s">
        <v>433</v>
      </c>
      <c r="D8" s="982"/>
      <c r="E8" s="983"/>
      <c r="F8" s="983"/>
      <c r="G8" s="983"/>
      <c r="H8" s="8"/>
      <c r="I8" s="28"/>
      <c r="J8" s="29"/>
      <c r="K8" s="30"/>
      <c r="L8" s="29"/>
      <c r="M8" s="28"/>
      <c r="N8" s="31"/>
      <c r="O8" s="32"/>
      <c r="P8" s="33"/>
      <c r="Q8" s="54"/>
      <c r="R8" s="57"/>
      <c r="S8" s="57"/>
      <c r="T8" s="57"/>
      <c r="U8" s="62"/>
      <c r="V8" s="62"/>
      <c r="W8" s="62"/>
      <c r="X8" s="62"/>
      <c r="Y8" s="57"/>
      <c r="Z8" s="68"/>
      <c r="AA8" s="69"/>
    </row>
    <row r="9" spans="1:28" ht="30" customHeight="1">
      <c r="A9" s="3"/>
      <c r="B9" s="7"/>
      <c r="C9" s="9"/>
      <c r="D9" s="10"/>
      <c r="E9" s="977" t="s">
        <v>432</v>
      </c>
      <c r="F9" s="977"/>
      <c r="G9" s="977"/>
      <c r="H9" s="12"/>
      <c r="I9" s="47">
        <v>4</v>
      </c>
      <c r="J9" s="35"/>
      <c r="K9" s="46"/>
      <c r="L9" s="35"/>
      <c r="M9" s="34">
        <v>4</v>
      </c>
      <c r="N9" s="37"/>
      <c r="O9" s="38"/>
      <c r="P9" s="39"/>
      <c r="Q9" s="54"/>
      <c r="R9" s="56"/>
      <c r="S9" s="56"/>
      <c r="T9" s="56"/>
      <c r="U9" s="56"/>
      <c r="V9" s="56"/>
      <c r="W9" s="58"/>
      <c r="X9" s="58"/>
      <c r="Y9" s="68"/>
      <c r="Z9" s="69"/>
      <c r="AA9" s="69"/>
    </row>
    <row r="10" spans="1:28" ht="30" customHeight="1">
      <c r="A10" s="3"/>
      <c r="B10" s="7"/>
      <c r="C10" s="9"/>
      <c r="D10" s="10"/>
      <c r="E10" s="977" t="s">
        <v>434</v>
      </c>
      <c r="F10" s="977"/>
      <c r="G10" s="977"/>
      <c r="H10" s="12"/>
      <c r="I10" s="701">
        <v>11</v>
      </c>
      <c r="J10" s="35"/>
      <c r="K10" s="36"/>
      <c r="L10" s="35"/>
      <c r="M10" s="34">
        <v>11</v>
      </c>
      <c r="N10" s="37"/>
      <c r="O10" s="38"/>
      <c r="P10" s="39"/>
      <c r="Q10" s="54"/>
      <c r="R10" s="56"/>
      <c r="S10" s="58"/>
      <c r="T10" s="58"/>
      <c r="U10" s="58"/>
      <c r="V10" s="58"/>
      <c r="W10" s="58"/>
      <c r="X10" s="58"/>
      <c r="Y10" s="58"/>
      <c r="Z10" s="56"/>
      <c r="AA10" s="56"/>
      <c r="AB10" s="56"/>
    </row>
    <row r="11" spans="1:28" ht="30" customHeight="1">
      <c r="A11" s="3"/>
      <c r="B11" s="7"/>
      <c r="C11" s="9"/>
      <c r="D11" s="13"/>
      <c r="E11" s="980" t="s">
        <v>435</v>
      </c>
      <c r="F11" s="980"/>
      <c r="G11" s="980"/>
      <c r="H11" s="14"/>
      <c r="I11" s="40">
        <v>3</v>
      </c>
      <c r="J11" s="41"/>
      <c r="K11" s="40"/>
      <c r="L11" s="41"/>
      <c r="M11" s="40">
        <v>3</v>
      </c>
      <c r="N11" s="43"/>
      <c r="O11" s="44"/>
      <c r="P11" s="45"/>
      <c r="Q11" s="54"/>
      <c r="R11" s="63"/>
      <c r="S11" s="56"/>
      <c r="T11" s="56"/>
      <c r="V11" s="62"/>
      <c r="W11" s="62"/>
      <c r="X11" s="62"/>
      <c r="Y11" s="57"/>
      <c r="Z11" s="68"/>
      <c r="AA11" s="69"/>
    </row>
    <row r="12" spans="1:28" ht="30" customHeight="1">
      <c r="A12" s="3"/>
      <c r="B12" s="15"/>
      <c r="C12" s="982" t="s">
        <v>436</v>
      </c>
      <c r="D12" s="982"/>
      <c r="E12" s="983"/>
      <c r="F12" s="983"/>
      <c r="G12" s="983"/>
      <c r="H12" s="8"/>
      <c r="I12" s="702"/>
      <c r="J12" s="29"/>
      <c r="K12" s="30"/>
      <c r="L12" s="29"/>
      <c r="M12" s="28"/>
      <c r="N12" s="31"/>
      <c r="O12" s="32"/>
      <c r="P12" s="33"/>
      <c r="Q12" s="54"/>
      <c r="R12" s="57"/>
      <c r="S12" s="57"/>
      <c r="T12" s="57"/>
      <c r="U12" s="62"/>
      <c r="V12" s="62"/>
      <c r="W12" s="56"/>
      <c r="X12" s="62"/>
      <c r="Y12" s="57"/>
      <c r="Z12" s="68"/>
      <c r="AA12" s="69"/>
    </row>
    <row r="13" spans="1:28" ht="30" customHeight="1">
      <c r="A13" s="3"/>
      <c r="B13" s="7"/>
      <c r="C13" s="9"/>
      <c r="D13" s="10"/>
      <c r="E13" s="977" t="s">
        <v>437</v>
      </c>
      <c r="F13" s="979"/>
      <c r="G13" s="979"/>
      <c r="H13" s="12"/>
      <c r="I13" s="34">
        <v>2</v>
      </c>
      <c r="J13" s="35"/>
      <c r="K13" s="36">
        <v>-1</v>
      </c>
      <c r="L13" s="35"/>
      <c r="M13" s="34">
        <v>1</v>
      </c>
      <c r="N13" s="37"/>
      <c r="O13" s="38"/>
      <c r="P13" s="39"/>
      <c r="Q13" s="54"/>
      <c r="R13" s="56"/>
      <c r="S13" s="56"/>
      <c r="T13" s="57"/>
      <c r="U13" s="62"/>
      <c r="V13" s="62"/>
      <c r="X13" s="62"/>
      <c r="Y13" s="57"/>
      <c r="Z13" s="68"/>
      <c r="AA13" s="69"/>
    </row>
    <row r="14" spans="1:28" ht="30" customHeight="1">
      <c r="A14" s="3"/>
      <c r="B14" s="7"/>
      <c r="C14" s="9"/>
      <c r="D14" s="10"/>
      <c r="E14" s="977" t="s">
        <v>438</v>
      </c>
      <c r="F14" s="979"/>
      <c r="G14" s="979"/>
      <c r="H14" s="12"/>
      <c r="I14" s="701">
        <v>3</v>
      </c>
      <c r="J14" s="35"/>
      <c r="K14" s="36"/>
      <c r="L14" s="35"/>
      <c r="M14" s="34">
        <v>3</v>
      </c>
      <c r="N14" s="37"/>
      <c r="O14" s="38"/>
      <c r="P14" s="39"/>
      <c r="Q14" s="54"/>
      <c r="R14" s="56"/>
      <c r="S14" s="56"/>
      <c r="T14" s="56"/>
      <c r="V14" s="62"/>
      <c r="X14" s="57"/>
      <c r="Y14" s="68"/>
      <c r="Z14" s="69"/>
    </row>
    <row r="15" spans="1:28" ht="30" customHeight="1">
      <c r="A15" s="3"/>
      <c r="B15" s="16"/>
      <c r="C15" s="9"/>
      <c r="D15" s="13"/>
      <c r="E15" s="980" t="s">
        <v>439</v>
      </c>
      <c r="F15" s="981"/>
      <c r="G15" s="981"/>
      <c r="H15" s="14"/>
      <c r="I15" s="40"/>
      <c r="J15" s="41"/>
      <c r="K15" s="42"/>
      <c r="L15" s="41"/>
      <c r="M15" s="40"/>
      <c r="N15" s="43"/>
      <c r="O15" s="44"/>
      <c r="P15" s="45"/>
      <c r="Q15" s="54"/>
      <c r="R15" s="56"/>
      <c r="S15" s="56"/>
      <c r="T15" s="57"/>
      <c r="U15" s="57"/>
      <c r="V15" s="57"/>
      <c r="W15" s="57"/>
      <c r="X15" s="57"/>
      <c r="Y15" s="57"/>
      <c r="Z15" s="68"/>
      <c r="AA15" s="69"/>
    </row>
    <row r="16" spans="1:28" ht="30" customHeight="1">
      <c r="A16" s="3"/>
      <c r="B16" s="7"/>
      <c r="C16" s="982" t="s">
        <v>440</v>
      </c>
      <c r="D16" s="982"/>
      <c r="E16" s="983"/>
      <c r="F16" s="983"/>
      <c r="G16" s="983"/>
      <c r="H16" s="8"/>
      <c r="I16" s="702"/>
      <c r="J16" s="29"/>
      <c r="K16" s="30"/>
      <c r="L16" s="29"/>
      <c r="M16" s="28"/>
      <c r="N16" s="31"/>
      <c r="O16" s="32"/>
      <c r="P16" s="33"/>
      <c r="Q16" s="54"/>
      <c r="R16" s="57"/>
      <c r="S16" s="57"/>
      <c r="T16" s="57"/>
      <c r="U16" s="57"/>
      <c r="V16" s="57"/>
      <c r="W16" s="57"/>
      <c r="X16" s="57"/>
      <c r="Y16" s="57"/>
      <c r="Z16" s="68"/>
      <c r="AA16" s="69"/>
    </row>
    <row r="17" spans="1:27" ht="30" customHeight="1">
      <c r="A17" s="3"/>
      <c r="B17" s="7"/>
      <c r="C17" s="9"/>
      <c r="D17" s="17"/>
      <c r="E17" s="984" t="s">
        <v>441</v>
      </c>
      <c r="F17" s="984"/>
      <c r="G17" s="984"/>
      <c r="H17" s="12"/>
      <c r="I17" s="34">
        <v>1</v>
      </c>
      <c r="J17" s="35"/>
      <c r="K17" s="36"/>
      <c r="L17" s="35"/>
      <c r="M17" s="34">
        <v>1</v>
      </c>
      <c r="N17" s="37"/>
      <c r="O17" s="38"/>
      <c r="P17" s="39"/>
      <c r="Q17" s="54"/>
      <c r="R17" s="56"/>
      <c r="S17" s="57"/>
      <c r="T17" s="57"/>
      <c r="U17" s="57"/>
      <c r="V17" s="57"/>
      <c r="W17" s="57"/>
      <c r="X17" s="57"/>
      <c r="Y17" s="57"/>
      <c r="Z17" s="68"/>
      <c r="AA17" s="69"/>
    </row>
    <row r="18" spans="1:27" ht="30" customHeight="1">
      <c r="A18" s="3"/>
      <c r="B18" s="7"/>
      <c r="C18" s="9"/>
      <c r="D18" s="17"/>
      <c r="E18" s="984" t="s">
        <v>442</v>
      </c>
      <c r="F18" s="984"/>
      <c r="G18" s="984"/>
      <c r="H18" s="12"/>
      <c r="I18" s="34"/>
      <c r="J18" s="35"/>
      <c r="K18" s="36"/>
      <c r="L18" s="35"/>
      <c r="M18" s="34"/>
      <c r="N18" s="37"/>
      <c r="O18" s="38"/>
      <c r="P18" s="39"/>
      <c r="Q18" s="54"/>
      <c r="R18" s="57"/>
      <c r="S18" s="57"/>
      <c r="T18" s="57"/>
      <c r="U18" s="57"/>
      <c r="V18" s="57"/>
      <c r="W18" s="57"/>
      <c r="X18" s="57"/>
      <c r="Y18" s="57"/>
      <c r="Z18" s="68"/>
      <c r="AA18" s="69"/>
    </row>
    <row r="19" spans="1:27" ht="30" customHeight="1">
      <c r="A19" s="3"/>
      <c r="B19" s="7"/>
      <c r="C19" s="9"/>
      <c r="D19" s="18"/>
      <c r="E19" s="19"/>
      <c r="F19" s="20"/>
      <c r="G19" s="11" t="s">
        <v>443</v>
      </c>
      <c r="H19" s="12"/>
      <c r="I19" s="34">
        <v>1</v>
      </c>
      <c r="J19" s="35"/>
      <c r="K19" s="36"/>
      <c r="L19" s="35"/>
      <c r="M19" s="34">
        <v>1</v>
      </c>
      <c r="N19" s="37"/>
      <c r="O19" s="38"/>
      <c r="P19" s="39"/>
      <c r="Q19" s="54"/>
      <c r="R19" s="56"/>
      <c r="S19" s="56"/>
      <c r="T19" s="57"/>
      <c r="U19" s="57"/>
      <c r="V19" s="57"/>
      <c r="W19" s="57"/>
      <c r="X19" s="57"/>
      <c r="Y19" s="57"/>
      <c r="Z19" s="68"/>
      <c r="AA19" s="69"/>
    </row>
    <row r="20" spans="1:27" ht="30" customHeight="1">
      <c r="A20" s="3"/>
      <c r="B20" s="7"/>
      <c r="C20" s="9"/>
      <c r="D20" s="18"/>
      <c r="E20" s="19"/>
      <c r="F20" s="20"/>
      <c r="G20" s="11" t="s">
        <v>444</v>
      </c>
      <c r="H20" s="21"/>
      <c r="I20" s="34">
        <v>1</v>
      </c>
      <c r="J20" s="35"/>
      <c r="K20" s="36"/>
      <c r="L20" s="35"/>
      <c r="M20" s="34">
        <v>1</v>
      </c>
      <c r="N20" s="37"/>
      <c r="O20" s="38"/>
      <c r="P20" s="39"/>
      <c r="Q20" s="54"/>
      <c r="R20" s="64"/>
      <c r="T20" s="65"/>
      <c r="U20" s="65"/>
      <c r="V20" s="65"/>
      <c r="W20" s="65"/>
      <c r="X20" s="65"/>
      <c r="Y20" s="65"/>
      <c r="Z20" s="70"/>
      <c r="AA20" s="66"/>
    </row>
    <row r="21" spans="1:27" ht="30" customHeight="1">
      <c r="A21" s="3"/>
      <c r="B21" s="7"/>
      <c r="C21" s="9"/>
      <c r="D21" s="18"/>
      <c r="E21" s="19"/>
      <c r="F21" s="20"/>
      <c r="G21" s="11" t="s">
        <v>445</v>
      </c>
      <c r="H21" s="21"/>
      <c r="I21" s="34">
        <v>1</v>
      </c>
      <c r="J21" s="35"/>
      <c r="K21" s="36"/>
      <c r="L21" s="35"/>
      <c r="M21" s="34">
        <v>1</v>
      </c>
      <c r="N21" s="37"/>
      <c r="O21" s="38"/>
      <c r="P21" s="39"/>
      <c r="Q21" s="54"/>
      <c r="R21" s="56"/>
      <c r="S21" s="57"/>
      <c r="T21" s="57"/>
      <c r="U21" s="57"/>
      <c r="V21" s="57"/>
      <c r="W21" s="57"/>
      <c r="X21" s="57"/>
      <c r="Y21" s="57"/>
      <c r="Z21" s="68"/>
      <c r="AA21" s="69"/>
    </row>
    <row r="22" spans="1:27" ht="30" customHeight="1">
      <c r="A22" s="3"/>
      <c r="B22" s="7"/>
      <c r="C22" s="9"/>
      <c r="D22" s="17"/>
      <c r="E22" s="976" t="s">
        <v>446</v>
      </c>
      <c r="F22" s="977"/>
      <c r="G22" s="977"/>
      <c r="H22" s="21"/>
      <c r="I22" s="34"/>
      <c r="J22" s="35"/>
      <c r="K22" s="36"/>
      <c r="L22" s="35"/>
      <c r="M22" s="34"/>
      <c r="N22" s="37"/>
      <c r="O22" s="38"/>
      <c r="P22" s="39"/>
      <c r="Q22" s="54"/>
      <c r="R22" s="57"/>
      <c r="S22" s="57"/>
      <c r="T22" s="57"/>
      <c r="U22" s="57"/>
      <c r="V22" s="57"/>
      <c r="W22" s="57"/>
      <c r="X22" s="57"/>
      <c r="Y22" s="57"/>
      <c r="Z22" s="68"/>
      <c r="AA22" s="69"/>
    </row>
    <row r="23" spans="1:27" ht="30" customHeight="1">
      <c r="A23" s="3"/>
      <c r="B23" s="7"/>
      <c r="C23" s="9"/>
      <c r="D23" s="18"/>
      <c r="E23" s="19"/>
      <c r="F23" s="20"/>
      <c r="G23" s="11" t="s">
        <v>447</v>
      </c>
      <c r="H23" s="21"/>
      <c r="I23" s="34">
        <v>2</v>
      </c>
      <c r="J23" s="35"/>
      <c r="K23" s="36"/>
      <c r="L23" s="35"/>
      <c r="M23" s="34">
        <v>2</v>
      </c>
      <c r="N23" s="37"/>
      <c r="O23" s="38"/>
      <c r="P23" s="39"/>
      <c r="Q23" s="54"/>
      <c r="R23" s="63"/>
      <c r="S23" s="63"/>
      <c r="T23" s="65"/>
      <c r="U23" s="65"/>
      <c r="V23" s="65"/>
      <c r="W23" s="65"/>
      <c r="X23" s="65"/>
      <c r="Y23" s="65"/>
      <c r="Z23" s="70"/>
      <c r="AA23" s="66"/>
    </row>
    <row r="24" spans="1:27" ht="30" customHeight="1">
      <c r="A24" s="3"/>
      <c r="B24" s="7"/>
      <c r="C24" s="9"/>
      <c r="D24" s="18"/>
      <c r="E24" s="19"/>
      <c r="F24" s="20"/>
      <c r="G24" s="11" t="s">
        <v>448</v>
      </c>
      <c r="H24" s="21"/>
      <c r="I24" s="34">
        <v>2</v>
      </c>
      <c r="J24" s="35"/>
      <c r="K24" s="36"/>
      <c r="L24" s="35"/>
      <c r="M24" s="34">
        <v>2</v>
      </c>
      <c r="N24" s="37"/>
      <c r="O24" s="38"/>
      <c r="P24" s="39"/>
      <c r="Q24" s="54"/>
      <c r="R24" s="63"/>
      <c r="S24" s="63"/>
      <c r="T24" s="65"/>
      <c r="U24" s="65"/>
      <c r="V24" s="65"/>
      <c r="W24" s="65"/>
      <c r="X24" s="65"/>
      <c r="Y24" s="65"/>
      <c r="Z24" s="70"/>
      <c r="AA24" s="66"/>
    </row>
    <row r="25" spans="1:27" ht="30" customHeight="1">
      <c r="A25" s="3"/>
      <c r="B25" s="7"/>
      <c r="C25" s="9"/>
      <c r="D25" s="18"/>
      <c r="E25" s="19"/>
      <c r="F25" s="20"/>
      <c r="G25" s="11" t="s">
        <v>449</v>
      </c>
      <c r="H25" s="21"/>
      <c r="I25" s="701">
        <v>1</v>
      </c>
      <c r="J25" s="35"/>
      <c r="K25" s="36"/>
      <c r="L25" s="35"/>
      <c r="M25" s="34">
        <v>1</v>
      </c>
      <c r="N25" s="37"/>
      <c r="O25" s="38"/>
      <c r="P25" s="39"/>
      <c r="Q25" s="54"/>
      <c r="R25" s="63"/>
      <c r="S25" s="65"/>
      <c r="T25" s="65"/>
      <c r="U25" s="65"/>
      <c r="V25" s="65"/>
      <c r="W25" s="65"/>
      <c r="X25" s="65"/>
      <c r="Y25" s="65"/>
      <c r="Z25" s="70"/>
      <c r="AA25" s="66"/>
    </row>
    <row r="26" spans="1:27" ht="30" customHeight="1">
      <c r="A26" s="3"/>
      <c r="B26" s="7"/>
      <c r="C26" s="9"/>
      <c r="D26" s="22"/>
      <c r="E26" s="23"/>
      <c r="F26" s="20"/>
      <c r="G26" s="11" t="s">
        <v>450</v>
      </c>
      <c r="H26" s="21"/>
      <c r="I26" s="40">
        <v>2</v>
      </c>
      <c r="J26" s="35"/>
      <c r="K26" s="46"/>
      <c r="L26" s="35"/>
      <c r="M26" s="34">
        <v>2</v>
      </c>
      <c r="N26" s="37"/>
      <c r="O26" s="38"/>
      <c r="P26" s="39"/>
      <c r="Q26" s="54"/>
      <c r="R26" s="63"/>
      <c r="S26" s="63"/>
      <c r="T26" s="65"/>
      <c r="U26" s="65"/>
      <c r="V26" s="65"/>
      <c r="W26" s="65"/>
      <c r="X26" s="65"/>
      <c r="Y26" s="65"/>
      <c r="Z26" s="70"/>
      <c r="AA26" s="66"/>
    </row>
    <row r="27" spans="1:27" ht="30" customHeight="1" thickBot="1">
      <c r="A27" s="3"/>
      <c r="B27" s="24"/>
      <c r="C27" s="978" t="s">
        <v>88</v>
      </c>
      <c r="D27" s="978"/>
      <c r="E27" s="978"/>
      <c r="F27" s="978"/>
      <c r="G27" s="978"/>
      <c r="H27" s="25"/>
      <c r="I27" s="700">
        <v>42</v>
      </c>
      <c r="J27" s="49"/>
      <c r="K27" s="50">
        <v>2</v>
      </c>
      <c r="L27" s="49"/>
      <c r="M27" s="48">
        <v>44</v>
      </c>
      <c r="N27" s="51"/>
      <c r="O27" s="52"/>
      <c r="P27" s="53"/>
      <c r="Q27" s="54"/>
      <c r="R27" s="66"/>
      <c r="S27" s="66"/>
      <c r="T27" s="66"/>
      <c r="U27" s="66"/>
      <c r="V27" s="66"/>
      <c r="W27" s="66"/>
      <c r="X27" s="66"/>
      <c r="Y27" s="66"/>
      <c r="Z27" s="70"/>
      <c r="AA27" s="66"/>
    </row>
    <row r="28" spans="1:27" ht="30" customHeight="1">
      <c r="A28" s="3"/>
      <c r="B28" s="4"/>
      <c r="C28" s="4"/>
      <c r="D28" s="4"/>
      <c r="E28" s="4"/>
      <c r="F28" s="4"/>
      <c r="G28" s="4"/>
      <c r="H28" s="4"/>
      <c r="I28" s="4"/>
      <c r="J28" s="4"/>
      <c r="K28" s="4"/>
      <c r="L28" s="4"/>
      <c r="M28" s="4"/>
      <c r="N28" s="4"/>
      <c r="O28" s="4"/>
      <c r="P28" s="4"/>
      <c r="Q28" s="4"/>
      <c r="R28" s="66"/>
      <c r="S28" s="66"/>
      <c r="T28" s="66"/>
      <c r="U28" s="66"/>
      <c r="V28" s="66"/>
      <c r="W28" s="66"/>
      <c r="X28" s="66"/>
      <c r="Y28" s="66"/>
      <c r="Z28" s="70"/>
      <c r="AA28" s="66"/>
    </row>
    <row r="29" spans="1:27" ht="30" customHeight="1">
      <c r="A29" s="3"/>
      <c r="B29" s="4"/>
      <c r="C29" s="4"/>
      <c r="D29" s="4"/>
      <c r="E29" s="4"/>
      <c r="F29" s="4"/>
      <c r="G29" s="4"/>
      <c r="H29" s="4"/>
      <c r="I29" s="4"/>
      <c r="J29" s="4"/>
      <c r="K29" s="4"/>
      <c r="L29" s="4"/>
      <c r="M29" s="4"/>
      <c r="N29" s="4"/>
      <c r="O29" s="4"/>
      <c r="P29" s="4"/>
      <c r="Q29" s="4"/>
      <c r="R29" s="67"/>
      <c r="S29" s="67"/>
      <c r="T29" s="67"/>
      <c r="U29" s="67"/>
      <c r="V29" s="67"/>
      <c r="W29" s="67"/>
      <c r="X29" s="67"/>
      <c r="Y29" s="67"/>
      <c r="Z29" s="67"/>
      <c r="AA29" s="67"/>
    </row>
    <row r="30" spans="1:27" ht="30" customHeight="1">
      <c r="A30" s="3"/>
      <c r="B30" s="4"/>
      <c r="C30" s="4"/>
      <c r="D30" s="4"/>
      <c r="E30" s="4"/>
      <c r="F30" s="4"/>
      <c r="G30" s="4"/>
      <c r="H30" s="4"/>
      <c r="I30" s="4"/>
      <c r="J30" s="4"/>
      <c r="K30" s="4"/>
      <c r="L30" s="4"/>
      <c r="M30" s="4"/>
      <c r="N30" s="4"/>
      <c r="O30" s="4"/>
      <c r="P30" s="4"/>
      <c r="Q30" s="4"/>
      <c r="R30" s="67"/>
      <c r="S30" s="67"/>
      <c r="T30" s="67"/>
      <c r="U30" s="67"/>
      <c r="V30" s="67"/>
      <c r="W30" s="67"/>
      <c r="X30" s="67"/>
      <c r="Y30" s="67"/>
      <c r="Z30" s="67"/>
      <c r="AA30" s="67"/>
    </row>
    <row r="31" spans="1:27" ht="30" customHeight="1">
      <c r="A31" s="3"/>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ht="30" customHeight="1">
      <c r="A32" s="3"/>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c r="A33" s="3"/>
      <c r="B33" s="4"/>
      <c r="C33" s="4"/>
      <c r="D33" s="4"/>
      <c r="E33" s="4"/>
      <c r="F33" s="4"/>
      <c r="G33" s="4"/>
      <c r="H33" s="4"/>
      <c r="J33" s="4"/>
      <c r="K33" s="4"/>
      <c r="L33" s="4"/>
      <c r="M33" s="4"/>
      <c r="N33" s="4"/>
      <c r="O33" s="4"/>
      <c r="P33" s="4"/>
      <c r="Q33" s="4"/>
      <c r="R33" s="4"/>
      <c r="S33" s="4"/>
      <c r="T33" s="4"/>
      <c r="U33" s="4"/>
      <c r="V33" s="4"/>
      <c r="W33" s="4"/>
      <c r="X33" s="4"/>
      <c r="Y33" s="4"/>
      <c r="Z33" s="4"/>
      <c r="AA33" s="4"/>
    </row>
  </sheetData>
  <mergeCells count="24">
    <mergeCell ref="C1:O1"/>
    <mergeCell ref="K2:O2"/>
    <mergeCell ref="C3:G3"/>
    <mergeCell ref="I3:J3"/>
    <mergeCell ref="K3:L3"/>
    <mergeCell ref="M3:N3"/>
    <mergeCell ref="O3:P3"/>
    <mergeCell ref="C4:G4"/>
    <mergeCell ref="E5:G5"/>
    <mergeCell ref="E6:G6"/>
    <mergeCell ref="E7:G7"/>
    <mergeCell ref="C8:G8"/>
    <mergeCell ref="E9:G9"/>
    <mergeCell ref="E10:G10"/>
    <mergeCell ref="E11:G11"/>
    <mergeCell ref="C12:G12"/>
    <mergeCell ref="E13:G13"/>
    <mergeCell ref="E22:G22"/>
    <mergeCell ref="C27:G27"/>
    <mergeCell ref="E14:G14"/>
    <mergeCell ref="E15:G15"/>
    <mergeCell ref="C16:G16"/>
    <mergeCell ref="E17:G17"/>
    <mergeCell ref="E18:G18"/>
  </mergeCells>
  <phoneticPr fontId="48"/>
  <pageMargins left="0.70763888888888904" right="0.70763888888888904" top="0.74791666666666701" bottom="0.74791666666666701" header="0.31388888888888899" footer="0.31388888888888899"/>
  <pageSetup paperSize="9" scale="95" orientation="portrait" r:id="rId1"/>
  <colBreaks count="1" manualBreakCount="1">
    <brk id="16" max="30"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I64"/>
  <sheetViews>
    <sheetView showOutlineSymbols="0" view="pageBreakPreview" zoomScaleNormal="100" zoomScaleSheetLayoutView="100" workbookViewId="0">
      <selection activeCell="I1" sqref="I1:L1048576"/>
    </sheetView>
  </sheetViews>
  <sheetFormatPr defaultColWidth="10.75" defaultRowHeight="14.25"/>
  <cols>
    <col min="1" max="1" width="4.625" style="631" customWidth="1"/>
    <col min="2" max="3" width="11.625" style="631" customWidth="1"/>
    <col min="4" max="4" width="1.75" style="631" customWidth="1"/>
    <col min="5" max="6" width="16.625" style="631" customWidth="1"/>
    <col min="7" max="8" width="12.625" style="631" customWidth="1"/>
    <col min="9" max="9" width="5.625" style="631" customWidth="1"/>
    <col min="10" max="16384" width="10.75" style="632"/>
  </cols>
  <sheetData>
    <row r="1" spans="1:9" s="569" customFormat="1" ht="24" customHeight="1">
      <c r="A1" s="743" t="s">
        <v>5</v>
      </c>
      <c r="B1" s="743"/>
      <c r="C1" s="743"/>
      <c r="D1" s="743"/>
      <c r="E1" s="743"/>
      <c r="F1" s="743"/>
      <c r="G1" s="743"/>
      <c r="H1" s="743"/>
      <c r="I1" s="683"/>
    </row>
    <row r="2" spans="1:9" s="569" customFormat="1" ht="23.25" customHeight="1">
      <c r="A2" s="664" t="s">
        <v>6</v>
      </c>
      <c r="B2" s="665"/>
      <c r="C2" s="666"/>
      <c r="D2" s="666"/>
      <c r="E2" s="666"/>
      <c r="F2" s="666"/>
      <c r="G2" s="666"/>
      <c r="H2" s="666"/>
      <c r="I2" s="666"/>
    </row>
    <row r="3" spans="1:9" s="569" customFormat="1" ht="20.100000000000001" customHeight="1">
      <c r="A3" s="570" t="s">
        <v>7</v>
      </c>
      <c r="B3" s="570"/>
      <c r="C3" s="570"/>
      <c r="D3" s="570"/>
      <c r="E3" s="571"/>
      <c r="F3" s="571"/>
      <c r="G3" s="571"/>
      <c r="H3" s="573" t="s">
        <v>8</v>
      </c>
    </row>
    <row r="4" spans="1:9" s="569" customFormat="1" ht="18" customHeight="1">
      <c r="A4" s="731" t="s">
        <v>9</v>
      </c>
      <c r="B4" s="732"/>
      <c r="C4" s="732"/>
      <c r="D4" s="732"/>
      <c r="E4" s="724" t="s">
        <v>10</v>
      </c>
      <c r="F4" s="744" t="s">
        <v>11</v>
      </c>
      <c r="G4" s="711" t="s">
        <v>12</v>
      </c>
      <c r="H4" s="714" t="s">
        <v>13</v>
      </c>
      <c r="I4" s="625"/>
    </row>
    <row r="5" spans="1:9" s="569" customFormat="1" ht="18" customHeight="1">
      <c r="A5" s="733"/>
      <c r="B5" s="734"/>
      <c r="C5" s="734"/>
      <c r="D5" s="734"/>
      <c r="E5" s="725"/>
      <c r="F5" s="710"/>
      <c r="G5" s="712"/>
      <c r="H5" s="715"/>
      <c r="I5" s="625"/>
    </row>
    <row r="6" spans="1:9" s="569" customFormat="1" ht="18" customHeight="1">
      <c r="A6" s="501">
        <v>1</v>
      </c>
      <c r="B6" s="741" t="s">
        <v>14</v>
      </c>
      <c r="C6" s="741"/>
      <c r="D6" s="574"/>
      <c r="E6" s="535">
        <v>792898</v>
      </c>
      <c r="F6" s="553">
        <v>787817</v>
      </c>
      <c r="G6" s="575">
        <f>ROUND(F6/$E$6*100,1)</f>
        <v>99.4</v>
      </c>
      <c r="H6" s="576">
        <f t="shared" ref="H6:H27" si="0">ROUND(E6/$E$28*100,1)</f>
        <v>9</v>
      </c>
      <c r="I6" s="626"/>
    </row>
    <row r="7" spans="1:9" s="569" customFormat="1" ht="18" customHeight="1">
      <c r="A7" s="652">
        <v>2</v>
      </c>
      <c r="B7" s="735" t="s">
        <v>15</v>
      </c>
      <c r="C7" s="735"/>
      <c r="D7" s="578"/>
      <c r="E7" s="535">
        <v>88171</v>
      </c>
      <c r="F7" s="553">
        <v>87128</v>
      </c>
      <c r="G7" s="575">
        <f>ROUND(F7/$E$7*100,1)</f>
        <v>98.8</v>
      </c>
      <c r="H7" s="576">
        <f t="shared" si="0"/>
        <v>1</v>
      </c>
      <c r="I7" s="626"/>
    </row>
    <row r="8" spans="1:9" s="569" customFormat="1" ht="18" customHeight="1">
      <c r="A8" s="510">
        <v>3</v>
      </c>
      <c r="B8" s="735" t="s">
        <v>16</v>
      </c>
      <c r="C8" s="735"/>
      <c r="D8" s="578"/>
      <c r="E8" s="535">
        <v>1000</v>
      </c>
      <c r="F8" s="553">
        <v>712</v>
      </c>
      <c r="G8" s="575">
        <f>ROUND(F8/$E$8*100,1)</f>
        <v>71.2</v>
      </c>
      <c r="H8" s="576">
        <f t="shared" si="0"/>
        <v>0</v>
      </c>
      <c r="I8" s="626"/>
    </row>
    <row r="9" spans="1:9" s="569" customFormat="1" ht="18" customHeight="1">
      <c r="A9" s="501">
        <v>4</v>
      </c>
      <c r="B9" s="735" t="s">
        <v>17</v>
      </c>
      <c r="C9" s="735"/>
      <c r="D9" s="578"/>
      <c r="E9" s="535">
        <v>1000</v>
      </c>
      <c r="F9" s="553">
        <v>1720</v>
      </c>
      <c r="G9" s="575">
        <f>ROUND(F9/$E$9*100,1)</f>
        <v>172</v>
      </c>
      <c r="H9" s="576">
        <f t="shared" si="0"/>
        <v>0</v>
      </c>
      <c r="I9" s="626"/>
    </row>
    <row r="10" spans="1:9" s="569" customFormat="1" ht="18" customHeight="1">
      <c r="A10" s="652">
        <v>5</v>
      </c>
      <c r="B10" s="742" t="s">
        <v>18</v>
      </c>
      <c r="C10" s="742"/>
      <c r="D10" s="578"/>
      <c r="E10" s="535">
        <v>2085</v>
      </c>
      <c r="F10" s="553">
        <v>2085</v>
      </c>
      <c r="G10" s="575">
        <f>ROUND(F10/$E$10*100,1)</f>
        <v>100</v>
      </c>
      <c r="H10" s="576">
        <f t="shared" si="0"/>
        <v>0</v>
      </c>
      <c r="I10" s="626"/>
    </row>
    <row r="11" spans="1:9" s="569" customFormat="1" ht="18" customHeight="1">
      <c r="A11" s="652">
        <v>6</v>
      </c>
      <c r="B11" s="735" t="s">
        <v>19</v>
      </c>
      <c r="C11" s="735"/>
      <c r="D11" s="578"/>
      <c r="E11" s="535">
        <v>3469</v>
      </c>
      <c r="F11" s="553">
        <v>3469</v>
      </c>
      <c r="G11" s="575">
        <f>ROUND(F11/$E$11*100,1)</f>
        <v>100</v>
      </c>
      <c r="H11" s="576">
        <f t="shared" si="0"/>
        <v>0</v>
      </c>
      <c r="I11" s="626"/>
    </row>
    <row r="12" spans="1:9" s="569" customFormat="1" ht="18" customHeight="1">
      <c r="A12" s="510">
        <v>7</v>
      </c>
      <c r="B12" s="735" t="s">
        <v>20</v>
      </c>
      <c r="C12" s="735"/>
      <c r="D12" s="578"/>
      <c r="E12" s="535">
        <v>173138</v>
      </c>
      <c r="F12" s="553">
        <v>173138</v>
      </c>
      <c r="G12" s="575">
        <f>ROUND(F12/$E$12*100,1)</f>
        <v>100</v>
      </c>
      <c r="H12" s="576">
        <f t="shared" si="0"/>
        <v>2</v>
      </c>
      <c r="I12" s="626"/>
    </row>
    <row r="13" spans="1:9" s="569" customFormat="1" ht="18" customHeight="1">
      <c r="A13" s="501">
        <v>8</v>
      </c>
      <c r="B13" s="735" t="s">
        <v>21</v>
      </c>
      <c r="C13" s="735"/>
      <c r="D13" s="578"/>
      <c r="E13" s="535">
        <v>4000</v>
      </c>
      <c r="F13" s="553">
        <v>4683</v>
      </c>
      <c r="G13" s="575">
        <f>ROUND(F13/$E$13*100,1)</f>
        <v>117.1</v>
      </c>
      <c r="H13" s="576">
        <f>ROUND(E13/$E$28*100,1)+0.1</f>
        <v>0.1</v>
      </c>
      <c r="I13" s="626"/>
    </row>
    <row r="14" spans="1:9" s="569" customFormat="1" ht="18" customHeight="1">
      <c r="A14" s="501">
        <v>9</v>
      </c>
      <c r="B14" s="735" t="s">
        <v>22</v>
      </c>
      <c r="C14" s="735"/>
      <c r="D14" s="578"/>
      <c r="E14" s="535">
        <v>6035</v>
      </c>
      <c r="F14" s="553">
        <v>6035</v>
      </c>
      <c r="G14" s="575">
        <f>ROUND(F14/$E$14*100,1)</f>
        <v>100</v>
      </c>
      <c r="H14" s="576">
        <f t="shared" si="0"/>
        <v>0.1</v>
      </c>
      <c r="I14" s="626"/>
    </row>
    <row r="15" spans="1:9" s="569" customFormat="1" ht="18" customHeight="1">
      <c r="A15" s="652">
        <v>10</v>
      </c>
      <c r="B15" s="735" t="s">
        <v>23</v>
      </c>
      <c r="C15" s="735"/>
      <c r="D15" s="578"/>
      <c r="E15" s="535">
        <v>5726</v>
      </c>
      <c r="F15" s="553">
        <v>5726</v>
      </c>
      <c r="G15" s="575">
        <f>ROUND(F15/$E$15*100,1)</f>
        <v>100</v>
      </c>
      <c r="H15" s="576">
        <f t="shared" si="0"/>
        <v>0.1</v>
      </c>
      <c r="I15" s="626"/>
    </row>
    <row r="16" spans="1:9" s="569" customFormat="1" ht="18" customHeight="1">
      <c r="A16" s="501">
        <v>11</v>
      </c>
      <c r="B16" s="735" t="s">
        <v>24</v>
      </c>
      <c r="C16" s="735"/>
      <c r="D16" s="578"/>
      <c r="E16" s="535">
        <v>2436617</v>
      </c>
      <c r="F16" s="553">
        <v>2436617</v>
      </c>
      <c r="G16" s="575">
        <f>ROUND(F16/$E$16*100,1)</f>
        <v>100</v>
      </c>
      <c r="H16" s="576">
        <f t="shared" si="0"/>
        <v>27.8</v>
      </c>
      <c r="I16" s="626"/>
    </row>
    <row r="17" spans="1:9" s="569" customFormat="1" ht="18" customHeight="1">
      <c r="A17" s="652">
        <v>12</v>
      </c>
      <c r="B17" s="742" t="s">
        <v>25</v>
      </c>
      <c r="C17" s="742"/>
      <c r="D17" s="578"/>
      <c r="E17" s="535">
        <v>1000</v>
      </c>
      <c r="F17" s="553">
        <v>871</v>
      </c>
      <c r="G17" s="575">
        <f>ROUND(F17/$E$17*100,1)</f>
        <v>87.1</v>
      </c>
      <c r="H17" s="576">
        <f t="shared" si="0"/>
        <v>0</v>
      </c>
      <c r="I17" s="626"/>
    </row>
    <row r="18" spans="1:9" s="569" customFormat="1" ht="18" customHeight="1">
      <c r="A18" s="501">
        <v>13</v>
      </c>
      <c r="B18" s="735" t="s">
        <v>26</v>
      </c>
      <c r="C18" s="735"/>
      <c r="D18" s="578"/>
      <c r="E18" s="535">
        <v>10608</v>
      </c>
      <c r="F18" s="553">
        <v>9038</v>
      </c>
      <c r="G18" s="575">
        <f>ROUND(F18/$E$18*100,1)</f>
        <v>85.2</v>
      </c>
      <c r="H18" s="576">
        <f t="shared" si="0"/>
        <v>0.1</v>
      </c>
      <c r="I18" s="626"/>
    </row>
    <row r="19" spans="1:9" s="569" customFormat="1" ht="18" customHeight="1">
      <c r="A19" s="652">
        <v>14</v>
      </c>
      <c r="B19" s="735" t="s">
        <v>27</v>
      </c>
      <c r="C19" s="735"/>
      <c r="D19" s="578"/>
      <c r="E19" s="535">
        <v>36666</v>
      </c>
      <c r="F19" s="553">
        <v>36412</v>
      </c>
      <c r="G19" s="575">
        <f>ROUND(F19/$E$19*100,1)</f>
        <v>99.3</v>
      </c>
      <c r="H19" s="576">
        <f t="shared" si="0"/>
        <v>0.4</v>
      </c>
      <c r="I19" s="626"/>
    </row>
    <row r="20" spans="1:9" s="569" customFormat="1" ht="18" customHeight="1">
      <c r="A20" s="501">
        <v>15</v>
      </c>
      <c r="B20" s="735" t="s">
        <v>28</v>
      </c>
      <c r="C20" s="735"/>
      <c r="D20" s="578"/>
      <c r="E20" s="535">
        <v>2034503</v>
      </c>
      <c r="F20" s="553">
        <v>1770378</v>
      </c>
      <c r="G20" s="575">
        <f>ROUND(F20/$E$20*100,1)</f>
        <v>87</v>
      </c>
      <c r="H20" s="576">
        <f t="shared" si="0"/>
        <v>23.2</v>
      </c>
      <c r="I20" s="626"/>
    </row>
    <row r="21" spans="1:9" s="569" customFormat="1" ht="18" customHeight="1">
      <c r="A21" s="652">
        <v>16</v>
      </c>
      <c r="B21" s="735" t="s">
        <v>29</v>
      </c>
      <c r="C21" s="735"/>
      <c r="D21" s="578"/>
      <c r="E21" s="535">
        <v>774342</v>
      </c>
      <c r="F21" s="553">
        <v>564782</v>
      </c>
      <c r="G21" s="575">
        <f>ROUND(F21/$E$21*100,1)</f>
        <v>72.900000000000006</v>
      </c>
      <c r="H21" s="576">
        <f t="shared" si="0"/>
        <v>8.8000000000000007</v>
      </c>
      <c r="I21" s="626"/>
    </row>
    <row r="22" spans="1:9" s="569" customFormat="1" ht="18" customHeight="1">
      <c r="A22" s="501">
        <v>17</v>
      </c>
      <c r="B22" s="735" t="s">
        <v>30</v>
      </c>
      <c r="C22" s="735"/>
      <c r="D22" s="578"/>
      <c r="E22" s="535">
        <v>206144</v>
      </c>
      <c r="F22" s="553">
        <v>206999</v>
      </c>
      <c r="G22" s="575">
        <f>ROUND(F22/$E$22*100,1)</f>
        <v>100.4</v>
      </c>
      <c r="H22" s="576">
        <f t="shared" si="0"/>
        <v>2.4</v>
      </c>
      <c r="I22" s="626"/>
    </row>
    <row r="23" spans="1:9" s="569" customFormat="1" ht="18" customHeight="1">
      <c r="A23" s="652">
        <v>18</v>
      </c>
      <c r="B23" s="735" t="s">
        <v>31</v>
      </c>
      <c r="C23" s="735"/>
      <c r="D23" s="578"/>
      <c r="E23" s="535">
        <v>116582</v>
      </c>
      <c r="F23" s="553">
        <v>111583</v>
      </c>
      <c r="G23" s="575">
        <f>ROUND(F23/$E$23*100,1)</f>
        <v>95.7</v>
      </c>
      <c r="H23" s="576">
        <f t="shared" si="0"/>
        <v>1.3</v>
      </c>
      <c r="I23" s="626"/>
    </row>
    <row r="24" spans="1:9" s="569" customFormat="1" ht="18" customHeight="1">
      <c r="A24" s="501">
        <v>19</v>
      </c>
      <c r="B24" s="735" t="s">
        <v>32</v>
      </c>
      <c r="C24" s="735"/>
      <c r="D24" s="578"/>
      <c r="E24" s="535">
        <v>311012</v>
      </c>
      <c r="F24" s="553">
        <v>0</v>
      </c>
      <c r="G24" s="575">
        <f>ROUND(F24/$E$24*100,1)</f>
        <v>0</v>
      </c>
      <c r="H24" s="576">
        <f t="shared" si="0"/>
        <v>3.5</v>
      </c>
      <c r="I24" s="626"/>
    </row>
    <row r="25" spans="1:9" s="569" customFormat="1" ht="18" customHeight="1">
      <c r="A25" s="652">
        <v>20</v>
      </c>
      <c r="B25" s="735" t="s">
        <v>33</v>
      </c>
      <c r="C25" s="735"/>
      <c r="D25" s="578"/>
      <c r="E25" s="535">
        <v>112102</v>
      </c>
      <c r="F25" s="553">
        <v>112102</v>
      </c>
      <c r="G25" s="575">
        <f>ROUND(F25/$E$25*100,1)</f>
        <v>100</v>
      </c>
      <c r="H25" s="576">
        <f t="shared" si="0"/>
        <v>1.3</v>
      </c>
      <c r="I25" s="626"/>
    </row>
    <row r="26" spans="1:9" s="569" customFormat="1" ht="18" customHeight="1">
      <c r="A26" s="501">
        <v>21</v>
      </c>
      <c r="B26" s="735" t="s">
        <v>34</v>
      </c>
      <c r="C26" s="735"/>
      <c r="D26" s="578"/>
      <c r="E26" s="535">
        <v>203015</v>
      </c>
      <c r="F26" s="553">
        <v>149999</v>
      </c>
      <c r="G26" s="575">
        <f>ROUND(F26/$E$26*100,1)</f>
        <v>73.900000000000006</v>
      </c>
      <c r="H26" s="576">
        <f t="shared" si="0"/>
        <v>2.2999999999999998</v>
      </c>
      <c r="I26" s="626"/>
    </row>
    <row r="27" spans="1:9" s="569" customFormat="1" ht="18" customHeight="1">
      <c r="A27" s="652">
        <v>22</v>
      </c>
      <c r="B27" s="737" t="s">
        <v>35</v>
      </c>
      <c r="C27" s="737"/>
      <c r="D27" s="578"/>
      <c r="E27" s="535">
        <v>1441314</v>
      </c>
      <c r="F27" s="553">
        <v>605900</v>
      </c>
      <c r="G27" s="645">
        <f>ROUND(F27/$E$27*100,1)</f>
        <v>42</v>
      </c>
      <c r="H27" s="576">
        <f t="shared" si="0"/>
        <v>16.5</v>
      </c>
      <c r="I27" s="626"/>
    </row>
    <row r="28" spans="1:9" s="569" customFormat="1" ht="18" customHeight="1">
      <c r="A28" s="738" t="s">
        <v>36</v>
      </c>
      <c r="B28" s="739"/>
      <c r="C28" s="739"/>
      <c r="D28" s="740"/>
      <c r="E28" s="634">
        <f t="shared" ref="E28:H28" si="1">SUM(E6:E27)</f>
        <v>8761427</v>
      </c>
      <c r="F28" s="620">
        <f t="shared" si="1"/>
        <v>7077194</v>
      </c>
      <c r="G28" s="601">
        <f>ROUND(F28/$E$28*100,1)</f>
        <v>80.8</v>
      </c>
      <c r="H28" s="622">
        <f t="shared" si="1"/>
        <v>99.899999999999991</v>
      </c>
      <c r="I28" s="627"/>
    </row>
    <row r="29" spans="1:9" s="569" customFormat="1" ht="18" customHeight="1">
      <c r="A29" s="667" t="s">
        <v>37</v>
      </c>
      <c r="B29" s="603"/>
      <c r="C29" s="603"/>
      <c r="D29" s="603"/>
      <c r="E29" s="603"/>
      <c r="F29" s="603"/>
      <c r="G29" s="603"/>
      <c r="H29" s="603"/>
      <c r="I29" s="628"/>
    </row>
    <row r="30" spans="1:9" s="569" customFormat="1" ht="18" customHeight="1">
      <c r="A30" s="604" t="s">
        <v>38</v>
      </c>
      <c r="B30" s="604"/>
      <c r="C30" s="604"/>
      <c r="D30" s="604"/>
      <c r="E30" s="668"/>
      <c r="F30" s="570"/>
      <c r="G30" s="570"/>
      <c r="H30" s="635" t="s">
        <v>8</v>
      </c>
      <c r="I30" s="629"/>
    </row>
    <row r="31" spans="1:9" s="569" customFormat="1" ht="18" customHeight="1">
      <c r="A31" s="727" t="s">
        <v>9</v>
      </c>
      <c r="B31" s="728"/>
      <c r="C31" s="728"/>
      <c r="D31" s="728"/>
      <c r="E31" s="726" t="s">
        <v>10</v>
      </c>
      <c r="F31" s="709" t="s">
        <v>39</v>
      </c>
      <c r="G31" s="713" t="s">
        <v>12</v>
      </c>
      <c r="H31" s="716" t="s">
        <v>13</v>
      </c>
      <c r="I31" s="630"/>
    </row>
    <row r="32" spans="1:9" s="569" customFormat="1" ht="18" customHeight="1">
      <c r="A32" s="729"/>
      <c r="B32" s="730"/>
      <c r="C32" s="730"/>
      <c r="D32" s="730"/>
      <c r="E32" s="725"/>
      <c r="F32" s="710"/>
      <c r="G32" s="712"/>
      <c r="H32" s="717"/>
      <c r="I32" s="630"/>
    </row>
    <row r="33" spans="1:9" s="569" customFormat="1" ht="18" customHeight="1">
      <c r="A33" s="636">
        <v>1</v>
      </c>
      <c r="B33" s="741" t="s">
        <v>40</v>
      </c>
      <c r="C33" s="741"/>
      <c r="D33" s="530"/>
      <c r="E33" s="503">
        <v>49900</v>
      </c>
      <c r="F33" s="551">
        <v>46398</v>
      </c>
      <c r="G33" s="575">
        <f>ROUND(F33/$E$33*100,1)</f>
        <v>93</v>
      </c>
      <c r="H33" s="640">
        <f>ROUND(E33/$E$45*100,1)</f>
        <v>0.6</v>
      </c>
      <c r="I33" s="628"/>
    </row>
    <row r="34" spans="1:9" s="569" customFormat="1" ht="18" customHeight="1">
      <c r="A34" s="638">
        <v>2</v>
      </c>
      <c r="B34" s="735" t="s">
        <v>41</v>
      </c>
      <c r="C34" s="735"/>
      <c r="D34" s="534"/>
      <c r="E34" s="503">
        <v>3489768</v>
      </c>
      <c r="F34" s="551">
        <v>2659833</v>
      </c>
      <c r="G34" s="575">
        <f>ROUND(F34/$E$34*100,1)</f>
        <v>76.2</v>
      </c>
      <c r="H34" s="640">
        <f>ROUND(E34/$E$45*100,1)</f>
        <v>39.799999999999997</v>
      </c>
      <c r="I34" s="628"/>
    </row>
    <row r="35" spans="1:9" s="569" customFormat="1" ht="18" customHeight="1">
      <c r="A35" s="638">
        <v>3</v>
      </c>
      <c r="B35" s="735" t="s">
        <v>42</v>
      </c>
      <c r="C35" s="735"/>
      <c r="D35" s="534"/>
      <c r="E35" s="503">
        <v>1107096</v>
      </c>
      <c r="F35" s="551">
        <v>945308</v>
      </c>
      <c r="G35" s="575">
        <f>ROUND(F35/$E$35*100,1)</f>
        <v>85.4</v>
      </c>
      <c r="H35" s="640">
        <f>ROUND(E35/$E$45*100,1)+0.1</f>
        <v>12.7</v>
      </c>
      <c r="I35" s="628"/>
    </row>
    <row r="36" spans="1:9" s="569" customFormat="1" ht="18" customHeight="1">
      <c r="A36" s="638">
        <v>4</v>
      </c>
      <c r="B36" s="735" t="s">
        <v>43</v>
      </c>
      <c r="C36" s="735"/>
      <c r="D36" s="534"/>
      <c r="E36" s="503">
        <v>1045999</v>
      </c>
      <c r="F36" s="551">
        <v>1004663</v>
      </c>
      <c r="G36" s="575">
        <f>ROUND(F36/$E$36*100,1)</f>
        <v>96</v>
      </c>
      <c r="H36" s="640">
        <f t="shared" ref="H36:H44" si="2">ROUND(E36/$E$45*100,1)</f>
        <v>11.9</v>
      </c>
      <c r="I36" s="628"/>
    </row>
    <row r="37" spans="1:9" s="569" customFormat="1" ht="18" customHeight="1">
      <c r="A37" s="638">
        <v>5</v>
      </c>
      <c r="B37" s="735" t="s">
        <v>44</v>
      </c>
      <c r="C37" s="735"/>
      <c r="D37" s="534"/>
      <c r="E37" s="503">
        <v>837313</v>
      </c>
      <c r="F37" s="551">
        <v>742556</v>
      </c>
      <c r="G37" s="575">
        <f>ROUND(F37/$E$37*100,1)</f>
        <v>88.7</v>
      </c>
      <c r="H37" s="640">
        <f t="shared" si="2"/>
        <v>9.6</v>
      </c>
      <c r="I37" s="628"/>
    </row>
    <row r="38" spans="1:9" s="569" customFormat="1" ht="18" customHeight="1">
      <c r="A38" s="638">
        <v>6</v>
      </c>
      <c r="B38" s="735" t="s">
        <v>45</v>
      </c>
      <c r="C38" s="735"/>
      <c r="D38" s="534"/>
      <c r="E38" s="503">
        <v>170297</v>
      </c>
      <c r="F38" s="551">
        <v>120672</v>
      </c>
      <c r="G38" s="575">
        <f>ROUND(F38/$E$38*100,1)</f>
        <v>70.900000000000006</v>
      </c>
      <c r="H38" s="640">
        <f t="shared" si="2"/>
        <v>1.9</v>
      </c>
      <c r="I38" s="628"/>
    </row>
    <row r="39" spans="1:9" s="569" customFormat="1" ht="18" customHeight="1">
      <c r="A39" s="638">
        <v>7</v>
      </c>
      <c r="B39" s="735" t="s">
        <v>46</v>
      </c>
      <c r="C39" s="735"/>
      <c r="D39" s="534"/>
      <c r="E39" s="503">
        <v>621586</v>
      </c>
      <c r="F39" s="551">
        <v>544806</v>
      </c>
      <c r="G39" s="575">
        <f>ROUND(F39/$E$39*100,1)</f>
        <v>87.6</v>
      </c>
      <c r="H39" s="640">
        <f t="shared" si="2"/>
        <v>7.1</v>
      </c>
      <c r="I39" s="628"/>
    </row>
    <row r="40" spans="1:9" s="569" customFormat="1" ht="18" customHeight="1">
      <c r="A40" s="638">
        <v>8</v>
      </c>
      <c r="B40" s="735" t="s">
        <v>47</v>
      </c>
      <c r="C40" s="735"/>
      <c r="D40" s="534"/>
      <c r="E40" s="503">
        <v>318493</v>
      </c>
      <c r="F40" s="551">
        <v>318493</v>
      </c>
      <c r="G40" s="575">
        <f>ROUND(F40/$E$40*100,1)</f>
        <v>100</v>
      </c>
      <c r="H40" s="640">
        <f t="shared" si="2"/>
        <v>3.6</v>
      </c>
      <c r="I40" s="628"/>
    </row>
    <row r="41" spans="1:9" s="569" customFormat="1" ht="18" customHeight="1">
      <c r="A41" s="638">
        <v>9</v>
      </c>
      <c r="B41" s="735" t="s">
        <v>48</v>
      </c>
      <c r="C41" s="735"/>
      <c r="D41" s="534"/>
      <c r="E41" s="503">
        <v>545152</v>
      </c>
      <c r="F41" s="551">
        <v>405107</v>
      </c>
      <c r="G41" s="575">
        <f>ROUND(F41/$E$41*100,1)</f>
        <v>74.3</v>
      </c>
      <c r="H41" s="640">
        <f t="shared" si="2"/>
        <v>6.2</v>
      </c>
      <c r="I41" s="628"/>
    </row>
    <row r="42" spans="1:9" s="569" customFormat="1" ht="18" customHeight="1">
      <c r="A42" s="638">
        <v>10</v>
      </c>
      <c r="B42" s="735" t="s">
        <v>49</v>
      </c>
      <c r="C42" s="735"/>
      <c r="D42" s="534"/>
      <c r="E42" s="503">
        <v>574823</v>
      </c>
      <c r="F42" s="669">
        <v>574270</v>
      </c>
      <c r="G42" s="575">
        <f>ROUND(F42/$E$42*100,1)</f>
        <v>99.9</v>
      </c>
      <c r="H42" s="640">
        <f t="shared" si="2"/>
        <v>6.6</v>
      </c>
      <c r="I42" s="628"/>
    </row>
    <row r="43" spans="1:9" s="569" customFormat="1" ht="18" customHeight="1">
      <c r="A43" s="638">
        <v>11</v>
      </c>
      <c r="B43" s="736" t="s">
        <v>50</v>
      </c>
      <c r="C43" s="736"/>
      <c r="D43" s="654"/>
      <c r="E43" s="515">
        <v>1000</v>
      </c>
      <c r="F43" s="670">
        <v>0</v>
      </c>
      <c r="G43" s="645">
        <f>ROUND(F43/$E$42*100,1)</f>
        <v>0</v>
      </c>
      <c r="H43" s="656">
        <f t="shared" si="2"/>
        <v>0</v>
      </c>
      <c r="I43" s="628"/>
    </row>
    <row r="44" spans="1:9" s="569" customFormat="1" ht="18" hidden="1" customHeight="1">
      <c r="A44" s="641">
        <v>12</v>
      </c>
      <c r="B44" s="718" t="s">
        <v>51</v>
      </c>
      <c r="C44" s="718"/>
      <c r="D44" s="671"/>
      <c r="E44" s="672">
        <v>0</v>
      </c>
      <c r="F44" s="673">
        <v>0</v>
      </c>
      <c r="G44" s="674" t="e">
        <f>ROUND(F44/$E$44*100,1)</f>
        <v>#DIV/0!</v>
      </c>
      <c r="H44" s="675">
        <f t="shared" si="2"/>
        <v>0</v>
      </c>
      <c r="I44" s="628"/>
    </row>
    <row r="45" spans="1:9" s="569" customFormat="1" ht="18" customHeight="1">
      <c r="A45" s="719" t="s">
        <v>36</v>
      </c>
      <c r="B45" s="720"/>
      <c r="C45" s="720"/>
      <c r="D45" s="720"/>
      <c r="E45" s="647">
        <f t="shared" ref="E45:H45" si="3">SUM(E33:E44)</f>
        <v>8761427</v>
      </c>
      <c r="F45" s="648">
        <f t="shared" si="3"/>
        <v>7362106</v>
      </c>
      <c r="G45" s="597">
        <f>ROUND(F45/$E$28*100,1)</f>
        <v>84</v>
      </c>
      <c r="H45" s="649">
        <f t="shared" si="3"/>
        <v>99.999999999999986</v>
      </c>
      <c r="I45" s="628"/>
    </row>
    <row r="46" spans="1:9" s="569" customFormat="1" ht="24" customHeight="1">
      <c r="A46" s="667" t="s">
        <v>37</v>
      </c>
      <c r="B46" s="676"/>
      <c r="C46" s="676"/>
      <c r="D46" s="676"/>
      <c r="E46" s="676"/>
      <c r="F46" s="676"/>
      <c r="G46" s="676"/>
      <c r="H46" s="676"/>
      <c r="I46" s="676"/>
    </row>
    <row r="47" spans="1:9" s="569" customFormat="1" ht="24" customHeight="1">
      <c r="A47" s="676"/>
      <c r="B47" s="676"/>
      <c r="C47" s="676"/>
      <c r="D47" s="676"/>
      <c r="E47" s="676"/>
      <c r="F47" s="676"/>
      <c r="G47" s="676"/>
      <c r="H47" s="676"/>
      <c r="I47" s="676"/>
    </row>
    <row r="48" spans="1:9" s="569" customFormat="1" ht="15.95" customHeight="1">
      <c r="A48" s="676"/>
      <c r="B48" s="676"/>
      <c r="C48" s="676"/>
      <c r="D48" s="676"/>
      <c r="E48" s="666"/>
      <c r="F48" s="666"/>
      <c r="G48" s="666"/>
      <c r="H48" s="666"/>
      <c r="I48" s="666"/>
    </row>
    <row r="49" spans="1:9" s="569" customFormat="1" ht="15.95" customHeight="1">
      <c r="A49" s="676"/>
      <c r="B49" s="676"/>
      <c r="C49" s="676"/>
      <c r="D49" s="676"/>
      <c r="E49" s="666"/>
      <c r="F49" s="666"/>
      <c r="G49" s="666"/>
      <c r="H49" s="666"/>
      <c r="I49" s="666"/>
    </row>
    <row r="50" spans="1:9" s="569" customFormat="1" ht="15.95" customHeight="1">
      <c r="A50" s="676"/>
      <c r="B50" s="676"/>
      <c r="C50" s="676"/>
      <c r="D50" s="676"/>
      <c r="E50" s="666"/>
      <c r="F50" s="666"/>
      <c r="G50" s="666"/>
      <c r="H50" s="666"/>
      <c r="I50" s="666"/>
    </row>
    <row r="51" spans="1:9" s="569" customFormat="1" ht="15.95" customHeight="1">
      <c r="A51" s="676"/>
      <c r="B51" s="676"/>
      <c r="C51" s="676"/>
      <c r="D51" s="676"/>
      <c r="E51" s="666"/>
      <c r="F51" s="666"/>
      <c r="G51" s="666"/>
      <c r="H51" s="666"/>
      <c r="I51" s="666"/>
    </row>
    <row r="52" spans="1:9" s="569" customFormat="1" ht="15.95" customHeight="1">
      <c r="A52" s="676"/>
      <c r="B52" s="676"/>
      <c r="C52" s="676"/>
      <c r="D52" s="676"/>
      <c r="E52" s="676"/>
      <c r="F52" s="676"/>
      <c r="G52" s="676"/>
      <c r="H52" s="676"/>
      <c r="I52" s="676"/>
    </row>
    <row r="53" spans="1:9" s="569" customFormat="1" ht="15.95" customHeight="1">
      <c r="A53" s="676"/>
      <c r="B53" s="676"/>
      <c r="C53" s="676"/>
      <c r="D53" s="676"/>
      <c r="E53" s="676"/>
      <c r="F53" s="676"/>
      <c r="G53" s="676"/>
      <c r="H53" s="676"/>
      <c r="I53" s="681"/>
    </row>
    <row r="54" spans="1:9" s="569" customFormat="1" ht="15.95" customHeight="1">
      <c r="A54" s="721"/>
      <c r="B54" s="722"/>
      <c r="C54" s="722"/>
      <c r="D54" s="678"/>
      <c r="E54" s="677"/>
      <c r="F54" s="677"/>
      <c r="G54" s="677"/>
      <c r="H54" s="677"/>
      <c r="I54" s="677"/>
    </row>
    <row r="55" spans="1:9" s="569" customFormat="1" ht="15.95" customHeight="1">
      <c r="A55" s="679"/>
      <c r="B55" s="679"/>
      <c r="C55" s="680"/>
      <c r="D55" s="680"/>
      <c r="E55" s="681"/>
      <c r="F55" s="681"/>
      <c r="G55" s="681"/>
      <c r="H55" s="681"/>
      <c r="I55" s="684"/>
    </row>
    <row r="56" spans="1:9" s="569" customFormat="1" ht="15.95" customHeight="1">
      <c r="A56" s="679"/>
      <c r="B56" s="679"/>
      <c r="C56" s="680"/>
      <c r="D56" s="680"/>
      <c r="E56" s="676"/>
      <c r="F56" s="676"/>
      <c r="G56" s="676"/>
      <c r="H56" s="676"/>
      <c r="I56" s="684"/>
    </row>
    <row r="57" spans="1:9" s="569" customFormat="1" ht="15.95" customHeight="1">
      <c r="A57" s="676"/>
      <c r="B57" s="679"/>
      <c r="C57" s="676"/>
      <c r="D57" s="676"/>
      <c r="E57" s="676"/>
      <c r="F57" s="676"/>
      <c r="G57" s="676"/>
      <c r="H57" s="676"/>
      <c r="I57" s="684"/>
    </row>
    <row r="58" spans="1:9" s="569" customFormat="1" ht="15.95" customHeight="1">
      <c r="A58" s="676"/>
      <c r="B58" s="679"/>
      <c r="C58" s="676"/>
      <c r="D58" s="676"/>
      <c r="E58" s="676"/>
      <c r="F58" s="676"/>
      <c r="G58" s="676"/>
      <c r="H58" s="676"/>
      <c r="I58" s="684"/>
    </row>
    <row r="59" spans="1:9" s="569" customFormat="1" ht="15.95" customHeight="1">
      <c r="A59" s="676"/>
      <c r="B59" s="679"/>
      <c r="C59" s="676"/>
      <c r="D59" s="676"/>
      <c r="E59" s="681"/>
      <c r="F59" s="681"/>
      <c r="G59" s="681"/>
      <c r="H59" s="681"/>
      <c r="I59" s="684"/>
    </row>
    <row r="60" spans="1:9" s="569" customFormat="1" ht="15.95" customHeight="1">
      <c r="A60" s="676"/>
      <c r="B60" s="679"/>
      <c r="C60" s="676"/>
      <c r="D60" s="676"/>
      <c r="E60" s="681"/>
      <c r="F60" s="681"/>
      <c r="G60" s="681"/>
      <c r="H60" s="681"/>
      <c r="I60" s="684"/>
    </row>
    <row r="61" spans="1:9" s="569" customFormat="1" ht="15.95" customHeight="1">
      <c r="A61" s="721"/>
      <c r="B61" s="723"/>
      <c r="C61" s="723"/>
      <c r="D61" s="682"/>
      <c r="E61" s="676"/>
      <c r="F61" s="676"/>
      <c r="G61" s="676"/>
      <c r="H61" s="676"/>
      <c r="I61" s="684"/>
    </row>
    <row r="62" spans="1:9" s="569" customFormat="1" ht="15.95" customHeight="1">
      <c r="A62" s="676"/>
      <c r="B62" s="676"/>
      <c r="C62" s="676"/>
      <c r="D62" s="676"/>
      <c r="E62" s="676"/>
      <c r="F62" s="676"/>
      <c r="G62" s="676"/>
      <c r="H62" s="676"/>
      <c r="I62" s="676"/>
    </row>
    <row r="63" spans="1:9" s="569" customFormat="1" ht="15.95" customHeight="1">
      <c r="A63" s="676"/>
      <c r="B63" s="679"/>
      <c r="C63" s="676"/>
      <c r="D63" s="676"/>
      <c r="E63" s="676"/>
      <c r="F63" s="676"/>
      <c r="G63" s="676"/>
      <c r="H63" s="676"/>
      <c r="I63" s="676"/>
    </row>
    <row r="64" spans="1:9" s="569" customFormat="1" ht="15.95" customHeight="1">
      <c r="A64" s="676"/>
      <c r="B64" s="676"/>
      <c r="C64" s="676"/>
      <c r="D64" s="676"/>
      <c r="E64" s="676"/>
      <c r="F64" s="676"/>
      <c r="G64" s="676"/>
      <c r="H64" s="676"/>
      <c r="I64" s="676"/>
    </row>
  </sheetData>
  <mergeCells count="49">
    <mergeCell ref="A1:H1"/>
    <mergeCell ref="B6:C6"/>
    <mergeCell ref="B7:C7"/>
    <mergeCell ref="B8:C8"/>
    <mergeCell ref="B9:C9"/>
    <mergeCell ref="F4:F5"/>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37:C37"/>
    <mergeCell ref="B38:C38"/>
    <mergeCell ref="B25:C25"/>
    <mergeCell ref="B26:C26"/>
    <mergeCell ref="B27:C27"/>
    <mergeCell ref="A28:D28"/>
    <mergeCell ref="B33:C33"/>
    <mergeCell ref="B44:C44"/>
    <mergeCell ref="A45:D45"/>
    <mergeCell ref="A54:C54"/>
    <mergeCell ref="A61:C61"/>
    <mergeCell ref="E4:E5"/>
    <mergeCell ref="E31:E32"/>
    <mergeCell ref="A31:D32"/>
    <mergeCell ref="A4:D5"/>
    <mergeCell ref="B39:C39"/>
    <mergeCell ref="B40:C40"/>
    <mergeCell ref="B41:C41"/>
    <mergeCell ref="B42:C42"/>
    <mergeCell ref="B43:C43"/>
    <mergeCell ref="B34:C34"/>
    <mergeCell ref="B35:C35"/>
    <mergeCell ref="B36:C36"/>
    <mergeCell ref="F31:F32"/>
    <mergeCell ref="G4:G5"/>
    <mergeCell ref="G31:G32"/>
    <mergeCell ref="H4:H5"/>
    <mergeCell ref="H31:H32"/>
  </mergeCells>
  <phoneticPr fontId="48"/>
  <pageMargins left="0.78680555555555598" right="0.70763888888888904" top="0.78680555555555598" bottom="0.78680555555555598" header="0" footer="0.39305555555555599"/>
  <pageSetup paperSize="9" scale="96" firstPageNumber="2" orientation="portrait" useFirstPageNumber="1" r:id="rId1"/>
  <headerFooter alignWithMargins="0"/>
  <colBreaks count="1" manualBreakCount="1">
    <brk id="8" max="42"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H124"/>
  <sheetViews>
    <sheetView view="pageBreakPreview" zoomScaleNormal="100" zoomScaleSheetLayoutView="100" workbookViewId="0">
      <selection activeCell="F122" sqref="F122"/>
    </sheetView>
  </sheetViews>
  <sheetFormatPr defaultColWidth="10.75" defaultRowHeight="14.25"/>
  <cols>
    <col min="1" max="1" width="4.625" style="631" customWidth="1"/>
    <col min="2" max="3" width="11.625" style="631" customWidth="1"/>
    <col min="4" max="4" width="1.75" style="631" customWidth="1"/>
    <col min="5" max="6" width="16.625" style="631" customWidth="1"/>
    <col min="7" max="8" width="12.625" style="631" customWidth="1"/>
    <col min="9" max="16384" width="10.75" style="632"/>
  </cols>
  <sheetData>
    <row r="1" spans="1:8" s="569" customFormat="1" ht="24" customHeight="1">
      <c r="A1" s="747" t="s">
        <v>52</v>
      </c>
      <c r="B1" s="747"/>
      <c r="C1" s="747"/>
      <c r="D1" s="747"/>
      <c r="E1" s="747"/>
      <c r="F1" s="747"/>
      <c r="G1" s="747"/>
      <c r="H1" s="747"/>
    </row>
    <row r="2" spans="1:8" s="569" customFormat="1" ht="20.100000000000001" customHeight="1">
      <c r="A2" s="570" t="s">
        <v>7</v>
      </c>
      <c r="B2" s="570"/>
      <c r="C2" s="570"/>
      <c r="D2" s="570"/>
      <c r="E2" s="571"/>
      <c r="F2" s="571"/>
      <c r="G2" s="571"/>
      <c r="H2" s="573" t="s">
        <v>8</v>
      </c>
    </row>
    <row r="3" spans="1:8" s="569" customFormat="1" ht="18" customHeight="1">
      <c r="A3" s="731" t="s">
        <v>9</v>
      </c>
      <c r="B3" s="732"/>
      <c r="C3" s="732"/>
      <c r="D3" s="732"/>
      <c r="E3" s="724" t="s">
        <v>10</v>
      </c>
      <c r="F3" s="744" t="s">
        <v>11</v>
      </c>
      <c r="G3" s="711" t="s">
        <v>12</v>
      </c>
      <c r="H3" s="714" t="s">
        <v>13</v>
      </c>
    </row>
    <row r="4" spans="1:8" s="569" customFormat="1" ht="18" customHeight="1">
      <c r="A4" s="733"/>
      <c r="B4" s="734"/>
      <c r="C4" s="734"/>
      <c r="D4" s="734"/>
      <c r="E4" s="725"/>
      <c r="F4" s="710"/>
      <c r="G4" s="712"/>
      <c r="H4" s="715"/>
    </row>
    <row r="5" spans="1:8" s="569" customFormat="1" ht="18" customHeight="1">
      <c r="A5" s="501">
        <v>1</v>
      </c>
      <c r="B5" s="741" t="s">
        <v>53</v>
      </c>
      <c r="C5" s="741"/>
      <c r="D5" s="574"/>
      <c r="E5" s="535">
        <v>198921</v>
      </c>
      <c r="F5" s="553">
        <v>197894</v>
      </c>
      <c r="G5" s="575">
        <f>ROUND(F5/$E$5*100,1)</f>
        <v>99.5</v>
      </c>
      <c r="H5" s="576">
        <f>ROUND(E5/$E$13*100,1)</f>
        <v>19.399999999999999</v>
      </c>
    </row>
    <row r="6" spans="1:8" s="569" customFormat="1" ht="18" customHeight="1">
      <c r="A6" s="501">
        <v>2</v>
      </c>
      <c r="B6" s="735" t="s">
        <v>27</v>
      </c>
      <c r="C6" s="735"/>
      <c r="D6" s="578"/>
      <c r="E6" s="535">
        <v>1</v>
      </c>
      <c r="F6" s="553">
        <v>0</v>
      </c>
      <c r="G6" s="575">
        <f>ROUND(F6/$E$6*100,1)</f>
        <v>0</v>
      </c>
      <c r="H6" s="576">
        <f t="shared" ref="H6:H12" si="0">ROUND(E6/$E$13*100,1)</f>
        <v>0</v>
      </c>
    </row>
    <row r="7" spans="1:8" s="569" customFormat="1" ht="18" customHeight="1">
      <c r="A7" s="501">
        <v>3</v>
      </c>
      <c r="B7" s="735" t="s">
        <v>54</v>
      </c>
      <c r="C7" s="735"/>
      <c r="D7" s="578"/>
      <c r="E7" s="535">
        <v>5747</v>
      </c>
      <c r="F7" s="553">
        <v>2335</v>
      </c>
      <c r="G7" s="575">
        <f>ROUND(F7/$E$7*100,1)</f>
        <v>40.6</v>
      </c>
      <c r="H7" s="576">
        <f t="shared" si="0"/>
        <v>0.6</v>
      </c>
    </row>
    <row r="8" spans="1:8" s="569" customFormat="1" ht="18" customHeight="1">
      <c r="A8" s="501">
        <v>4</v>
      </c>
      <c r="B8" s="735" t="s">
        <v>55</v>
      </c>
      <c r="C8" s="735"/>
      <c r="D8" s="578"/>
      <c r="E8" s="535">
        <v>725356</v>
      </c>
      <c r="F8" s="553">
        <v>565104</v>
      </c>
      <c r="G8" s="575">
        <f>ROUND(F8/$E$8*100,1)</f>
        <v>77.900000000000006</v>
      </c>
      <c r="H8" s="576">
        <f t="shared" si="0"/>
        <v>70.599999999999994</v>
      </c>
    </row>
    <row r="9" spans="1:8" s="569" customFormat="1" ht="18" customHeight="1">
      <c r="A9" s="501">
        <v>5</v>
      </c>
      <c r="B9" s="735" t="s">
        <v>56</v>
      </c>
      <c r="C9" s="735"/>
      <c r="D9" s="578"/>
      <c r="E9" s="535">
        <v>18</v>
      </c>
      <c r="F9" s="553">
        <v>9</v>
      </c>
      <c r="G9" s="575">
        <f>ROUND(F9/$E$9*100,1)</f>
        <v>50</v>
      </c>
      <c r="H9" s="576">
        <f t="shared" si="0"/>
        <v>0</v>
      </c>
    </row>
    <row r="10" spans="1:8" s="569" customFormat="1" ht="18" customHeight="1">
      <c r="A10" s="501">
        <v>6</v>
      </c>
      <c r="B10" s="735" t="s">
        <v>57</v>
      </c>
      <c r="C10" s="735"/>
      <c r="D10" s="578"/>
      <c r="E10" s="535">
        <v>71848</v>
      </c>
      <c r="F10" s="553">
        <v>69406</v>
      </c>
      <c r="G10" s="575">
        <f>ROUND(F10/$E$10*100,1)</f>
        <v>96.6</v>
      </c>
      <c r="H10" s="576">
        <f t="shared" si="0"/>
        <v>7</v>
      </c>
    </row>
    <row r="11" spans="1:8" s="569" customFormat="1" ht="18" customHeight="1">
      <c r="A11" s="501">
        <v>7</v>
      </c>
      <c r="B11" s="742" t="s">
        <v>58</v>
      </c>
      <c r="C11" s="742"/>
      <c r="D11" s="578"/>
      <c r="E11" s="535">
        <v>25075</v>
      </c>
      <c r="F11" s="553">
        <v>25075</v>
      </c>
      <c r="G11" s="575">
        <f>ROUND(F11/$E$11*100,1)</f>
        <v>100</v>
      </c>
      <c r="H11" s="576">
        <f t="shared" si="0"/>
        <v>2.4</v>
      </c>
    </row>
    <row r="12" spans="1:8" s="569" customFormat="1" ht="18" customHeight="1">
      <c r="A12" s="501">
        <v>8</v>
      </c>
      <c r="B12" s="735" t="s">
        <v>59</v>
      </c>
      <c r="C12" s="735"/>
      <c r="D12" s="578"/>
      <c r="E12" s="535">
        <v>464</v>
      </c>
      <c r="F12" s="553">
        <v>3813</v>
      </c>
      <c r="G12" s="633">
        <f>ROUND(F12/$E$12*100,1)</f>
        <v>821.8</v>
      </c>
      <c r="H12" s="576">
        <f t="shared" si="0"/>
        <v>0</v>
      </c>
    </row>
    <row r="13" spans="1:8" s="569" customFormat="1" ht="18" customHeight="1">
      <c r="A13" s="738" t="s">
        <v>36</v>
      </c>
      <c r="B13" s="739"/>
      <c r="C13" s="739"/>
      <c r="D13" s="740"/>
      <c r="E13" s="634">
        <f t="shared" ref="E13:H13" si="1">SUM(E5:E12)</f>
        <v>1027430</v>
      </c>
      <c r="F13" s="620">
        <f t="shared" si="1"/>
        <v>863636</v>
      </c>
      <c r="G13" s="601">
        <f>ROUND(F13/$E$13*100,1)</f>
        <v>84.1</v>
      </c>
      <c r="H13" s="622">
        <f t="shared" si="1"/>
        <v>100</v>
      </c>
    </row>
    <row r="14" spans="1:8" s="569" customFormat="1" ht="18" customHeight="1">
      <c r="A14" s="603"/>
      <c r="B14" s="603"/>
      <c r="C14" s="603"/>
      <c r="D14" s="603"/>
      <c r="E14" s="603"/>
      <c r="F14" s="603"/>
      <c r="G14" s="603"/>
      <c r="H14" s="603"/>
    </row>
    <row r="15" spans="1:8" s="569" customFormat="1" ht="18" customHeight="1">
      <c r="A15" s="604" t="s">
        <v>38</v>
      </c>
      <c r="B15" s="604"/>
      <c r="C15" s="604"/>
      <c r="D15" s="604"/>
      <c r="E15" s="570"/>
      <c r="F15" s="570"/>
      <c r="G15" s="570"/>
      <c r="H15" s="635" t="s">
        <v>8</v>
      </c>
    </row>
    <row r="16" spans="1:8" s="569" customFormat="1" ht="18" customHeight="1">
      <c r="A16" s="727" t="s">
        <v>9</v>
      </c>
      <c r="B16" s="728"/>
      <c r="C16" s="728"/>
      <c r="D16" s="728"/>
      <c r="E16" s="726" t="s">
        <v>10</v>
      </c>
      <c r="F16" s="709" t="s">
        <v>39</v>
      </c>
      <c r="G16" s="713" t="s">
        <v>12</v>
      </c>
      <c r="H16" s="716" t="s">
        <v>13</v>
      </c>
    </row>
    <row r="17" spans="1:8" s="569" customFormat="1" ht="18" customHeight="1">
      <c r="A17" s="729"/>
      <c r="B17" s="730"/>
      <c r="C17" s="730"/>
      <c r="D17" s="730"/>
      <c r="E17" s="725"/>
      <c r="F17" s="710"/>
      <c r="G17" s="712"/>
      <c r="H17" s="717"/>
    </row>
    <row r="18" spans="1:8" s="569" customFormat="1" ht="18" customHeight="1">
      <c r="A18" s="636">
        <v>1</v>
      </c>
      <c r="B18" s="741" t="s">
        <v>41</v>
      </c>
      <c r="C18" s="741"/>
      <c r="D18" s="530"/>
      <c r="E18" s="503">
        <v>11180</v>
      </c>
      <c r="F18" s="551">
        <v>8700</v>
      </c>
      <c r="G18" s="575">
        <f>ROUND(F18/$E$18*100,1)</f>
        <v>77.8</v>
      </c>
      <c r="H18" s="637">
        <f>ROUND(E18/$E$28*100,1)+0.1</f>
        <v>1.2000000000000002</v>
      </c>
    </row>
    <row r="19" spans="1:8" s="569" customFormat="1" ht="18" customHeight="1">
      <c r="A19" s="638">
        <v>2</v>
      </c>
      <c r="B19" s="735" t="s">
        <v>60</v>
      </c>
      <c r="C19" s="735"/>
      <c r="D19" s="534"/>
      <c r="E19" s="639">
        <v>657611</v>
      </c>
      <c r="F19" s="551">
        <v>563048</v>
      </c>
      <c r="G19" s="575">
        <f>ROUND(F19/$E$19*100,1)</f>
        <v>85.6</v>
      </c>
      <c r="H19" s="640">
        <f t="shared" ref="H19:H27" si="2">ROUND(E19/$E$28*100,1)</f>
        <v>64</v>
      </c>
    </row>
    <row r="20" spans="1:8" s="569" customFormat="1" ht="18" customHeight="1">
      <c r="A20" s="638">
        <v>3</v>
      </c>
      <c r="B20" s="742" t="s">
        <v>61</v>
      </c>
      <c r="C20" s="742"/>
      <c r="D20" s="534"/>
      <c r="E20" s="639">
        <v>289740</v>
      </c>
      <c r="F20" s="551">
        <v>289738</v>
      </c>
      <c r="G20" s="575">
        <f>ROUND(F20/$E$20*100,1)</f>
        <v>100</v>
      </c>
      <c r="H20" s="640">
        <f t="shared" si="2"/>
        <v>28.2</v>
      </c>
    </row>
    <row r="21" spans="1:8" s="569" customFormat="1" ht="18" customHeight="1">
      <c r="A21" s="638">
        <v>4</v>
      </c>
      <c r="B21" s="735" t="s">
        <v>62</v>
      </c>
      <c r="C21" s="735"/>
      <c r="D21" s="534"/>
      <c r="E21" s="639">
        <v>1</v>
      </c>
      <c r="F21" s="551">
        <v>0</v>
      </c>
      <c r="G21" s="575">
        <f>ROUND(F21/$E$21*100,1)</f>
        <v>0</v>
      </c>
      <c r="H21" s="640">
        <f t="shared" si="2"/>
        <v>0</v>
      </c>
    </row>
    <row r="22" spans="1:8" s="569" customFormat="1" ht="18" customHeight="1">
      <c r="A22" s="638">
        <v>5</v>
      </c>
      <c r="B22" s="735" t="s">
        <v>63</v>
      </c>
      <c r="C22" s="735"/>
      <c r="D22" s="534"/>
      <c r="E22" s="639">
        <v>1</v>
      </c>
      <c r="F22" s="551">
        <v>1</v>
      </c>
      <c r="G22" s="575">
        <f>ROUND(F22/$E$22*100,1)</f>
        <v>100</v>
      </c>
      <c r="H22" s="640">
        <f t="shared" si="2"/>
        <v>0</v>
      </c>
    </row>
    <row r="23" spans="1:8" s="569" customFormat="1" ht="18" customHeight="1">
      <c r="A23" s="638">
        <v>6</v>
      </c>
      <c r="B23" s="735" t="s">
        <v>64</v>
      </c>
      <c r="C23" s="735"/>
      <c r="D23" s="534"/>
      <c r="E23" s="639">
        <v>18657</v>
      </c>
      <c r="F23" s="551">
        <v>8506</v>
      </c>
      <c r="G23" s="575">
        <f>ROUND(F23/$E$23*100,1)</f>
        <v>45.6</v>
      </c>
      <c r="H23" s="640">
        <f t="shared" si="2"/>
        <v>1.8</v>
      </c>
    </row>
    <row r="24" spans="1:8" s="569" customFormat="1" ht="18" customHeight="1">
      <c r="A24" s="638">
        <v>7</v>
      </c>
      <c r="B24" s="735" t="s">
        <v>65</v>
      </c>
      <c r="C24" s="735"/>
      <c r="D24" s="534"/>
      <c r="E24" s="639">
        <v>18</v>
      </c>
      <c r="F24" s="551">
        <v>9</v>
      </c>
      <c r="G24" s="575">
        <f>ROUND(F24/$E$24*100,1)</f>
        <v>50</v>
      </c>
      <c r="H24" s="640">
        <f t="shared" si="2"/>
        <v>0</v>
      </c>
    </row>
    <row r="25" spans="1:8" s="569" customFormat="1" ht="18" customHeight="1">
      <c r="A25" s="638">
        <v>8</v>
      </c>
      <c r="B25" s="735" t="s">
        <v>49</v>
      </c>
      <c r="C25" s="735"/>
      <c r="D25" s="534"/>
      <c r="E25" s="639">
        <v>1</v>
      </c>
      <c r="F25" s="551">
        <v>0</v>
      </c>
      <c r="G25" s="575">
        <f>ROUND(F25/$E$25*100,1)</f>
        <v>0</v>
      </c>
      <c r="H25" s="640">
        <f t="shared" si="2"/>
        <v>0</v>
      </c>
    </row>
    <row r="26" spans="1:8" s="569" customFormat="1" ht="18" customHeight="1">
      <c r="A26" s="638">
        <v>9</v>
      </c>
      <c r="B26" s="735" t="s">
        <v>66</v>
      </c>
      <c r="C26" s="735"/>
      <c r="D26" s="534"/>
      <c r="E26" s="639">
        <v>48721</v>
      </c>
      <c r="F26" s="551">
        <v>48549</v>
      </c>
      <c r="G26" s="575">
        <f>ROUND(F26/$E$26*100,1)</f>
        <v>99.6</v>
      </c>
      <c r="H26" s="640">
        <f t="shared" si="2"/>
        <v>4.7</v>
      </c>
    </row>
    <row r="27" spans="1:8" s="569" customFormat="1" ht="18" customHeight="1">
      <c r="A27" s="641">
        <v>10</v>
      </c>
      <c r="B27" s="754" t="s">
        <v>50</v>
      </c>
      <c r="C27" s="754"/>
      <c r="D27" s="642"/>
      <c r="E27" s="643">
        <v>1500</v>
      </c>
      <c r="F27" s="644">
        <v>0</v>
      </c>
      <c r="G27" s="645">
        <f>ROUND(F27/$E$27*100,1)</f>
        <v>0</v>
      </c>
      <c r="H27" s="646">
        <f t="shared" si="2"/>
        <v>0.1</v>
      </c>
    </row>
    <row r="28" spans="1:8" s="569" customFormat="1" ht="18" customHeight="1">
      <c r="A28" s="719" t="s">
        <v>36</v>
      </c>
      <c r="B28" s="720"/>
      <c r="C28" s="720"/>
      <c r="D28" s="720"/>
      <c r="E28" s="647">
        <f t="shared" ref="E28:H28" si="3">SUM(E18:E27)</f>
        <v>1027430</v>
      </c>
      <c r="F28" s="648">
        <f t="shared" si="3"/>
        <v>918551</v>
      </c>
      <c r="G28" s="597">
        <f>ROUND(F28/$E$28*100,1)</f>
        <v>89.4</v>
      </c>
      <c r="H28" s="649">
        <f t="shared" si="3"/>
        <v>100</v>
      </c>
    </row>
    <row r="29" spans="1:8" s="569" customFormat="1" ht="18" customHeight="1">
      <c r="A29" s="561"/>
      <c r="B29" s="561"/>
      <c r="C29" s="561"/>
      <c r="D29" s="561"/>
      <c r="E29" s="543"/>
      <c r="F29" s="543"/>
      <c r="G29" s="562"/>
      <c r="H29" s="650"/>
    </row>
    <row r="30" spans="1:8" s="569" customFormat="1" ht="18" customHeight="1">
      <c r="A30" s="561"/>
      <c r="B30" s="561"/>
      <c r="C30" s="561"/>
      <c r="D30" s="561"/>
      <c r="E30" s="543"/>
      <c r="F30" s="543"/>
      <c r="G30" s="562"/>
      <c r="H30" s="650"/>
    </row>
    <row r="31" spans="1:8" s="569" customFormat="1" ht="18" customHeight="1">
      <c r="A31" s="561"/>
      <c r="B31" s="561"/>
      <c r="C31" s="561"/>
      <c r="D31" s="561"/>
      <c r="E31" s="543"/>
      <c r="F31" s="543"/>
      <c r="G31" s="562"/>
      <c r="H31" s="650"/>
    </row>
    <row r="32" spans="1:8" s="569" customFormat="1" ht="18" customHeight="1">
      <c r="A32" s="561"/>
      <c r="B32" s="561"/>
      <c r="C32" s="561"/>
      <c r="D32" s="561"/>
      <c r="E32" s="543"/>
      <c r="F32" s="543"/>
      <c r="G32" s="562"/>
      <c r="H32" s="650"/>
    </row>
    <row r="33" spans="1:8" s="569" customFormat="1" ht="18" customHeight="1">
      <c r="A33" s="561"/>
      <c r="B33" s="561"/>
      <c r="C33" s="561"/>
      <c r="D33" s="561"/>
      <c r="E33" s="543"/>
      <c r="F33" s="543"/>
      <c r="G33" s="562"/>
      <c r="H33" s="650"/>
    </row>
    <row r="34" spans="1:8" s="569" customFormat="1" ht="18" customHeight="1">
      <c r="A34" s="561"/>
      <c r="B34" s="561"/>
      <c r="C34" s="561"/>
      <c r="D34" s="561"/>
      <c r="E34" s="543"/>
      <c r="F34" s="543"/>
      <c r="G34" s="562"/>
      <c r="H34" s="650"/>
    </row>
    <row r="35" spans="1:8" s="569" customFormat="1" ht="18" customHeight="1">
      <c r="A35" s="561"/>
      <c r="B35" s="561"/>
      <c r="C35" s="561"/>
      <c r="D35" s="561"/>
      <c r="E35" s="543"/>
      <c r="F35" s="543"/>
      <c r="G35" s="562"/>
      <c r="H35" s="650"/>
    </row>
    <row r="36" spans="1:8" s="569" customFormat="1" ht="18" customHeight="1">
      <c r="A36" s="561"/>
      <c r="B36" s="561"/>
      <c r="C36" s="561"/>
      <c r="D36" s="561"/>
      <c r="E36" s="543"/>
      <c r="F36" s="543"/>
      <c r="G36" s="562"/>
      <c r="H36" s="650"/>
    </row>
    <row r="37" spans="1:8" s="569" customFormat="1" ht="18" customHeight="1">
      <c r="A37" s="561"/>
      <c r="B37" s="561"/>
      <c r="C37" s="561"/>
      <c r="D37" s="561"/>
      <c r="E37" s="543"/>
      <c r="F37" s="543"/>
      <c r="G37" s="562"/>
      <c r="H37" s="650"/>
    </row>
    <row r="38" spans="1:8" s="569" customFormat="1" ht="18" customHeight="1">
      <c r="A38" s="651"/>
      <c r="B38" s="651"/>
      <c r="C38" s="651"/>
      <c r="D38" s="651"/>
      <c r="E38" s="651"/>
      <c r="F38" s="651"/>
      <c r="G38" s="651"/>
      <c r="H38" s="651"/>
    </row>
    <row r="39" spans="1:8" s="569" customFormat="1" ht="24" customHeight="1">
      <c r="A39" s="747" t="s">
        <v>67</v>
      </c>
      <c r="B39" s="747"/>
      <c r="C39" s="747"/>
      <c r="D39" s="747"/>
      <c r="E39" s="747"/>
      <c r="F39" s="747"/>
      <c r="G39" s="747"/>
      <c r="H39" s="747"/>
    </row>
    <row r="40" spans="1:8" s="569" customFormat="1" ht="20.100000000000001" customHeight="1">
      <c r="A40" s="570" t="s">
        <v>7</v>
      </c>
      <c r="B40" s="570"/>
      <c r="C40" s="570"/>
      <c r="D40" s="570"/>
      <c r="E40" s="571"/>
      <c r="F40" s="571"/>
      <c r="G40" s="571"/>
      <c r="H40" s="573" t="s">
        <v>8</v>
      </c>
    </row>
    <row r="41" spans="1:8" s="569" customFormat="1" ht="18" customHeight="1">
      <c r="A41" s="731" t="s">
        <v>9</v>
      </c>
      <c r="B41" s="732"/>
      <c r="C41" s="732"/>
      <c r="D41" s="732"/>
      <c r="E41" s="724" t="s">
        <v>10</v>
      </c>
      <c r="F41" s="744" t="s">
        <v>11</v>
      </c>
      <c r="G41" s="711" t="s">
        <v>12</v>
      </c>
      <c r="H41" s="714" t="s">
        <v>13</v>
      </c>
    </row>
    <row r="42" spans="1:8" s="569" customFormat="1" ht="18" customHeight="1">
      <c r="A42" s="733"/>
      <c r="B42" s="734"/>
      <c r="C42" s="734"/>
      <c r="D42" s="734"/>
      <c r="E42" s="725"/>
      <c r="F42" s="710"/>
      <c r="G42" s="712"/>
      <c r="H42" s="715"/>
    </row>
    <row r="43" spans="1:8" s="569" customFormat="1" ht="18" customHeight="1">
      <c r="A43" s="501">
        <v>1</v>
      </c>
      <c r="B43" s="741" t="s">
        <v>68</v>
      </c>
      <c r="C43" s="741"/>
      <c r="D43" s="574"/>
      <c r="E43" s="535">
        <v>146228</v>
      </c>
      <c r="F43" s="553">
        <v>152901</v>
      </c>
      <c r="G43" s="575">
        <f>ROUND(F43/$E$43*100,1)</f>
        <v>104.6</v>
      </c>
      <c r="H43" s="576">
        <f>ROUND(E43/$E$51*100,1)</f>
        <v>18.399999999999999</v>
      </c>
    </row>
    <row r="44" spans="1:8" s="569" customFormat="1" ht="18" customHeight="1">
      <c r="A44" s="652">
        <v>2</v>
      </c>
      <c r="B44" s="735" t="s">
        <v>54</v>
      </c>
      <c r="C44" s="735"/>
      <c r="D44" s="578"/>
      <c r="E44" s="535">
        <v>175867</v>
      </c>
      <c r="F44" s="553">
        <v>170959</v>
      </c>
      <c r="G44" s="575">
        <f>ROUND(F44/$E$44*100,1)</f>
        <v>97.2</v>
      </c>
      <c r="H44" s="576">
        <f>ROUND(E44/$E$51*100,1)</f>
        <v>22.1</v>
      </c>
    </row>
    <row r="45" spans="1:8" s="569" customFormat="1" ht="18" customHeight="1">
      <c r="A45" s="510">
        <v>3</v>
      </c>
      <c r="B45" s="735" t="s">
        <v>69</v>
      </c>
      <c r="C45" s="735"/>
      <c r="D45" s="578"/>
      <c r="E45" s="535">
        <v>194951</v>
      </c>
      <c r="F45" s="553">
        <v>179343</v>
      </c>
      <c r="G45" s="575">
        <f>ROUND(F45/$E$45*100,1)</f>
        <v>92</v>
      </c>
      <c r="H45" s="576">
        <f>ROUND(E45/$E$51*100,1)-0.1</f>
        <v>24.4</v>
      </c>
    </row>
    <row r="46" spans="1:8" s="569" customFormat="1" ht="18" customHeight="1">
      <c r="A46" s="501">
        <v>4</v>
      </c>
      <c r="B46" s="735" t="s">
        <v>55</v>
      </c>
      <c r="C46" s="735"/>
      <c r="D46" s="578"/>
      <c r="E46" s="535">
        <v>105598</v>
      </c>
      <c r="F46" s="553">
        <v>105531</v>
      </c>
      <c r="G46" s="575">
        <f>ROUND(F46/$E$46*100,1)</f>
        <v>99.9</v>
      </c>
      <c r="H46" s="576">
        <f t="shared" ref="H46:H50" si="4">ROUND(E46/$E$51*100,1)</f>
        <v>13.3</v>
      </c>
    </row>
    <row r="47" spans="1:8" s="569" customFormat="1" ht="18" customHeight="1">
      <c r="A47" s="652">
        <v>5</v>
      </c>
      <c r="B47" s="742" t="s">
        <v>56</v>
      </c>
      <c r="C47" s="742"/>
      <c r="D47" s="578"/>
      <c r="E47" s="535">
        <v>2</v>
      </c>
      <c r="F47" s="553">
        <v>2</v>
      </c>
      <c r="G47" s="575">
        <f>ROUND(F47/$E$47*100,1)</f>
        <v>100</v>
      </c>
      <c r="H47" s="576">
        <f t="shared" si="4"/>
        <v>0</v>
      </c>
    </row>
    <row r="48" spans="1:8" s="569" customFormat="1" ht="18" customHeight="1">
      <c r="A48" s="510">
        <v>6</v>
      </c>
      <c r="B48" s="735" t="s">
        <v>57</v>
      </c>
      <c r="C48" s="735"/>
      <c r="D48" s="578"/>
      <c r="E48" s="535">
        <v>117638</v>
      </c>
      <c r="F48" s="553">
        <v>55000</v>
      </c>
      <c r="G48" s="575">
        <f>ROUND(F48/$E$48*100,1)</f>
        <v>46.8</v>
      </c>
      <c r="H48" s="576">
        <f t="shared" si="4"/>
        <v>14.8</v>
      </c>
    </row>
    <row r="49" spans="1:8" s="569" customFormat="1" ht="18" customHeight="1">
      <c r="A49" s="501">
        <v>7</v>
      </c>
      <c r="B49" s="735" t="s">
        <v>58</v>
      </c>
      <c r="C49" s="735"/>
      <c r="D49" s="578"/>
      <c r="E49" s="535">
        <v>56067</v>
      </c>
      <c r="F49" s="553">
        <v>56067</v>
      </c>
      <c r="G49" s="575">
        <f>ROUND(F49/$E$49*100,1)</f>
        <v>100</v>
      </c>
      <c r="H49" s="576">
        <f t="shared" si="4"/>
        <v>7</v>
      </c>
    </row>
    <row r="50" spans="1:8" s="569" customFormat="1" ht="18" customHeight="1">
      <c r="A50" s="652">
        <v>8</v>
      </c>
      <c r="B50" s="735" t="s">
        <v>59</v>
      </c>
      <c r="C50" s="735"/>
      <c r="D50" s="578"/>
      <c r="E50" s="535">
        <v>58</v>
      </c>
      <c r="F50" s="553">
        <v>46</v>
      </c>
      <c r="G50" s="633">
        <f>ROUND(F50/$E$50*100,1)</f>
        <v>79.3</v>
      </c>
      <c r="H50" s="576">
        <f t="shared" si="4"/>
        <v>0</v>
      </c>
    </row>
    <row r="51" spans="1:8" s="569" customFormat="1" ht="18" customHeight="1">
      <c r="A51" s="738" t="s">
        <v>36</v>
      </c>
      <c r="B51" s="739"/>
      <c r="C51" s="739"/>
      <c r="D51" s="740"/>
      <c r="E51" s="634">
        <f t="shared" ref="E51:H51" si="5">SUM(E43:E50)</f>
        <v>796409</v>
      </c>
      <c r="F51" s="620">
        <f t="shared" si="5"/>
        <v>719849</v>
      </c>
      <c r="G51" s="601">
        <f>ROUND(F51/$E$51*100,1)</f>
        <v>90.4</v>
      </c>
      <c r="H51" s="622">
        <f t="shared" si="5"/>
        <v>100</v>
      </c>
    </row>
    <row r="52" spans="1:8" s="569" customFormat="1" ht="7.5" customHeight="1">
      <c r="A52" s="603"/>
      <c r="B52" s="603"/>
      <c r="C52" s="603"/>
      <c r="D52" s="603"/>
      <c r="E52" s="603"/>
      <c r="F52" s="603"/>
      <c r="G52" s="603"/>
      <c r="H52" s="603"/>
    </row>
    <row r="53" spans="1:8" s="569" customFormat="1" ht="18" customHeight="1">
      <c r="A53" s="604" t="s">
        <v>38</v>
      </c>
      <c r="B53" s="604"/>
      <c r="C53" s="604"/>
      <c r="D53" s="604"/>
      <c r="E53" s="570"/>
      <c r="F53" s="570"/>
      <c r="G53" s="570"/>
      <c r="H53" s="635" t="s">
        <v>8</v>
      </c>
    </row>
    <row r="54" spans="1:8" s="569" customFormat="1" ht="18" customHeight="1">
      <c r="A54" s="727" t="s">
        <v>9</v>
      </c>
      <c r="B54" s="728"/>
      <c r="C54" s="728"/>
      <c r="D54" s="728"/>
      <c r="E54" s="726" t="s">
        <v>10</v>
      </c>
      <c r="F54" s="709" t="s">
        <v>39</v>
      </c>
      <c r="G54" s="713" t="s">
        <v>12</v>
      </c>
      <c r="H54" s="716" t="s">
        <v>13</v>
      </c>
    </row>
    <row r="55" spans="1:8" s="569" customFormat="1" ht="18" customHeight="1">
      <c r="A55" s="729"/>
      <c r="B55" s="730"/>
      <c r="C55" s="730"/>
      <c r="D55" s="730"/>
      <c r="E55" s="725"/>
      <c r="F55" s="710"/>
      <c r="G55" s="712"/>
      <c r="H55" s="717"/>
    </row>
    <row r="56" spans="1:8" s="569" customFormat="1" ht="18" customHeight="1">
      <c r="A56" s="636">
        <v>1</v>
      </c>
      <c r="B56" s="741" t="s">
        <v>41</v>
      </c>
      <c r="C56" s="741"/>
      <c r="D56" s="530"/>
      <c r="E56" s="503">
        <v>15442</v>
      </c>
      <c r="F56" s="551">
        <v>8072</v>
      </c>
      <c r="G56" s="575">
        <f>ROUND(F56/$E$56*100,1)</f>
        <v>52.3</v>
      </c>
      <c r="H56" s="640">
        <f>ROUND(E56/$E$63*100,1)</f>
        <v>1.9</v>
      </c>
    </row>
    <row r="57" spans="1:8" s="569" customFormat="1" ht="18" customHeight="1">
      <c r="A57" s="638">
        <v>2</v>
      </c>
      <c r="B57" s="735" t="s">
        <v>60</v>
      </c>
      <c r="C57" s="735"/>
      <c r="D57" s="534"/>
      <c r="E57" s="639">
        <v>710161</v>
      </c>
      <c r="F57" s="551">
        <v>613865</v>
      </c>
      <c r="G57" s="575">
        <f>ROUND(F57/$E$57*100,1)</f>
        <v>86.4</v>
      </c>
      <c r="H57" s="640">
        <f t="shared" ref="H57:H62" si="6">ROUND(E57/$E$63*100,1)</f>
        <v>89.2</v>
      </c>
    </row>
    <row r="58" spans="1:8" s="569" customFormat="1" ht="18" customHeight="1">
      <c r="A58" s="638">
        <v>3</v>
      </c>
      <c r="B58" s="735" t="s">
        <v>63</v>
      </c>
      <c r="C58" s="735"/>
      <c r="D58" s="534"/>
      <c r="E58" s="639">
        <v>1</v>
      </c>
      <c r="F58" s="551">
        <v>0</v>
      </c>
      <c r="G58" s="575">
        <f>ROUND(F58/$E$58*100,1)</f>
        <v>0</v>
      </c>
      <c r="H58" s="640">
        <f t="shared" si="6"/>
        <v>0</v>
      </c>
    </row>
    <row r="59" spans="1:8" s="569" customFormat="1" ht="18" customHeight="1">
      <c r="A59" s="638">
        <v>4</v>
      </c>
      <c r="B59" s="735" t="s">
        <v>70</v>
      </c>
      <c r="C59" s="735"/>
      <c r="D59" s="534"/>
      <c r="E59" s="639">
        <v>24181</v>
      </c>
      <c r="F59" s="551">
        <v>17872</v>
      </c>
      <c r="G59" s="575">
        <f>ROUND(F59/$E$59*100,1)</f>
        <v>73.900000000000006</v>
      </c>
      <c r="H59" s="640">
        <f t="shared" si="6"/>
        <v>3</v>
      </c>
    </row>
    <row r="60" spans="1:8" s="569" customFormat="1" ht="18" customHeight="1">
      <c r="A60" s="638">
        <v>5</v>
      </c>
      <c r="B60" s="735" t="s">
        <v>65</v>
      </c>
      <c r="C60" s="735"/>
      <c r="D60" s="534"/>
      <c r="E60" s="639">
        <v>3371</v>
      </c>
      <c r="F60" s="551">
        <v>2</v>
      </c>
      <c r="G60" s="575">
        <f>ROUND(F60/$E$60*100,1)</f>
        <v>0.1</v>
      </c>
      <c r="H60" s="640">
        <f t="shared" si="6"/>
        <v>0.4</v>
      </c>
    </row>
    <row r="61" spans="1:8" s="569" customFormat="1" ht="18" customHeight="1">
      <c r="A61" s="638">
        <v>6</v>
      </c>
      <c r="B61" s="735" t="s">
        <v>66</v>
      </c>
      <c r="C61" s="735"/>
      <c r="D61" s="534"/>
      <c r="E61" s="639">
        <v>42253</v>
      </c>
      <c r="F61" s="551">
        <v>42051</v>
      </c>
      <c r="G61" s="575">
        <f>ROUND(F61/$E$61*100,1)</f>
        <v>99.5</v>
      </c>
      <c r="H61" s="640">
        <f t="shared" si="6"/>
        <v>5.3</v>
      </c>
    </row>
    <row r="62" spans="1:8" s="569" customFormat="1" ht="18" customHeight="1">
      <c r="A62" s="653">
        <v>7</v>
      </c>
      <c r="B62" s="736" t="s">
        <v>50</v>
      </c>
      <c r="C62" s="736"/>
      <c r="D62" s="654"/>
      <c r="E62" s="515">
        <v>1000</v>
      </c>
      <c r="F62" s="655">
        <v>0</v>
      </c>
      <c r="G62" s="645">
        <f>ROUND(F62/$E$62*100,1)</f>
        <v>0</v>
      </c>
      <c r="H62" s="656">
        <f t="shared" si="6"/>
        <v>0.1</v>
      </c>
    </row>
    <row r="63" spans="1:8" s="569" customFormat="1" ht="18" customHeight="1">
      <c r="A63" s="753" t="s">
        <v>36</v>
      </c>
      <c r="B63" s="720"/>
      <c r="C63" s="720"/>
      <c r="D63" s="720"/>
      <c r="E63" s="647">
        <f t="shared" ref="E63:H63" si="7">SUM(E56:E62)</f>
        <v>796409</v>
      </c>
      <c r="F63" s="648">
        <f t="shared" si="7"/>
        <v>681862</v>
      </c>
      <c r="G63" s="597">
        <f>ROUND(F63/$E$63*100,1)</f>
        <v>85.6</v>
      </c>
      <c r="H63" s="649">
        <f t="shared" si="7"/>
        <v>99.9</v>
      </c>
    </row>
    <row r="65" spans="1:8" s="569" customFormat="1" ht="24" customHeight="1">
      <c r="A65" s="747" t="s">
        <v>71</v>
      </c>
      <c r="B65" s="747"/>
      <c r="C65" s="747"/>
      <c r="D65" s="747"/>
      <c r="E65" s="747"/>
      <c r="F65" s="747"/>
      <c r="G65" s="747"/>
      <c r="H65" s="747"/>
    </row>
    <row r="66" spans="1:8" s="569" customFormat="1" ht="20.100000000000001" customHeight="1">
      <c r="A66" s="570" t="s">
        <v>7</v>
      </c>
      <c r="B66" s="570"/>
      <c r="C66" s="570"/>
      <c r="D66" s="570"/>
      <c r="E66" s="571"/>
      <c r="F66" s="571"/>
      <c r="G66" s="571"/>
      <c r="H66" s="573" t="s">
        <v>8</v>
      </c>
    </row>
    <row r="67" spans="1:8" s="569" customFormat="1" ht="18" customHeight="1">
      <c r="A67" s="731" t="s">
        <v>9</v>
      </c>
      <c r="B67" s="732"/>
      <c r="C67" s="732"/>
      <c r="D67" s="732"/>
      <c r="E67" s="724" t="s">
        <v>10</v>
      </c>
      <c r="F67" s="744" t="s">
        <v>11</v>
      </c>
      <c r="G67" s="711" t="s">
        <v>12</v>
      </c>
      <c r="H67" s="714" t="s">
        <v>13</v>
      </c>
    </row>
    <row r="68" spans="1:8" s="569" customFormat="1" ht="18" customHeight="1">
      <c r="A68" s="733"/>
      <c r="B68" s="734"/>
      <c r="C68" s="734"/>
      <c r="D68" s="734"/>
      <c r="E68" s="725"/>
      <c r="F68" s="710"/>
      <c r="G68" s="712"/>
      <c r="H68" s="715"/>
    </row>
    <row r="69" spans="1:8" s="569" customFormat="1" ht="18" customHeight="1">
      <c r="A69" s="501">
        <v>1</v>
      </c>
      <c r="B69" s="741" t="s">
        <v>72</v>
      </c>
      <c r="C69" s="741"/>
      <c r="D69" s="574"/>
      <c r="E69" s="535">
        <v>77673</v>
      </c>
      <c r="F69" s="553">
        <v>76956</v>
      </c>
      <c r="G69" s="575">
        <f>ROUND(F69/$E$69*100,1)</f>
        <v>99.1</v>
      </c>
      <c r="H69" s="576">
        <f t="shared" ref="H69:H75" si="8">ROUND(E69/$E$76*100,1)</f>
        <v>68.3</v>
      </c>
    </row>
    <row r="70" spans="1:8" s="569" customFormat="1" ht="18" customHeight="1">
      <c r="A70" s="652">
        <v>2</v>
      </c>
      <c r="B70" s="735" t="s">
        <v>27</v>
      </c>
      <c r="C70" s="735"/>
      <c r="D70" s="578"/>
      <c r="E70" s="535">
        <v>1</v>
      </c>
      <c r="F70" s="553">
        <v>0</v>
      </c>
      <c r="G70" s="575">
        <f>ROUND(F70/$E$70*100,1)</f>
        <v>0</v>
      </c>
      <c r="H70" s="576">
        <f t="shared" si="8"/>
        <v>0</v>
      </c>
    </row>
    <row r="71" spans="1:8" s="569" customFormat="1" ht="18" hidden="1" customHeight="1">
      <c r="A71" s="510">
        <v>3</v>
      </c>
      <c r="B71" s="735" t="s">
        <v>54</v>
      </c>
      <c r="C71" s="735"/>
      <c r="D71" s="578"/>
      <c r="E71" s="535"/>
      <c r="F71" s="553"/>
      <c r="G71" s="575">
        <f>ROUND(F71/$E$72*100,1)</f>
        <v>0</v>
      </c>
      <c r="H71" s="576">
        <f t="shared" si="8"/>
        <v>0</v>
      </c>
    </row>
    <row r="72" spans="1:8" s="569" customFormat="1" ht="18" customHeight="1">
      <c r="A72" s="510">
        <v>3</v>
      </c>
      <c r="B72" s="735" t="s">
        <v>57</v>
      </c>
      <c r="C72" s="735"/>
      <c r="D72" s="578"/>
      <c r="E72" s="535">
        <v>35315</v>
      </c>
      <c r="F72" s="553">
        <v>32905</v>
      </c>
      <c r="G72" s="575">
        <f>ROUND(F72/$E$72*100,1)</f>
        <v>93.2</v>
      </c>
      <c r="H72" s="576">
        <f t="shared" si="8"/>
        <v>31.1</v>
      </c>
    </row>
    <row r="73" spans="1:8" s="569" customFormat="1" ht="18" customHeight="1">
      <c r="A73" s="501">
        <v>4</v>
      </c>
      <c r="B73" s="735" t="s">
        <v>58</v>
      </c>
      <c r="C73" s="735"/>
      <c r="D73" s="578"/>
      <c r="E73" s="535">
        <v>363</v>
      </c>
      <c r="F73" s="553">
        <v>363</v>
      </c>
      <c r="G73" s="575">
        <f>ROUND(F73/$E$73*100,1)</f>
        <v>100</v>
      </c>
      <c r="H73" s="576">
        <f t="shared" si="8"/>
        <v>0.3</v>
      </c>
    </row>
    <row r="74" spans="1:8" s="569" customFormat="1" ht="18" customHeight="1">
      <c r="A74" s="652">
        <v>5</v>
      </c>
      <c r="B74" s="748" t="s">
        <v>59</v>
      </c>
      <c r="C74" s="748"/>
      <c r="D74" s="578"/>
      <c r="E74" s="535">
        <v>120</v>
      </c>
      <c r="F74" s="553">
        <v>83</v>
      </c>
      <c r="G74" s="575">
        <f>ROUND(F74/$E$74*100,1)</f>
        <v>69.2</v>
      </c>
      <c r="H74" s="576">
        <f t="shared" si="8"/>
        <v>0.1</v>
      </c>
    </row>
    <row r="75" spans="1:8" s="569" customFormat="1" ht="18" customHeight="1">
      <c r="A75" s="507">
        <v>6</v>
      </c>
      <c r="B75" s="749" t="s">
        <v>54</v>
      </c>
      <c r="C75" s="749"/>
      <c r="D75" s="657"/>
      <c r="E75" s="643">
        <v>242</v>
      </c>
      <c r="F75" s="644">
        <v>242</v>
      </c>
      <c r="G75" s="575">
        <f>ROUND(F75/$E$75*100,1)</f>
        <v>100</v>
      </c>
      <c r="H75" s="658">
        <f t="shared" si="8"/>
        <v>0.2</v>
      </c>
    </row>
    <row r="76" spans="1:8" s="569" customFormat="1" ht="18" customHeight="1">
      <c r="A76" s="738" t="s">
        <v>36</v>
      </c>
      <c r="B76" s="750"/>
      <c r="C76" s="750"/>
      <c r="D76" s="751"/>
      <c r="E76" s="599">
        <f t="shared" ref="E76:H76" si="9">SUM(E69:E75)</f>
        <v>113714</v>
      </c>
      <c r="F76" s="600">
        <f t="shared" si="9"/>
        <v>110549</v>
      </c>
      <c r="G76" s="621">
        <f>ROUND(F76/$E$76*100,1)</f>
        <v>97.2</v>
      </c>
      <c r="H76" s="602">
        <f t="shared" si="9"/>
        <v>100</v>
      </c>
    </row>
    <row r="77" spans="1:8" s="569" customFormat="1" ht="7.5" customHeight="1">
      <c r="A77" s="603"/>
      <c r="B77" s="603"/>
      <c r="C77" s="603"/>
      <c r="D77" s="603"/>
      <c r="E77" s="603"/>
      <c r="F77" s="603"/>
      <c r="G77" s="603"/>
      <c r="H77" s="603"/>
    </row>
    <row r="78" spans="1:8" s="569" customFormat="1" ht="18" customHeight="1">
      <c r="A78" s="604" t="s">
        <v>38</v>
      </c>
      <c r="B78" s="604"/>
      <c r="C78" s="604"/>
      <c r="D78" s="604"/>
      <c r="E78" s="570"/>
      <c r="F78" s="570"/>
      <c r="G78" s="570"/>
      <c r="H78" s="635" t="s">
        <v>8</v>
      </c>
    </row>
    <row r="79" spans="1:8" s="569" customFormat="1" ht="18" customHeight="1">
      <c r="A79" s="727" t="s">
        <v>9</v>
      </c>
      <c r="B79" s="728"/>
      <c r="C79" s="728"/>
      <c r="D79" s="728"/>
      <c r="E79" s="726" t="s">
        <v>10</v>
      </c>
      <c r="F79" s="709" t="s">
        <v>39</v>
      </c>
      <c r="G79" s="713" t="s">
        <v>12</v>
      </c>
      <c r="H79" s="716" t="s">
        <v>13</v>
      </c>
    </row>
    <row r="80" spans="1:8" s="569" customFormat="1" ht="18" customHeight="1">
      <c r="A80" s="729"/>
      <c r="B80" s="730"/>
      <c r="C80" s="730"/>
      <c r="D80" s="730"/>
      <c r="E80" s="725"/>
      <c r="F80" s="710"/>
      <c r="G80" s="712"/>
      <c r="H80" s="717"/>
    </row>
    <row r="81" spans="1:8" s="569" customFormat="1" ht="18" customHeight="1">
      <c r="A81" s="636">
        <v>1</v>
      </c>
      <c r="B81" s="741" t="s">
        <v>41</v>
      </c>
      <c r="C81" s="741"/>
      <c r="D81" s="530"/>
      <c r="E81" s="503">
        <v>2914</v>
      </c>
      <c r="F81" s="551">
        <v>1373</v>
      </c>
      <c r="G81" s="575">
        <f>ROUND(F81/$E$81*100,1)</f>
        <v>47.1</v>
      </c>
      <c r="H81" s="640">
        <f t="shared" ref="H81:H84" si="10">ROUND(E81/$E$85*100,1)</f>
        <v>2.6</v>
      </c>
    </row>
    <row r="82" spans="1:8" s="569" customFormat="1" ht="18" customHeight="1">
      <c r="A82" s="638">
        <v>2</v>
      </c>
      <c r="B82" s="752" t="s">
        <v>73</v>
      </c>
      <c r="C82" s="752"/>
      <c r="D82" s="534"/>
      <c r="E82" s="639">
        <v>110580</v>
      </c>
      <c r="F82" s="551">
        <v>108174</v>
      </c>
      <c r="G82" s="575">
        <f>ROUND(F82/$E$82*100,1)</f>
        <v>97.8</v>
      </c>
      <c r="H82" s="640">
        <f t="shared" si="10"/>
        <v>97.2</v>
      </c>
    </row>
    <row r="83" spans="1:8" s="569" customFormat="1" ht="18" customHeight="1">
      <c r="A83" s="638">
        <v>3</v>
      </c>
      <c r="B83" s="735" t="s">
        <v>66</v>
      </c>
      <c r="C83" s="735"/>
      <c r="D83" s="534"/>
      <c r="E83" s="639">
        <v>120</v>
      </c>
      <c r="F83" s="551">
        <v>83</v>
      </c>
      <c r="G83" s="575">
        <f>ROUND(F83/$E$83*100,1)</f>
        <v>69.2</v>
      </c>
      <c r="H83" s="640">
        <f t="shared" si="10"/>
        <v>0.1</v>
      </c>
    </row>
    <row r="84" spans="1:8" s="569" customFormat="1" ht="18" customHeight="1">
      <c r="A84" s="653">
        <v>4</v>
      </c>
      <c r="B84" s="736" t="s">
        <v>50</v>
      </c>
      <c r="C84" s="736"/>
      <c r="D84" s="654"/>
      <c r="E84" s="515">
        <v>100</v>
      </c>
      <c r="F84" s="655">
        <v>0</v>
      </c>
      <c r="G84" s="645">
        <f>ROUND(F84/$E$84*100,1)</f>
        <v>0</v>
      </c>
      <c r="H84" s="656">
        <f t="shared" si="10"/>
        <v>0.1</v>
      </c>
    </row>
    <row r="85" spans="1:8" s="569" customFormat="1" ht="18" customHeight="1">
      <c r="A85" s="753" t="s">
        <v>36</v>
      </c>
      <c r="B85" s="720"/>
      <c r="C85" s="720"/>
      <c r="D85" s="720"/>
      <c r="E85" s="647">
        <f t="shared" ref="E85:H85" si="11">SUM(E81:E84)</f>
        <v>113714</v>
      </c>
      <c r="F85" s="648">
        <f t="shared" si="11"/>
        <v>109630</v>
      </c>
      <c r="G85" s="597">
        <f>ROUND(F85/$E$85*100,1)</f>
        <v>96.4</v>
      </c>
      <c r="H85" s="649">
        <f t="shared" si="11"/>
        <v>99.999999999999986</v>
      </c>
    </row>
    <row r="87" spans="1:8" s="569" customFormat="1" ht="24" customHeight="1">
      <c r="A87" s="747" t="s">
        <v>74</v>
      </c>
      <c r="B87" s="747"/>
      <c r="C87" s="747"/>
      <c r="D87" s="747"/>
      <c r="E87" s="747"/>
      <c r="F87" s="747"/>
      <c r="G87" s="747"/>
      <c r="H87" s="747"/>
    </row>
    <row r="88" spans="1:8" s="569" customFormat="1" ht="20.100000000000001" customHeight="1">
      <c r="A88" s="570" t="s">
        <v>7</v>
      </c>
      <c r="B88" s="570"/>
      <c r="C88" s="570"/>
      <c r="D88" s="570"/>
      <c r="E88" s="571"/>
      <c r="F88" s="571"/>
      <c r="G88" s="571"/>
      <c r="H88" s="573" t="s">
        <v>8</v>
      </c>
    </row>
    <row r="89" spans="1:8" s="569" customFormat="1" ht="18" customHeight="1">
      <c r="A89" s="731" t="s">
        <v>9</v>
      </c>
      <c r="B89" s="732"/>
      <c r="C89" s="732"/>
      <c r="D89" s="732"/>
      <c r="E89" s="724" t="s">
        <v>10</v>
      </c>
      <c r="F89" s="744" t="s">
        <v>11</v>
      </c>
      <c r="G89" s="711" t="s">
        <v>12</v>
      </c>
      <c r="H89" s="714" t="s">
        <v>13</v>
      </c>
    </row>
    <row r="90" spans="1:8" s="569" customFormat="1" ht="18" customHeight="1">
      <c r="A90" s="733"/>
      <c r="B90" s="734"/>
      <c r="C90" s="734"/>
      <c r="D90" s="734"/>
      <c r="E90" s="725"/>
      <c r="F90" s="710"/>
      <c r="G90" s="712"/>
      <c r="H90" s="715"/>
    </row>
    <row r="91" spans="1:8" s="569" customFormat="1" ht="18" customHeight="1">
      <c r="A91" s="501">
        <v>1</v>
      </c>
      <c r="B91" s="741" t="s">
        <v>26</v>
      </c>
      <c r="C91" s="741"/>
      <c r="D91" s="574"/>
      <c r="E91" s="535">
        <v>9397</v>
      </c>
      <c r="F91" s="553">
        <v>9399</v>
      </c>
      <c r="G91" s="575">
        <f>ROUND(F91/$E$91*100,1)</f>
        <v>100</v>
      </c>
      <c r="H91" s="576">
        <f t="shared" ref="H91:H93" si="12">ROUND(E91/$E$97*100,1)</f>
        <v>4.7</v>
      </c>
    </row>
    <row r="92" spans="1:8" s="569" customFormat="1" ht="18" customHeight="1">
      <c r="A92" s="652">
        <v>2</v>
      </c>
      <c r="B92" s="735" t="s">
        <v>27</v>
      </c>
      <c r="C92" s="735"/>
      <c r="D92" s="578"/>
      <c r="E92" s="535">
        <v>108451</v>
      </c>
      <c r="F92" s="553">
        <v>95922</v>
      </c>
      <c r="G92" s="575">
        <f>ROUND(F92/$E$92*100,1)</f>
        <v>88.4</v>
      </c>
      <c r="H92" s="576">
        <f t="shared" si="12"/>
        <v>54.3</v>
      </c>
    </row>
    <row r="93" spans="1:8" s="569" customFormat="1" ht="18" customHeight="1">
      <c r="A93" s="510">
        <v>3</v>
      </c>
      <c r="B93" s="735" t="s">
        <v>57</v>
      </c>
      <c r="C93" s="735"/>
      <c r="D93" s="578"/>
      <c r="E93" s="535">
        <v>55197</v>
      </c>
      <c r="F93" s="553">
        <v>55197</v>
      </c>
      <c r="G93" s="575">
        <f>ROUND(F93/$E$93*100,1)</f>
        <v>100</v>
      </c>
      <c r="H93" s="576">
        <f t="shared" si="12"/>
        <v>27.6</v>
      </c>
    </row>
    <row r="94" spans="1:8" s="569" customFormat="1" ht="18" customHeight="1">
      <c r="A94" s="501">
        <v>4</v>
      </c>
      <c r="B94" s="735" t="s">
        <v>58</v>
      </c>
      <c r="C94" s="735"/>
      <c r="D94" s="578"/>
      <c r="E94" s="535">
        <v>7408</v>
      </c>
      <c r="F94" s="553">
        <v>7408</v>
      </c>
      <c r="G94" s="575">
        <f>ROUND(F94/$E$94*100,1)</f>
        <v>100</v>
      </c>
      <c r="H94" s="659">
        <f>ROUND(E94/$E$97*100,1)+0.1</f>
        <v>3.8000000000000003</v>
      </c>
    </row>
    <row r="95" spans="1:8" s="569" customFormat="1" ht="18" customHeight="1">
      <c r="A95" s="652">
        <v>5</v>
      </c>
      <c r="B95" s="742" t="s">
        <v>59</v>
      </c>
      <c r="C95" s="742"/>
      <c r="D95" s="578"/>
      <c r="E95" s="535">
        <v>2</v>
      </c>
      <c r="F95" s="553">
        <v>813</v>
      </c>
      <c r="G95" s="575">
        <f>ROUND(F95/$E$95*100,1)</f>
        <v>40650</v>
      </c>
      <c r="H95" s="576">
        <f t="shared" ref="H95:H96" si="13">ROUND(E95/$E$97*100,1)</f>
        <v>0</v>
      </c>
    </row>
    <row r="96" spans="1:8" s="569" customFormat="1" ht="18" customHeight="1">
      <c r="A96" s="510">
        <v>6</v>
      </c>
      <c r="B96" s="735" t="s">
        <v>75</v>
      </c>
      <c r="C96" s="735"/>
      <c r="D96" s="578"/>
      <c r="E96" s="535">
        <v>19400</v>
      </c>
      <c r="F96" s="553">
        <v>0</v>
      </c>
      <c r="G96" s="575">
        <f>ROUND(F96/$E$96*100,1)</f>
        <v>0</v>
      </c>
      <c r="H96" s="576">
        <f t="shared" si="13"/>
        <v>9.6999999999999993</v>
      </c>
    </row>
    <row r="97" spans="1:8" s="569" customFormat="1" ht="18" customHeight="1">
      <c r="A97" s="738" t="s">
        <v>36</v>
      </c>
      <c r="B97" s="739"/>
      <c r="C97" s="739"/>
      <c r="D97" s="740"/>
      <c r="E97" s="634">
        <f t="shared" ref="E97:H97" si="14">SUM(E91:E96)</f>
        <v>199855</v>
      </c>
      <c r="F97" s="620">
        <f t="shared" si="14"/>
        <v>168739</v>
      </c>
      <c r="G97" s="621">
        <f>ROUND(F97/$E$97*100,1)</f>
        <v>84.4</v>
      </c>
      <c r="H97" s="622">
        <f t="shared" si="14"/>
        <v>100.1</v>
      </c>
    </row>
    <row r="98" spans="1:8" s="569" customFormat="1" ht="7.5" customHeight="1">
      <c r="A98" s="603"/>
      <c r="B98" s="603"/>
      <c r="C98" s="603"/>
      <c r="D98" s="603"/>
      <c r="E98" s="603"/>
      <c r="F98" s="603"/>
      <c r="G98" s="603"/>
      <c r="H98" s="603"/>
    </row>
    <row r="99" spans="1:8" s="569" customFormat="1" ht="18" customHeight="1">
      <c r="A99" s="604" t="s">
        <v>38</v>
      </c>
      <c r="B99" s="604"/>
      <c r="C99" s="604"/>
      <c r="D99" s="604"/>
      <c r="E99" s="570"/>
      <c r="F99" s="570"/>
      <c r="G99" s="570"/>
      <c r="H99" s="635" t="s">
        <v>8</v>
      </c>
    </row>
    <row r="100" spans="1:8" s="569" customFormat="1" ht="18" customHeight="1">
      <c r="A100" s="727" t="s">
        <v>9</v>
      </c>
      <c r="B100" s="728"/>
      <c r="C100" s="728"/>
      <c r="D100" s="728"/>
      <c r="E100" s="726" t="s">
        <v>10</v>
      </c>
      <c r="F100" s="709" t="s">
        <v>39</v>
      </c>
      <c r="G100" s="713" t="s">
        <v>12</v>
      </c>
      <c r="H100" s="716" t="s">
        <v>13</v>
      </c>
    </row>
    <row r="101" spans="1:8" s="569" customFormat="1" ht="18" customHeight="1">
      <c r="A101" s="729"/>
      <c r="B101" s="730"/>
      <c r="C101" s="730"/>
      <c r="D101" s="730"/>
      <c r="E101" s="725"/>
      <c r="F101" s="710"/>
      <c r="G101" s="712"/>
      <c r="H101" s="717"/>
    </row>
    <row r="102" spans="1:8" s="569" customFormat="1" ht="18" customHeight="1">
      <c r="A102" s="636">
        <v>1</v>
      </c>
      <c r="B102" s="741" t="s">
        <v>76</v>
      </c>
      <c r="C102" s="741"/>
      <c r="D102" s="530"/>
      <c r="E102" s="503">
        <v>133718</v>
      </c>
      <c r="F102" s="551">
        <v>118408</v>
      </c>
      <c r="G102" s="575">
        <f>ROUND(F102/$E$102*100,1)</f>
        <v>88.6</v>
      </c>
      <c r="H102" s="640">
        <f>ROUND(E102/$E$104*100,1)</f>
        <v>66.900000000000006</v>
      </c>
    </row>
    <row r="103" spans="1:8" s="569" customFormat="1" ht="18" customHeight="1">
      <c r="A103" s="641">
        <v>2</v>
      </c>
      <c r="B103" s="737" t="s">
        <v>49</v>
      </c>
      <c r="C103" s="737"/>
      <c r="D103" s="534"/>
      <c r="E103" s="535">
        <v>66137</v>
      </c>
      <c r="F103" s="553">
        <v>66117</v>
      </c>
      <c r="G103" s="575">
        <f>ROUND(F103/$E$103*100,1)</f>
        <v>100</v>
      </c>
      <c r="H103" s="640">
        <f>ROUND(E103/$E$104*100,1)</f>
        <v>33.1</v>
      </c>
    </row>
    <row r="104" spans="1:8" s="569" customFormat="1" ht="18" customHeight="1">
      <c r="A104" s="745" t="s">
        <v>36</v>
      </c>
      <c r="B104" s="746"/>
      <c r="C104" s="746"/>
      <c r="D104" s="746"/>
      <c r="E104" s="660">
        <f t="shared" ref="E104:H104" si="15">SUM(E102:E103)</f>
        <v>199855</v>
      </c>
      <c r="F104" s="661">
        <f t="shared" si="15"/>
        <v>184525</v>
      </c>
      <c r="G104" s="662">
        <f>ROUND(F104/$E$104*100,1)</f>
        <v>92.3</v>
      </c>
      <c r="H104" s="663">
        <f t="shared" si="15"/>
        <v>100</v>
      </c>
    </row>
    <row r="106" spans="1:8" s="569" customFormat="1" ht="24" customHeight="1">
      <c r="A106" s="747" t="s">
        <v>77</v>
      </c>
      <c r="B106" s="747"/>
      <c r="C106" s="747"/>
      <c r="D106" s="747"/>
      <c r="E106" s="747"/>
      <c r="F106" s="747"/>
      <c r="G106" s="747"/>
      <c r="H106" s="747"/>
    </row>
    <row r="107" spans="1:8" s="569" customFormat="1" ht="20.100000000000001" customHeight="1">
      <c r="A107" s="570" t="s">
        <v>7</v>
      </c>
      <c r="B107" s="570"/>
      <c r="C107" s="570"/>
      <c r="D107" s="570"/>
      <c r="E107" s="571"/>
      <c r="F107" s="571"/>
      <c r="G107" s="571"/>
      <c r="H107" s="573" t="s">
        <v>8</v>
      </c>
    </row>
    <row r="108" spans="1:8" s="569" customFormat="1" ht="18" customHeight="1">
      <c r="A108" s="731" t="s">
        <v>9</v>
      </c>
      <c r="B108" s="732"/>
      <c r="C108" s="732"/>
      <c r="D108" s="732"/>
      <c r="E108" s="724" t="s">
        <v>10</v>
      </c>
      <c r="F108" s="744" t="s">
        <v>11</v>
      </c>
      <c r="G108" s="711" t="s">
        <v>12</v>
      </c>
      <c r="H108" s="714" t="s">
        <v>13</v>
      </c>
    </row>
    <row r="109" spans="1:8" s="569" customFormat="1" ht="18" customHeight="1">
      <c r="A109" s="733"/>
      <c r="B109" s="734"/>
      <c r="C109" s="734"/>
      <c r="D109" s="734"/>
      <c r="E109" s="725"/>
      <c r="F109" s="710"/>
      <c r="G109" s="712"/>
      <c r="H109" s="715"/>
    </row>
    <row r="110" spans="1:8" s="569" customFormat="1" ht="18" customHeight="1">
      <c r="A110" s="501">
        <v>1</v>
      </c>
      <c r="B110" s="741" t="s">
        <v>26</v>
      </c>
      <c r="C110" s="741"/>
      <c r="D110" s="574"/>
      <c r="E110" s="535">
        <v>343</v>
      </c>
      <c r="F110" s="553">
        <v>343</v>
      </c>
      <c r="G110" s="575">
        <f>ROUND(F110/$E$110*100,1)</f>
        <v>100</v>
      </c>
      <c r="H110" s="576">
        <f t="shared" ref="H110:H114" si="16">ROUND(E110/$E$117*100,1)</f>
        <v>2.1</v>
      </c>
    </row>
    <row r="111" spans="1:8" s="569" customFormat="1" ht="18" customHeight="1">
      <c r="A111" s="652">
        <v>2</v>
      </c>
      <c r="B111" s="735" t="s">
        <v>27</v>
      </c>
      <c r="C111" s="735"/>
      <c r="D111" s="578"/>
      <c r="E111" s="535">
        <v>6822</v>
      </c>
      <c r="F111" s="553">
        <v>6047</v>
      </c>
      <c r="G111" s="575">
        <f>ROUND(F111/$E$111*100,1)</f>
        <v>88.6</v>
      </c>
      <c r="H111" s="576">
        <f t="shared" si="16"/>
        <v>41.2</v>
      </c>
    </row>
    <row r="112" spans="1:8" s="569" customFormat="1" ht="18" hidden="1" customHeight="1">
      <c r="A112" s="501">
        <v>3</v>
      </c>
      <c r="B112" s="735" t="s">
        <v>55</v>
      </c>
      <c r="C112" s="735"/>
      <c r="D112" s="578"/>
      <c r="E112" s="535">
        <v>0</v>
      </c>
      <c r="F112" s="553"/>
      <c r="G112" s="575" t="e">
        <f>ROUND(F112/$E$112*100,1)</f>
        <v>#DIV/0!</v>
      </c>
      <c r="H112" s="576">
        <f t="shared" si="16"/>
        <v>0</v>
      </c>
    </row>
    <row r="113" spans="1:8" s="569" customFormat="1" ht="18" customHeight="1">
      <c r="A113" s="652">
        <v>3</v>
      </c>
      <c r="B113" s="735" t="s">
        <v>57</v>
      </c>
      <c r="C113" s="735"/>
      <c r="D113" s="578"/>
      <c r="E113" s="535">
        <v>6865</v>
      </c>
      <c r="F113" s="553">
        <v>6865</v>
      </c>
      <c r="G113" s="575">
        <f>ROUND(F113/$E$113*100,1)</f>
        <v>100</v>
      </c>
      <c r="H113" s="576">
        <f>ROUND(E113/$E$117*100,1)-0.1</f>
        <v>41.4</v>
      </c>
    </row>
    <row r="114" spans="1:8" s="569" customFormat="1" ht="18" customHeight="1">
      <c r="A114" s="501">
        <v>4</v>
      </c>
      <c r="B114" s="735" t="s">
        <v>58</v>
      </c>
      <c r="C114" s="735"/>
      <c r="D114" s="578"/>
      <c r="E114" s="535">
        <v>1030</v>
      </c>
      <c r="F114" s="553">
        <v>1030</v>
      </c>
      <c r="G114" s="575">
        <f>ROUND(F114/$E$114*100,1)</f>
        <v>100</v>
      </c>
      <c r="H114" s="576">
        <f t="shared" si="16"/>
        <v>6.2</v>
      </c>
    </row>
    <row r="115" spans="1:8" s="569" customFormat="1" ht="18" customHeight="1">
      <c r="A115" s="652">
        <v>5</v>
      </c>
      <c r="B115" s="742" t="s">
        <v>59</v>
      </c>
      <c r="C115" s="742"/>
      <c r="D115" s="578"/>
      <c r="E115" s="535">
        <v>1</v>
      </c>
      <c r="F115" s="553">
        <v>0</v>
      </c>
      <c r="G115" s="575">
        <f>ROUND(F115/$E$116*100,1)</f>
        <v>0</v>
      </c>
      <c r="H115" s="576">
        <f t="shared" ref="H115:H116" si="17">ROUND(E115/$E$117*100,1)</f>
        <v>0</v>
      </c>
    </row>
    <row r="116" spans="1:8" s="569" customFormat="1" ht="18" customHeight="1">
      <c r="A116" s="652">
        <v>6</v>
      </c>
      <c r="B116" s="742" t="s">
        <v>75</v>
      </c>
      <c r="C116" s="742"/>
      <c r="D116" s="578"/>
      <c r="E116" s="535">
        <v>1500</v>
      </c>
      <c r="F116" s="553">
        <v>0</v>
      </c>
      <c r="G116" s="575">
        <f>ROUND(F116/$E$116*100,1)</f>
        <v>0</v>
      </c>
      <c r="H116" s="576">
        <f t="shared" si="17"/>
        <v>9.1</v>
      </c>
    </row>
    <row r="117" spans="1:8" s="569" customFormat="1" ht="18" customHeight="1">
      <c r="A117" s="738" t="s">
        <v>36</v>
      </c>
      <c r="B117" s="739"/>
      <c r="C117" s="739"/>
      <c r="D117" s="740"/>
      <c r="E117" s="634">
        <f t="shared" ref="E117:H117" si="18">SUM(E110:E116)</f>
        <v>16561</v>
      </c>
      <c r="F117" s="620">
        <f t="shared" si="18"/>
        <v>14285</v>
      </c>
      <c r="G117" s="621">
        <f>ROUND(F117/$E$117*100,1)</f>
        <v>86.3</v>
      </c>
      <c r="H117" s="622">
        <f t="shared" si="18"/>
        <v>100</v>
      </c>
    </row>
    <row r="118" spans="1:8" s="569" customFormat="1" ht="7.5" customHeight="1">
      <c r="A118" s="603"/>
      <c r="B118" s="603"/>
      <c r="C118" s="603"/>
      <c r="D118" s="603"/>
      <c r="E118" s="603"/>
      <c r="F118" s="603"/>
      <c r="G118" s="603"/>
      <c r="H118" s="603"/>
    </row>
    <row r="119" spans="1:8" s="569" customFormat="1" ht="18" customHeight="1">
      <c r="A119" s="604" t="s">
        <v>38</v>
      </c>
      <c r="B119" s="604"/>
      <c r="C119" s="604"/>
      <c r="D119" s="604"/>
      <c r="E119" s="570"/>
      <c r="F119" s="570"/>
      <c r="G119" s="570"/>
      <c r="H119" s="635" t="s">
        <v>8</v>
      </c>
    </row>
    <row r="120" spans="1:8" s="569" customFormat="1" ht="18" customHeight="1">
      <c r="A120" s="727" t="s">
        <v>9</v>
      </c>
      <c r="B120" s="728"/>
      <c r="C120" s="728"/>
      <c r="D120" s="728"/>
      <c r="E120" s="726" t="s">
        <v>10</v>
      </c>
      <c r="F120" s="709" t="s">
        <v>39</v>
      </c>
      <c r="G120" s="713" t="s">
        <v>12</v>
      </c>
      <c r="H120" s="716" t="s">
        <v>13</v>
      </c>
    </row>
    <row r="121" spans="1:8" s="569" customFormat="1" ht="18" customHeight="1">
      <c r="A121" s="729"/>
      <c r="B121" s="730"/>
      <c r="C121" s="730"/>
      <c r="D121" s="730"/>
      <c r="E121" s="725"/>
      <c r="F121" s="710"/>
      <c r="G121" s="712"/>
      <c r="H121" s="717"/>
    </row>
    <row r="122" spans="1:8" s="569" customFormat="1" ht="18" customHeight="1">
      <c r="A122" s="636">
        <v>1</v>
      </c>
      <c r="B122" s="741" t="s">
        <v>78</v>
      </c>
      <c r="C122" s="741"/>
      <c r="D122" s="530"/>
      <c r="E122" s="503">
        <v>11263</v>
      </c>
      <c r="F122" s="551">
        <v>6499</v>
      </c>
      <c r="G122" s="575">
        <f>ROUND(F122/$E$122*100,1)</f>
        <v>57.7</v>
      </c>
      <c r="H122" s="640">
        <f>ROUND(E122/$E$124*100,1)</f>
        <v>68</v>
      </c>
    </row>
    <row r="123" spans="1:8" s="569" customFormat="1" ht="18" customHeight="1">
      <c r="A123" s="641">
        <v>2</v>
      </c>
      <c r="B123" s="737" t="s">
        <v>49</v>
      </c>
      <c r="C123" s="737"/>
      <c r="D123" s="534"/>
      <c r="E123" s="535">
        <v>5298</v>
      </c>
      <c r="F123" s="553">
        <v>5297</v>
      </c>
      <c r="G123" s="575">
        <f>ROUND(F123/$E$123*100,1)</f>
        <v>100</v>
      </c>
      <c r="H123" s="640">
        <f>ROUND(E123/$E$124*100,1)</f>
        <v>32</v>
      </c>
    </row>
    <row r="124" spans="1:8" s="569" customFormat="1" ht="18" customHeight="1">
      <c r="A124" s="745" t="s">
        <v>36</v>
      </c>
      <c r="B124" s="746"/>
      <c r="C124" s="746"/>
      <c r="D124" s="746"/>
      <c r="E124" s="660">
        <f t="shared" ref="E124:H124" si="19">SUM(E122:E123)</f>
        <v>16561</v>
      </c>
      <c r="F124" s="661">
        <f t="shared" si="19"/>
        <v>11796</v>
      </c>
      <c r="G124" s="662">
        <f>ROUND(F124/$E$124*100,1)</f>
        <v>71.2</v>
      </c>
      <c r="H124" s="663">
        <f t="shared" si="19"/>
        <v>100</v>
      </c>
    </row>
  </sheetData>
  <mergeCells count="126">
    <mergeCell ref="A1:H1"/>
    <mergeCell ref="B5:C5"/>
    <mergeCell ref="B6:C6"/>
    <mergeCell ref="B7:C7"/>
    <mergeCell ref="B8:C8"/>
    <mergeCell ref="B9:C9"/>
    <mergeCell ref="B10:C10"/>
    <mergeCell ref="B11:C11"/>
    <mergeCell ref="B12:C12"/>
    <mergeCell ref="F3:F4"/>
    <mergeCell ref="G3:G4"/>
    <mergeCell ref="H3:H4"/>
    <mergeCell ref="A13:D13"/>
    <mergeCell ref="B18:C18"/>
    <mergeCell ref="B19:C19"/>
    <mergeCell ref="B20:C20"/>
    <mergeCell ref="B21:C21"/>
    <mergeCell ref="B22:C22"/>
    <mergeCell ref="B23:C23"/>
    <mergeCell ref="B24:C24"/>
    <mergeCell ref="B25:C25"/>
    <mergeCell ref="B26:C26"/>
    <mergeCell ref="B27:C27"/>
    <mergeCell ref="A28:D28"/>
    <mergeCell ref="A39:H39"/>
    <mergeCell ref="B43:C43"/>
    <mergeCell ref="B44:C44"/>
    <mergeCell ref="B45:C45"/>
    <mergeCell ref="B46:C46"/>
    <mergeCell ref="B47:C47"/>
    <mergeCell ref="B48:C48"/>
    <mergeCell ref="B49:C49"/>
    <mergeCell ref="B50:C50"/>
    <mergeCell ref="A51:D51"/>
    <mergeCell ref="B56:C56"/>
    <mergeCell ref="B57:C57"/>
    <mergeCell ref="B58:C58"/>
    <mergeCell ref="B59:C59"/>
    <mergeCell ref="B60:C60"/>
    <mergeCell ref="B61:C61"/>
    <mergeCell ref="B62:C62"/>
    <mergeCell ref="A63:D63"/>
    <mergeCell ref="A65:H65"/>
    <mergeCell ref="B69:C69"/>
    <mergeCell ref="B70:C70"/>
    <mergeCell ref="B71:C71"/>
    <mergeCell ref="B72:C72"/>
    <mergeCell ref="B73:C73"/>
    <mergeCell ref="B74:C74"/>
    <mergeCell ref="B75:C75"/>
    <mergeCell ref="A76:D76"/>
    <mergeCell ref="B81:C81"/>
    <mergeCell ref="B82:C82"/>
    <mergeCell ref="B83:C83"/>
    <mergeCell ref="B84:C84"/>
    <mergeCell ref="A85:D85"/>
    <mergeCell ref="A87:H87"/>
    <mergeCell ref="B91:C91"/>
    <mergeCell ref="B92:C92"/>
    <mergeCell ref="B93:C93"/>
    <mergeCell ref="B94:C94"/>
    <mergeCell ref="B95:C95"/>
    <mergeCell ref="B96:C96"/>
    <mergeCell ref="A97:D97"/>
    <mergeCell ref="B102:C102"/>
    <mergeCell ref="B103:C103"/>
    <mergeCell ref="A104:D104"/>
    <mergeCell ref="A106:H106"/>
    <mergeCell ref="B110:C110"/>
    <mergeCell ref="B111:C111"/>
    <mergeCell ref="B112:C112"/>
    <mergeCell ref="B113:C113"/>
    <mergeCell ref="B114:C114"/>
    <mergeCell ref="B115:C115"/>
    <mergeCell ref="B116:C116"/>
    <mergeCell ref="A117:D117"/>
    <mergeCell ref="B122:C122"/>
    <mergeCell ref="B123:C123"/>
    <mergeCell ref="A124:D124"/>
    <mergeCell ref="E3:E4"/>
    <mergeCell ref="E16:E17"/>
    <mergeCell ref="E41:E42"/>
    <mergeCell ref="E54:E55"/>
    <mergeCell ref="E67:E68"/>
    <mergeCell ref="E79:E80"/>
    <mergeCell ref="E89:E90"/>
    <mergeCell ref="E100:E101"/>
    <mergeCell ref="E108:E109"/>
    <mergeCell ref="E120:E121"/>
    <mergeCell ref="A3:D4"/>
    <mergeCell ref="A41:D42"/>
    <mergeCell ref="A16:D17"/>
    <mergeCell ref="A67:D68"/>
    <mergeCell ref="A54:D55"/>
    <mergeCell ref="A108:D109"/>
    <mergeCell ref="A79:D80"/>
    <mergeCell ref="A120:D121"/>
    <mergeCell ref="A89:D90"/>
    <mergeCell ref="A100:D101"/>
    <mergeCell ref="F16:F17"/>
    <mergeCell ref="F41:F42"/>
    <mergeCell ref="F54:F55"/>
    <mergeCell ref="F67:F68"/>
    <mergeCell ref="F79:F80"/>
    <mergeCell ref="F89:F90"/>
    <mergeCell ref="F100:F101"/>
    <mergeCell ref="F108:F109"/>
    <mergeCell ref="F120:F121"/>
    <mergeCell ref="G16:G17"/>
    <mergeCell ref="G41:G42"/>
    <mergeCell ref="G54:G55"/>
    <mergeCell ref="G67:G68"/>
    <mergeCell ref="G79:G80"/>
    <mergeCell ref="G89:G90"/>
    <mergeCell ref="G100:G101"/>
    <mergeCell ref="G108:G109"/>
    <mergeCell ref="G120:G121"/>
    <mergeCell ref="H16:H17"/>
    <mergeCell ref="H41:H42"/>
    <mergeCell ref="H54:H55"/>
    <mergeCell ref="H67:H68"/>
    <mergeCell ref="H79:H80"/>
    <mergeCell ref="H89:H90"/>
    <mergeCell ref="H100:H101"/>
    <mergeCell ref="H108:H109"/>
    <mergeCell ref="H120:H121"/>
  </mergeCells>
  <phoneticPr fontId="48"/>
  <pageMargins left="0.70763888888888904" right="0.70763888888888904" top="0.74791666666666701" bottom="0.74791666666666701" header="0.31388888888888899" footer="0.31388888888888899"/>
  <pageSetup paperSize="9" scale="97" orientation="portrait" r:id="rId1"/>
  <rowBreaks count="2" manualBreakCount="2">
    <brk id="38" max="7" man="1"/>
    <brk id="86" max="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J58"/>
  <sheetViews>
    <sheetView view="pageBreakPreview" zoomScale="80" zoomScaleNormal="100" zoomScaleSheetLayoutView="80" workbookViewId="0">
      <selection activeCell="J12" sqref="J1:J1048576"/>
    </sheetView>
  </sheetViews>
  <sheetFormatPr defaultColWidth="9" defaultRowHeight="13.5"/>
  <cols>
    <col min="1" max="1" width="4.625" customWidth="1"/>
    <col min="2" max="3" width="11.625" customWidth="1"/>
    <col min="4" max="4" width="1.75" customWidth="1"/>
    <col min="5" max="6" width="16.625" customWidth="1"/>
    <col min="7" max="8" width="12.625" customWidth="1"/>
  </cols>
  <sheetData>
    <row r="1" spans="1:8" ht="17.25">
      <c r="A1" s="747" t="s">
        <v>79</v>
      </c>
      <c r="B1" s="747"/>
      <c r="C1" s="747"/>
      <c r="D1" s="747"/>
      <c r="E1" s="747"/>
      <c r="F1" s="747"/>
      <c r="G1" s="747"/>
      <c r="H1" s="747"/>
    </row>
    <row r="2" spans="1:8" ht="17.25">
      <c r="A2" s="495" t="s">
        <v>80</v>
      </c>
      <c r="B2" s="495"/>
      <c r="C2" s="495"/>
      <c r="D2" s="495"/>
      <c r="E2" s="495"/>
      <c r="F2" s="495"/>
      <c r="G2" s="495"/>
      <c r="H2" s="495"/>
    </row>
    <row r="3" spans="1:8" ht="14.25">
      <c r="A3" s="570" t="s">
        <v>81</v>
      </c>
      <c r="B3" s="570"/>
      <c r="C3" s="570"/>
      <c r="D3" s="570"/>
      <c r="E3" s="571"/>
      <c r="F3" s="572"/>
      <c r="G3" s="571"/>
      <c r="H3" s="573" t="s">
        <v>8</v>
      </c>
    </row>
    <row r="4" spans="1:8" ht="18" customHeight="1">
      <c r="A4" s="731" t="s">
        <v>82</v>
      </c>
      <c r="B4" s="732"/>
      <c r="C4" s="732"/>
      <c r="D4" s="732"/>
      <c r="E4" s="724" t="s">
        <v>10</v>
      </c>
      <c r="F4" s="744" t="s">
        <v>11</v>
      </c>
      <c r="G4" s="711" t="s">
        <v>12</v>
      </c>
      <c r="H4" s="714" t="s">
        <v>83</v>
      </c>
    </row>
    <row r="5" spans="1:8" ht="18" customHeight="1">
      <c r="A5" s="760"/>
      <c r="B5" s="734"/>
      <c r="C5" s="734"/>
      <c r="D5" s="734"/>
      <c r="E5" s="725"/>
      <c r="F5" s="710"/>
      <c r="G5" s="712"/>
      <c r="H5" s="715"/>
    </row>
    <row r="6" spans="1:8" ht="18" customHeight="1">
      <c r="A6" s="758" t="s">
        <v>84</v>
      </c>
      <c r="B6" s="741" t="s">
        <v>85</v>
      </c>
      <c r="C6" s="741"/>
      <c r="D6" s="574"/>
      <c r="E6" s="535">
        <v>252945</v>
      </c>
      <c r="F6" s="553">
        <v>250027</v>
      </c>
      <c r="G6" s="575">
        <f>ROUND(F6/$E$6*100,1)</f>
        <v>98.8</v>
      </c>
      <c r="H6" s="576"/>
    </row>
    <row r="7" spans="1:8" ht="18" customHeight="1">
      <c r="A7" s="756"/>
      <c r="B7" s="735" t="s">
        <v>86</v>
      </c>
      <c r="C7" s="735"/>
      <c r="D7" s="578"/>
      <c r="E7" s="535">
        <v>84662</v>
      </c>
      <c r="F7" s="553">
        <v>91722</v>
      </c>
      <c r="G7" s="575">
        <f>ROUND(F7/$E$7*100,1)</f>
        <v>108.3</v>
      </c>
      <c r="H7" s="576"/>
    </row>
    <row r="8" spans="1:8" ht="18" customHeight="1">
      <c r="A8" s="756"/>
      <c r="B8" s="735" t="s">
        <v>87</v>
      </c>
      <c r="C8" s="735"/>
      <c r="D8" s="578"/>
      <c r="E8" s="535">
        <v>71198</v>
      </c>
      <c r="F8" s="553">
        <v>72075</v>
      </c>
      <c r="G8" s="575">
        <f>ROUND(F8/$E$8*100,1)</f>
        <v>101.2</v>
      </c>
      <c r="H8" s="576"/>
    </row>
    <row r="9" spans="1:8" ht="18" customHeight="1">
      <c r="A9" s="756"/>
      <c r="B9" s="735"/>
      <c r="C9" s="735"/>
      <c r="D9" s="578"/>
      <c r="E9" s="535"/>
      <c r="F9" s="553"/>
      <c r="G9" s="575"/>
      <c r="H9" s="576"/>
    </row>
    <row r="10" spans="1:8" ht="18" customHeight="1">
      <c r="A10" s="759"/>
      <c r="B10" s="770" t="s">
        <v>88</v>
      </c>
      <c r="C10" s="770"/>
      <c r="D10" s="579"/>
      <c r="E10" s="580">
        <f>SUM(E6:E9)</f>
        <v>408805</v>
      </c>
      <c r="F10" s="581">
        <f>SUM(F6:F9)</f>
        <v>413824</v>
      </c>
      <c r="G10" s="582">
        <f>ROUND(F10/$E$10*100,1)</f>
        <v>101.2</v>
      </c>
      <c r="H10" s="583"/>
    </row>
    <row r="11" spans="1:8" ht="18" customHeight="1">
      <c r="A11" s="755" t="s">
        <v>89</v>
      </c>
      <c r="B11" s="771" t="s">
        <v>90</v>
      </c>
      <c r="C11" s="771"/>
      <c r="D11" s="584"/>
      <c r="E11" s="585">
        <v>1</v>
      </c>
      <c r="F11" s="586">
        <v>1</v>
      </c>
      <c r="G11" s="587">
        <f>ROUND(F11/$E$11*100,1)</f>
        <v>100</v>
      </c>
      <c r="H11" s="588"/>
    </row>
    <row r="12" spans="1:8" ht="18" customHeight="1">
      <c r="A12" s="756"/>
      <c r="B12" s="735" t="s">
        <v>91</v>
      </c>
      <c r="C12" s="735"/>
      <c r="D12" s="578"/>
      <c r="E12" s="535">
        <v>1280</v>
      </c>
      <c r="F12" s="553">
        <v>989</v>
      </c>
      <c r="G12" s="575">
        <f>ROUND(F12/$E$12*100,1)</f>
        <v>77.3</v>
      </c>
      <c r="H12" s="576"/>
    </row>
    <row r="13" spans="1:8" ht="18" customHeight="1">
      <c r="A13" s="756"/>
      <c r="B13" s="735" t="s">
        <v>92</v>
      </c>
      <c r="C13" s="735"/>
      <c r="D13" s="578"/>
      <c r="E13" s="535">
        <v>19</v>
      </c>
      <c r="F13" s="553">
        <v>19</v>
      </c>
      <c r="G13" s="575">
        <f>ROUND(F13/$E$13*100,1)</f>
        <v>100</v>
      </c>
      <c r="H13" s="576"/>
    </row>
    <row r="14" spans="1:8" ht="18" customHeight="1">
      <c r="A14" s="756"/>
      <c r="B14" s="735" t="s">
        <v>93</v>
      </c>
      <c r="C14" s="735"/>
      <c r="D14" s="578"/>
      <c r="E14" s="535">
        <v>261990</v>
      </c>
      <c r="F14" s="553">
        <v>261568</v>
      </c>
      <c r="G14" s="575">
        <f>ROUND(F14/$E$14*100,1)</f>
        <v>99.8</v>
      </c>
      <c r="H14" s="576"/>
    </row>
    <row r="15" spans="1:8" ht="18" customHeight="1">
      <c r="A15" s="756"/>
      <c r="B15" s="735" t="s">
        <v>94</v>
      </c>
      <c r="C15" s="735"/>
      <c r="D15" s="578"/>
      <c r="E15" s="535">
        <v>29248</v>
      </c>
      <c r="F15" s="553">
        <v>29105</v>
      </c>
      <c r="G15" s="575">
        <f>ROUND(F15/$E$16*100,1)</f>
        <v>332.9</v>
      </c>
      <c r="H15" s="576"/>
    </row>
    <row r="16" spans="1:8" ht="18" customHeight="1">
      <c r="A16" s="756"/>
      <c r="B16" s="735" t="s">
        <v>95</v>
      </c>
      <c r="C16" s="735"/>
      <c r="D16" s="578"/>
      <c r="E16" s="535">
        <v>8743</v>
      </c>
      <c r="F16" s="553">
        <v>8675</v>
      </c>
      <c r="G16" s="575">
        <f>ROUND(F16/$E$16*100,1)</f>
        <v>99.2</v>
      </c>
      <c r="H16" s="576"/>
    </row>
    <row r="17" spans="1:8" ht="18" customHeight="1">
      <c r="A17" s="756"/>
      <c r="B17" s="735" t="s">
        <v>96</v>
      </c>
      <c r="C17" s="735"/>
      <c r="D17" s="578"/>
      <c r="E17" s="535">
        <v>7167</v>
      </c>
      <c r="F17" s="553">
        <v>7167</v>
      </c>
      <c r="G17" s="575">
        <f>ROUND(F17/$E$17*100,1)</f>
        <v>100</v>
      </c>
      <c r="H17" s="576"/>
    </row>
    <row r="18" spans="1:8" ht="18" customHeight="1">
      <c r="A18" s="757"/>
      <c r="B18" s="769" t="s">
        <v>88</v>
      </c>
      <c r="C18" s="769"/>
      <c r="D18" s="589"/>
      <c r="E18" s="512">
        <f>SUM(E11:E17)</f>
        <v>308448</v>
      </c>
      <c r="F18" s="590">
        <f>SUM(F11:F17)</f>
        <v>307524</v>
      </c>
      <c r="G18" s="591">
        <f>ROUND(F18/$E$18*100,1)</f>
        <v>99.7</v>
      </c>
      <c r="H18" s="592"/>
    </row>
    <row r="19" spans="1:8" ht="18" customHeight="1">
      <c r="A19" s="593"/>
      <c r="B19" s="766" t="s">
        <v>97</v>
      </c>
      <c r="C19" s="766"/>
      <c r="D19" s="594"/>
      <c r="E19" s="595">
        <v>15000</v>
      </c>
      <c r="F19" s="596">
        <v>15000</v>
      </c>
      <c r="G19" s="597">
        <f>ROUND(F19/$E$19*100,1)</f>
        <v>100</v>
      </c>
      <c r="H19" s="598"/>
    </row>
    <row r="20" spans="1:8" ht="18" customHeight="1">
      <c r="A20" s="768" t="s">
        <v>98</v>
      </c>
      <c r="B20" s="750"/>
      <c r="C20" s="750"/>
      <c r="D20" s="751"/>
      <c r="E20" s="599">
        <f>E10+E18+E19</f>
        <v>732253</v>
      </c>
      <c r="F20" s="600">
        <f>F10+F18+F19</f>
        <v>736348</v>
      </c>
      <c r="G20" s="601">
        <f>ROUND(F20/$E$20*100,1)</f>
        <v>100.6</v>
      </c>
      <c r="H20" s="602"/>
    </row>
    <row r="21" spans="1:8" ht="18" customHeight="1">
      <c r="A21" s="603"/>
      <c r="B21" s="603"/>
      <c r="C21" s="603"/>
      <c r="D21" s="603"/>
      <c r="E21" s="603"/>
      <c r="F21" s="603"/>
      <c r="G21" s="603"/>
      <c r="H21" s="603"/>
    </row>
    <row r="22" spans="1:8" ht="18" customHeight="1">
      <c r="A22" s="604" t="s">
        <v>99</v>
      </c>
      <c r="B22" s="604"/>
      <c r="C22" s="604"/>
      <c r="D22" s="604"/>
      <c r="E22" s="570"/>
      <c r="F22" s="605"/>
      <c r="G22" s="570"/>
      <c r="H22" s="573" t="s">
        <v>8</v>
      </c>
    </row>
    <row r="23" spans="1:8" ht="18" customHeight="1">
      <c r="A23" s="731" t="s">
        <v>82</v>
      </c>
      <c r="B23" s="732"/>
      <c r="C23" s="732"/>
      <c r="D23" s="732"/>
      <c r="E23" s="724" t="s">
        <v>10</v>
      </c>
      <c r="F23" s="744" t="s">
        <v>39</v>
      </c>
      <c r="G23" s="711" t="s">
        <v>12</v>
      </c>
      <c r="H23" s="714" t="s">
        <v>83</v>
      </c>
    </row>
    <row r="24" spans="1:8" ht="18" customHeight="1">
      <c r="A24" s="760"/>
      <c r="B24" s="734"/>
      <c r="C24" s="734"/>
      <c r="D24" s="734"/>
      <c r="E24" s="725"/>
      <c r="F24" s="710"/>
      <c r="G24" s="712"/>
      <c r="H24" s="715"/>
    </row>
    <row r="25" spans="1:8" ht="18" customHeight="1">
      <c r="A25" s="758" t="s">
        <v>100</v>
      </c>
      <c r="B25" s="741" t="s">
        <v>101</v>
      </c>
      <c r="C25" s="741"/>
      <c r="D25" s="511"/>
      <c r="E25" s="503">
        <v>436009</v>
      </c>
      <c r="F25" s="551">
        <v>429982</v>
      </c>
      <c r="G25" s="575">
        <f>ROUND(F25/$E$25*100,1)</f>
        <v>98.6</v>
      </c>
      <c r="H25" s="576"/>
    </row>
    <row r="26" spans="1:8" ht="18" customHeight="1">
      <c r="A26" s="756"/>
      <c r="B26" s="741" t="s">
        <v>102</v>
      </c>
      <c r="C26" s="741"/>
      <c r="D26" s="511"/>
      <c r="E26" s="503">
        <v>43899</v>
      </c>
      <c r="F26" s="551">
        <v>38685</v>
      </c>
      <c r="G26" s="575">
        <f>ROUND(F26/$E$26*100,1)</f>
        <v>88.1</v>
      </c>
      <c r="H26" s="576"/>
    </row>
    <row r="27" spans="1:8" ht="18" customHeight="1">
      <c r="A27" s="756"/>
      <c r="B27" s="741" t="s">
        <v>103</v>
      </c>
      <c r="C27" s="741"/>
      <c r="D27" s="511"/>
      <c r="E27" s="503">
        <v>168348</v>
      </c>
      <c r="F27" s="551">
        <v>150376</v>
      </c>
      <c r="G27" s="575">
        <f>ROUND(F27/$E$27*100,1)</f>
        <v>89.3</v>
      </c>
      <c r="H27" s="576"/>
    </row>
    <row r="28" spans="1:8" ht="18" customHeight="1">
      <c r="A28" s="756"/>
      <c r="B28" s="741" t="s">
        <v>104</v>
      </c>
      <c r="C28" s="741"/>
      <c r="D28" s="511"/>
      <c r="E28" s="503">
        <v>37401</v>
      </c>
      <c r="F28" s="551">
        <v>37400</v>
      </c>
      <c r="G28" s="575">
        <f>ROUND(F28/$E$28*100,1)</f>
        <v>100</v>
      </c>
      <c r="H28" s="576"/>
    </row>
    <row r="29" spans="1:8" ht="18" customHeight="1">
      <c r="A29" s="756"/>
      <c r="B29" s="741" t="s">
        <v>105</v>
      </c>
      <c r="C29" s="741"/>
      <c r="D29" s="511"/>
      <c r="E29" s="503">
        <v>2200</v>
      </c>
      <c r="F29" s="551">
        <v>2059</v>
      </c>
      <c r="G29" s="575">
        <f>ROUND(F29/$E$29*100,1)</f>
        <v>93.6</v>
      </c>
      <c r="H29" s="576"/>
    </row>
    <row r="30" spans="1:8" ht="18" customHeight="1">
      <c r="A30" s="756"/>
      <c r="B30" s="741" t="s">
        <v>106</v>
      </c>
      <c r="C30" s="741"/>
      <c r="D30" s="511"/>
      <c r="E30" s="503">
        <v>2400</v>
      </c>
      <c r="F30" s="551">
        <v>463</v>
      </c>
      <c r="G30" s="575">
        <f>ROUND(F30/$E$30*100,1)</f>
        <v>19.3</v>
      </c>
      <c r="H30" s="576"/>
    </row>
    <row r="31" spans="1:8" ht="18" customHeight="1">
      <c r="A31" s="756"/>
      <c r="B31" s="741"/>
      <c r="C31" s="741"/>
      <c r="D31" s="502"/>
      <c r="E31" s="503"/>
      <c r="F31" s="551"/>
      <c r="G31" s="575"/>
      <c r="H31" s="576"/>
    </row>
    <row r="32" spans="1:8" ht="18" customHeight="1">
      <c r="A32" s="759"/>
      <c r="B32" s="766" t="s">
        <v>88</v>
      </c>
      <c r="C32" s="766"/>
      <c r="D32" s="606"/>
      <c r="E32" s="607">
        <f>SUM(E25:E31)</f>
        <v>690257</v>
      </c>
      <c r="F32" s="581">
        <f>SUM(F25:F31)</f>
        <v>658965</v>
      </c>
      <c r="G32" s="582">
        <f>ROUND(F32/$E$32*100,1)</f>
        <v>95.5</v>
      </c>
      <c r="H32" s="583"/>
    </row>
    <row r="33" spans="1:10" ht="18" customHeight="1">
      <c r="A33" s="756" t="s">
        <v>107</v>
      </c>
      <c r="B33" s="767" t="s">
        <v>108</v>
      </c>
      <c r="C33" s="767"/>
      <c r="D33" s="608"/>
      <c r="E33" s="609">
        <v>28</v>
      </c>
      <c r="F33" s="610">
        <v>27</v>
      </c>
      <c r="G33" s="611">
        <f>ROUND(F33/$E$33*100,1)</f>
        <v>96.4</v>
      </c>
      <c r="H33" s="612"/>
    </row>
    <row r="34" spans="1:10" ht="18" customHeight="1">
      <c r="A34" s="756"/>
      <c r="B34" s="735" t="s">
        <v>109</v>
      </c>
      <c r="C34" s="735"/>
      <c r="D34" s="511"/>
      <c r="E34" s="503">
        <v>1256</v>
      </c>
      <c r="F34" s="551">
        <v>733</v>
      </c>
      <c r="G34" s="591">
        <f>ROUND(F34/$E$34*100,1)</f>
        <v>58.4</v>
      </c>
      <c r="H34" s="592"/>
    </row>
    <row r="35" spans="1:10" ht="18" customHeight="1">
      <c r="A35" s="756"/>
      <c r="B35" s="735" t="s">
        <v>110</v>
      </c>
      <c r="C35" s="735"/>
      <c r="D35" s="511"/>
      <c r="E35" s="503">
        <v>1500</v>
      </c>
      <c r="F35" s="551">
        <v>1246</v>
      </c>
      <c r="G35" s="591">
        <f>ROUND(F35/$E$35*100,1)</f>
        <v>83.1</v>
      </c>
      <c r="H35" s="592"/>
    </row>
    <row r="36" spans="1:10" ht="18" customHeight="1">
      <c r="A36" s="756"/>
      <c r="B36" s="577"/>
      <c r="C36" s="577"/>
      <c r="D36" s="511"/>
      <c r="E36" s="503"/>
      <c r="F36" s="551"/>
      <c r="G36" s="591"/>
      <c r="H36" s="592"/>
    </row>
    <row r="37" spans="1:10" ht="18" customHeight="1">
      <c r="A37" s="757"/>
      <c r="B37" s="741" t="s">
        <v>88</v>
      </c>
      <c r="C37" s="741"/>
      <c r="D37" s="511"/>
      <c r="E37" s="613">
        <f>SUM(E33:E36)</f>
        <v>2784</v>
      </c>
      <c r="F37" s="614">
        <f>SUM(F33:F36)</f>
        <v>2006</v>
      </c>
      <c r="G37" s="591">
        <f>ROUND(F37/$E$37*100,1)</f>
        <v>72.099999999999994</v>
      </c>
      <c r="H37" s="592"/>
    </row>
    <row r="38" spans="1:10" ht="18" customHeight="1">
      <c r="A38" s="615"/>
      <c r="B38" s="737" t="s">
        <v>111</v>
      </c>
      <c r="C38" s="737"/>
      <c r="D38" s="616"/>
      <c r="E38" s="509">
        <v>15001</v>
      </c>
      <c r="F38" s="553">
        <v>15000</v>
      </c>
      <c r="G38" s="591">
        <f>ROUND(F38/$E$38*100,1)</f>
        <v>100</v>
      </c>
      <c r="H38" s="576"/>
    </row>
    <row r="39" spans="1:10" ht="18" customHeight="1">
      <c r="A39" s="617"/>
      <c r="B39" s="765" t="s">
        <v>50</v>
      </c>
      <c r="C39" s="765"/>
      <c r="D39" s="618"/>
      <c r="E39" s="580">
        <v>100</v>
      </c>
      <c r="F39" s="581">
        <v>0</v>
      </c>
      <c r="G39" s="582">
        <f>ROUND(F39/$E$39*100,1)</f>
        <v>0</v>
      </c>
      <c r="H39" s="583"/>
    </row>
    <row r="40" spans="1:10" ht="18" customHeight="1">
      <c r="A40" s="519"/>
      <c r="B40" s="764" t="s">
        <v>112</v>
      </c>
      <c r="C40" s="764"/>
      <c r="D40" s="520"/>
      <c r="E40" s="599">
        <f>E32+E37+E38+E39</f>
        <v>708142</v>
      </c>
      <c r="F40" s="600">
        <f>F32+F37+F38+F39</f>
        <v>675971</v>
      </c>
      <c r="G40" s="601">
        <f>ROUND(F40/$E$40*100,1)</f>
        <v>95.5</v>
      </c>
      <c r="H40" s="602"/>
    </row>
    <row r="42" spans="1:10" ht="17.25">
      <c r="A42" s="495" t="s">
        <v>113</v>
      </c>
    </row>
    <row r="43" spans="1:10" s="569" customFormat="1" ht="20.100000000000001" customHeight="1">
      <c r="A43" s="570" t="s">
        <v>81</v>
      </c>
      <c r="B43" s="570"/>
      <c r="C43" s="570"/>
      <c r="D43" s="570"/>
      <c r="E43" s="571"/>
      <c r="F43" s="572"/>
      <c r="G43" s="571"/>
      <c r="H43" s="573" t="s">
        <v>8</v>
      </c>
    </row>
    <row r="44" spans="1:10" s="569" customFormat="1" ht="18" customHeight="1">
      <c r="A44" s="731" t="s">
        <v>82</v>
      </c>
      <c r="B44" s="732"/>
      <c r="C44" s="732"/>
      <c r="D44" s="732"/>
      <c r="E44" s="724" t="s">
        <v>10</v>
      </c>
      <c r="F44" s="744" t="s">
        <v>11</v>
      </c>
      <c r="G44" s="711" t="s">
        <v>12</v>
      </c>
      <c r="H44" s="714" t="s">
        <v>83</v>
      </c>
      <c r="I44" s="625"/>
    </row>
    <row r="45" spans="1:10" s="569" customFormat="1" ht="18" customHeight="1">
      <c r="A45" s="762"/>
      <c r="B45" s="763"/>
      <c r="C45" s="763"/>
      <c r="D45" s="763"/>
      <c r="E45" s="725"/>
      <c r="F45" s="710"/>
      <c r="G45" s="712"/>
      <c r="H45" s="715"/>
      <c r="I45" s="625"/>
    </row>
    <row r="46" spans="1:10" s="569" customFormat="1" ht="18" customHeight="1">
      <c r="A46" s="501">
        <v>1</v>
      </c>
      <c r="B46" s="741" t="s">
        <v>114</v>
      </c>
      <c r="C46" s="741"/>
      <c r="D46" s="574"/>
      <c r="E46" s="535">
        <v>22281</v>
      </c>
      <c r="F46" s="553">
        <v>22281</v>
      </c>
      <c r="G46" s="575">
        <f>ROUND(F46/$E$46*100,1)</f>
        <v>100</v>
      </c>
      <c r="H46" s="576"/>
      <c r="I46" s="626"/>
      <c r="J46"/>
    </row>
    <row r="47" spans="1:10" s="569" customFormat="1" ht="18" customHeight="1">
      <c r="A47" s="501">
        <v>2</v>
      </c>
      <c r="B47" s="741" t="s">
        <v>57</v>
      </c>
      <c r="C47" s="741"/>
      <c r="D47" s="619"/>
      <c r="E47" s="535">
        <v>80395</v>
      </c>
      <c r="F47" s="553">
        <v>78765</v>
      </c>
      <c r="G47" s="575">
        <f>ROUND(F47/$E$47*100,1)</f>
        <v>98</v>
      </c>
      <c r="H47" s="576"/>
      <c r="I47" s="626"/>
    </row>
    <row r="48" spans="1:10" s="569" customFormat="1" ht="18" customHeight="1">
      <c r="A48" s="501">
        <v>3</v>
      </c>
      <c r="B48" s="741" t="s">
        <v>115</v>
      </c>
      <c r="C48" s="741"/>
      <c r="D48" s="574"/>
      <c r="E48" s="535">
        <v>25000</v>
      </c>
      <c r="F48" s="553">
        <v>25000</v>
      </c>
      <c r="G48" s="575">
        <f>ROUND(F48/$E$48*100,1)</f>
        <v>100</v>
      </c>
      <c r="H48" s="576"/>
      <c r="I48" s="626"/>
    </row>
    <row r="49" spans="1:10" s="569" customFormat="1" ht="18" customHeight="1">
      <c r="A49" s="533">
        <v>4</v>
      </c>
      <c r="B49" s="737" t="s">
        <v>116</v>
      </c>
      <c r="C49" s="737"/>
      <c r="D49" s="578"/>
      <c r="E49" s="535">
        <v>0</v>
      </c>
      <c r="F49" s="553">
        <v>0</v>
      </c>
      <c r="G49" s="575">
        <v>0</v>
      </c>
      <c r="H49" s="576"/>
      <c r="I49" s="626"/>
    </row>
    <row r="50" spans="1:10" s="569" customFormat="1" ht="18" customHeight="1">
      <c r="A50" s="533">
        <v>5</v>
      </c>
      <c r="B50" s="737" t="s">
        <v>94</v>
      </c>
      <c r="C50" s="737"/>
      <c r="D50" s="578"/>
      <c r="E50" s="535">
        <v>2980</v>
      </c>
      <c r="F50" s="553">
        <v>2745</v>
      </c>
      <c r="G50" s="575"/>
      <c r="H50" s="576"/>
      <c r="I50" s="626"/>
    </row>
    <row r="51" spans="1:10" s="569" customFormat="1" ht="18" customHeight="1">
      <c r="A51" s="738" t="s">
        <v>98</v>
      </c>
      <c r="B51" s="739"/>
      <c r="C51" s="739"/>
      <c r="D51" s="740"/>
      <c r="E51" s="537">
        <f>SUM(E46:E50)</f>
        <v>130656</v>
      </c>
      <c r="F51" s="620">
        <f>SUM(F46:F50)</f>
        <v>128791</v>
      </c>
      <c r="G51" s="621">
        <f>ROUND(F51/$E$51*100,1)</f>
        <v>98.6</v>
      </c>
      <c r="H51" s="622"/>
      <c r="I51" s="627"/>
    </row>
    <row r="52" spans="1:10" s="569" customFormat="1" ht="7.5" customHeight="1">
      <c r="A52" s="603"/>
      <c r="B52" s="603"/>
      <c r="C52" s="603"/>
      <c r="D52" s="603"/>
      <c r="E52" s="603"/>
      <c r="F52" s="603"/>
      <c r="G52" s="603"/>
      <c r="H52" s="603"/>
      <c r="I52" s="628"/>
    </row>
    <row r="53" spans="1:10" s="569" customFormat="1" ht="18" customHeight="1">
      <c r="A53" s="604" t="s">
        <v>99</v>
      </c>
      <c r="B53" s="604"/>
      <c r="C53" s="604"/>
      <c r="D53" s="604"/>
      <c r="E53" s="570"/>
      <c r="F53" s="605"/>
      <c r="G53" s="570"/>
      <c r="H53" s="573" t="s">
        <v>8</v>
      </c>
      <c r="I53" s="629"/>
    </row>
    <row r="54" spans="1:10" s="569" customFormat="1" ht="18" customHeight="1">
      <c r="A54" s="731" t="s">
        <v>82</v>
      </c>
      <c r="B54" s="732"/>
      <c r="C54" s="732"/>
      <c r="D54" s="732"/>
      <c r="E54" s="724" t="s">
        <v>10</v>
      </c>
      <c r="F54" s="744" t="s">
        <v>39</v>
      </c>
      <c r="G54" s="711" t="s">
        <v>12</v>
      </c>
      <c r="H54" s="714" t="s">
        <v>83</v>
      </c>
      <c r="I54" s="630"/>
    </row>
    <row r="55" spans="1:10" s="569" customFormat="1" ht="18" customHeight="1">
      <c r="A55" s="762"/>
      <c r="B55" s="763"/>
      <c r="C55" s="763"/>
      <c r="D55" s="763"/>
      <c r="E55" s="725"/>
      <c r="F55" s="710"/>
      <c r="G55" s="712"/>
      <c r="H55" s="715"/>
      <c r="I55" s="630"/>
    </row>
    <row r="56" spans="1:10" s="569" customFormat="1" ht="18" customHeight="1">
      <c r="A56" s="501">
        <v>1</v>
      </c>
      <c r="B56" s="741" t="s">
        <v>117</v>
      </c>
      <c r="C56" s="741"/>
      <c r="D56" s="530"/>
      <c r="E56" s="503">
        <v>111148</v>
      </c>
      <c r="F56" s="551">
        <v>109146</v>
      </c>
      <c r="G56" s="575">
        <f>ROUND(F56/$E$56*100,1)</f>
        <v>98.2</v>
      </c>
      <c r="H56" s="576"/>
      <c r="I56" s="628"/>
      <c r="J56"/>
    </row>
    <row r="57" spans="1:10" s="569" customFormat="1" ht="18" customHeight="1">
      <c r="A57" s="533">
        <v>2</v>
      </c>
      <c r="B57" s="737" t="s">
        <v>118</v>
      </c>
      <c r="C57" s="737"/>
      <c r="D57" s="534"/>
      <c r="E57" s="535">
        <v>33422</v>
      </c>
      <c r="F57" s="553">
        <v>33421</v>
      </c>
      <c r="G57" s="575">
        <f>ROUND(F57/$E$57*100,1)</f>
        <v>100</v>
      </c>
      <c r="H57" s="576"/>
      <c r="I57" s="628"/>
    </row>
    <row r="58" spans="1:10" s="569" customFormat="1" ht="18" customHeight="1">
      <c r="A58" s="504"/>
      <c r="B58" s="761" t="s">
        <v>112</v>
      </c>
      <c r="C58" s="761"/>
      <c r="D58" s="505"/>
      <c r="E58" s="537">
        <f>SUM(E56:E57)</f>
        <v>144570</v>
      </c>
      <c r="F58" s="564">
        <f>SUM(F56:F57)</f>
        <v>142567</v>
      </c>
      <c r="G58" s="623">
        <f>ROUND(F58/$E$58*100,1)</f>
        <v>98.6</v>
      </c>
      <c r="H58" s="624"/>
      <c r="I58" s="628"/>
    </row>
  </sheetData>
  <mergeCells count="64">
    <mergeCell ref="A1:H1"/>
    <mergeCell ref="B6:C6"/>
    <mergeCell ref="B7:C7"/>
    <mergeCell ref="B8:C8"/>
    <mergeCell ref="B9:C9"/>
    <mergeCell ref="A6:A10"/>
    <mergeCell ref="G4:G5"/>
    <mergeCell ref="B16:C16"/>
    <mergeCell ref="B17:C17"/>
    <mergeCell ref="B18:C18"/>
    <mergeCell ref="B19:C19"/>
    <mergeCell ref="B10:C10"/>
    <mergeCell ref="B11:C11"/>
    <mergeCell ref="B12:C12"/>
    <mergeCell ref="B13:C13"/>
    <mergeCell ref="B14:C14"/>
    <mergeCell ref="B38:C38"/>
    <mergeCell ref="B39:C39"/>
    <mergeCell ref="B29:C29"/>
    <mergeCell ref="B30:C30"/>
    <mergeCell ref="B31:C31"/>
    <mergeCell ref="B32:C32"/>
    <mergeCell ref="B33:C33"/>
    <mergeCell ref="B40:C40"/>
    <mergeCell ref="B46:C46"/>
    <mergeCell ref="B47:C47"/>
    <mergeCell ref="B48:C48"/>
    <mergeCell ref="B49:C49"/>
    <mergeCell ref="A44:D45"/>
    <mergeCell ref="B50:C50"/>
    <mergeCell ref="A51:D51"/>
    <mergeCell ref="B56:C56"/>
    <mergeCell ref="B57:C57"/>
    <mergeCell ref="B58:C58"/>
    <mergeCell ref="A54:D55"/>
    <mergeCell ref="A11:A18"/>
    <mergeCell ref="A25:A32"/>
    <mergeCell ref="A33:A37"/>
    <mergeCell ref="E4:E5"/>
    <mergeCell ref="E23:E24"/>
    <mergeCell ref="A4:D5"/>
    <mergeCell ref="A23:D24"/>
    <mergeCell ref="B34:C34"/>
    <mergeCell ref="B35:C35"/>
    <mergeCell ref="B37:C37"/>
    <mergeCell ref="A20:D20"/>
    <mergeCell ref="B25:C25"/>
    <mergeCell ref="B26:C26"/>
    <mergeCell ref="B27:C27"/>
    <mergeCell ref="B28:C28"/>
    <mergeCell ref="B15:C15"/>
    <mergeCell ref="E44:E45"/>
    <mergeCell ref="E54:E55"/>
    <mergeCell ref="F4:F5"/>
    <mergeCell ref="F23:F24"/>
    <mergeCell ref="F44:F45"/>
    <mergeCell ref="F54:F55"/>
    <mergeCell ref="G23:G24"/>
    <mergeCell ref="G44:G45"/>
    <mergeCell ref="G54:G55"/>
    <mergeCell ref="H4:H5"/>
    <mergeCell ref="H23:H24"/>
    <mergeCell ref="H44:H45"/>
    <mergeCell ref="H54:H55"/>
  </mergeCells>
  <phoneticPr fontId="48"/>
  <pageMargins left="0.69930555555555596" right="0.69930555555555596" top="0.75" bottom="0.75" header="0.3" footer="0.3"/>
  <pageSetup paperSize="9" scale="7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H39"/>
  <sheetViews>
    <sheetView view="pageBreakPreview" zoomScale="80" zoomScaleNormal="100" zoomScaleSheetLayoutView="80" workbookViewId="0">
      <selection activeCell="J10" sqref="J1:V1048576"/>
    </sheetView>
  </sheetViews>
  <sheetFormatPr defaultColWidth="9" defaultRowHeight="13.5"/>
  <cols>
    <col min="1" max="1" width="4.625" customWidth="1"/>
    <col min="2" max="2" width="10.125" customWidth="1"/>
    <col min="3" max="3" width="8.75" customWidth="1"/>
    <col min="4" max="4" width="5.625" customWidth="1"/>
    <col min="5" max="8" width="14.625" customWidth="1"/>
  </cols>
  <sheetData>
    <row r="1" spans="1:8" ht="35.25" customHeight="1">
      <c r="A1" s="524" t="s">
        <v>119</v>
      </c>
      <c r="G1" s="494"/>
    </row>
    <row r="2" spans="1:8">
      <c r="G2" s="525"/>
    </row>
    <row r="3" spans="1:8" ht="17.25">
      <c r="A3" s="495" t="s">
        <v>120</v>
      </c>
    </row>
    <row r="5" spans="1:8" ht="18" customHeight="1">
      <c r="A5" s="731" t="s">
        <v>121</v>
      </c>
      <c r="B5" s="732"/>
      <c r="C5" s="732"/>
      <c r="D5" s="732"/>
      <c r="E5" s="772" t="s">
        <v>122</v>
      </c>
      <c r="F5" s="774"/>
      <c r="G5" s="775" t="s">
        <v>123</v>
      </c>
      <c r="H5" s="773"/>
    </row>
    <row r="6" spans="1:8" ht="18" customHeight="1">
      <c r="A6" s="762"/>
      <c r="B6" s="763"/>
      <c r="C6" s="763"/>
      <c r="D6" s="763"/>
      <c r="E6" s="526" t="s">
        <v>124</v>
      </c>
      <c r="F6" s="527" t="s">
        <v>125</v>
      </c>
      <c r="G6" s="528" t="s">
        <v>126</v>
      </c>
      <c r="H6" s="529" t="s">
        <v>127</v>
      </c>
    </row>
    <row r="7" spans="1:8" ht="18" customHeight="1">
      <c r="A7" s="501">
        <v>1</v>
      </c>
      <c r="B7" s="741" t="s">
        <v>128</v>
      </c>
      <c r="C7" s="741"/>
      <c r="D7" s="530"/>
      <c r="E7" s="503">
        <v>11708</v>
      </c>
      <c r="F7" s="531">
        <v>32.1</v>
      </c>
      <c r="G7" s="532">
        <v>250027</v>
      </c>
      <c r="H7" s="523">
        <f>ROUND(G7/E7*1000,0)</f>
        <v>21355</v>
      </c>
    </row>
    <row r="8" spans="1:8" ht="18" customHeight="1">
      <c r="A8" s="533">
        <v>2</v>
      </c>
      <c r="B8" s="737" t="s">
        <v>129</v>
      </c>
      <c r="C8" s="737"/>
      <c r="D8" s="534"/>
      <c r="E8" s="535">
        <v>12931</v>
      </c>
      <c r="F8" s="536">
        <v>53.1</v>
      </c>
      <c r="G8" s="532">
        <v>91722</v>
      </c>
      <c r="H8" s="523">
        <f>ROUND(G8/E8*1000,0)</f>
        <v>7093</v>
      </c>
    </row>
    <row r="9" spans="1:8" ht="18" customHeight="1">
      <c r="A9" s="504"/>
      <c r="B9" s="761" t="s">
        <v>88</v>
      </c>
      <c r="C9" s="761"/>
      <c r="D9" s="505"/>
      <c r="E9" s="537">
        <f t="shared" ref="E9:H9" si="0">SUM(E7:E8)</f>
        <v>24639</v>
      </c>
      <c r="F9" s="538">
        <f t="shared" si="0"/>
        <v>85.2</v>
      </c>
      <c r="G9" s="539">
        <f t="shared" si="0"/>
        <v>341749</v>
      </c>
      <c r="H9" s="540">
        <f t="shared" si="0"/>
        <v>28448</v>
      </c>
    </row>
    <row r="10" spans="1:8" ht="18" customHeight="1">
      <c r="A10" s="541"/>
      <c r="B10" s="542"/>
      <c r="C10" s="542"/>
      <c r="D10" s="541"/>
      <c r="E10" s="543"/>
      <c r="F10" s="544"/>
      <c r="G10" s="545"/>
      <c r="H10" s="546"/>
    </row>
    <row r="12" spans="1:8" ht="17.25">
      <c r="A12" s="547" t="s">
        <v>130</v>
      </c>
    </row>
    <row r="14" spans="1:8" ht="18" customHeight="1">
      <c r="A14" s="776" t="s">
        <v>121</v>
      </c>
      <c r="B14" s="777"/>
      <c r="C14" s="777"/>
      <c r="D14" s="777"/>
      <c r="E14" s="548" t="s">
        <v>131</v>
      </c>
      <c r="F14" s="549" t="s">
        <v>132</v>
      </c>
      <c r="G14" s="550" t="s">
        <v>88</v>
      </c>
    </row>
    <row r="15" spans="1:8" ht="18" customHeight="1">
      <c r="A15" s="501">
        <v>1</v>
      </c>
      <c r="B15" s="778" t="s">
        <v>133</v>
      </c>
      <c r="C15" s="778"/>
      <c r="D15" s="502" t="s">
        <v>134</v>
      </c>
      <c r="E15" s="503">
        <v>17752</v>
      </c>
      <c r="F15" s="551">
        <v>6588</v>
      </c>
      <c r="G15" s="552">
        <f t="shared" ref="G15:G17" si="1">SUM(E15:F15)</f>
        <v>24340</v>
      </c>
    </row>
    <row r="16" spans="1:8" ht="18" customHeight="1">
      <c r="A16" s="501">
        <v>2</v>
      </c>
      <c r="B16" s="778" t="s">
        <v>135</v>
      </c>
      <c r="C16" s="778"/>
      <c r="D16" s="502" t="s">
        <v>136</v>
      </c>
      <c r="E16" s="503">
        <v>9649</v>
      </c>
      <c r="F16" s="553">
        <v>2059</v>
      </c>
      <c r="G16" s="552">
        <f t="shared" si="1"/>
        <v>11708</v>
      </c>
    </row>
    <row r="17" spans="1:8" ht="18" customHeight="1">
      <c r="A17" s="507">
        <v>3</v>
      </c>
      <c r="B17" s="778" t="s">
        <v>137</v>
      </c>
      <c r="C17" s="778"/>
      <c r="D17" s="502" t="s">
        <v>136</v>
      </c>
      <c r="E17" s="554">
        <v>26.4</v>
      </c>
      <c r="F17" s="536">
        <v>16.899999999999999</v>
      </c>
      <c r="G17" s="555">
        <f t="shared" si="1"/>
        <v>43.3</v>
      </c>
    </row>
    <row r="18" spans="1:8" ht="18" customHeight="1">
      <c r="A18" s="556">
        <v>4</v>
      </c>
      <c r="B18" s="779" t="s">
        <v>138</v>
      </c>
      <c r="C18" s="779"/>
      <c r="D18" s="557" t="s">
        <v>139</v>
      </c>
      <c r="E18" s="558">
        <v>54.4</v>
      </c>
      <c r="F18" s="559">
        <v>31.3</v>
      </c>
      <c r="G18" s="560">
        <v>40.799999999999997</v>
      </c>
    </row>
    <row r="19" spans="1:8" ht="18" customHeight="1">
      <c r="A19" s="561"/>
      <c r="B19" s="542"/>
      <c r="C19" s="542"/>
      <c r="D19" s="541"/>
      <c r="E19" s="544"/>
      <c r="F19" s="544"/>
      <c r="G19" s="562"/>
    </row>
    <row r="20" spans="1:8" ht="14.25" customHeight="1"/>
    <row r="21" spans="1:8" ht="17.25">
      <c r="A21" s="547" t="s">
        <v>140</v>
      </c>
    </row>
    <row r="23" spans="1:8" ht="18" customHeight="1">
      <c r="A23" s="731" t="s">
        <v>121</v>
      </c>
      <c r="B23" s="732"/>
      <c r="C23" s="732"/>
      <c r="D23" s="732"/>
      <c r="E23" s="772" t="s">
        <v>141</v>
      </c>
      <c r="F23" s="774"/>
      <c r="G23" s="775" t="s">
        <v>142</v>
      </c>
      <c r="H23" s="773"/>
    </row>
    <row r="24" spans="1:8" ht="18" customHeight="1">
      <c r="A24" s="762"/>
      <c r="B24" s="763"/>
      <c r="C24" s="763"/>
      <c r="D24" s="763"/>
      <c r="E24" s="526" t="s">
        <v>143</v>
      </c>
      <c r="F24" s="527" t="s">
        <v>144</v>
      </c>
      <c r="G24" s="528" t="s">
        <v>143</v>
      </c>
      <c r="H24" s="563" t="s">
        <v>144</v>
      </c>
    </row>
    <row r="25" spans="1:8" ht="18" customHeight="1">
      <c r="A25" s="501">
        <v>1</v>
      </c>
      <c r="B25" s="741" t="s">
        <v>128</v>
      </c>
      <c r="C25" s="741"/>
      <c r="D25" s="530"/>
      <c r="E25" s="503">
        <v>11708</v>
      </c>
      <c r="F25" s="551">
        <v>250027</v>
      </c>
      <c r="G25" s="532">
        <v>0</v>
      </c>
      <c r="H25" s="523">
        <v>0</v>
      </c>
    </row>
    <row r="26" spans="1:8" ht="18" customHeight="1">
      <c r="A26" s="533">
        <v>2</v>
      </c>
      <c r="B26" s="737" t="s">
        <v>129</v>
      </c>
      <c r="C26" s="737"/>
      <c r="D26" s="534"/>
      <c r="E26" s="535">
        <v>11299</v>
      </c>
      <c r="F26" s="553">
        <v>85054</v>
      </c>
      <c r="G26" s="532">
        <v>116</v>
      </c>
      <c r="H26" s="523">
        <v>466</v>
      </c>
    </row>
    <row r="27" spans="1:8" ht="18" customHeight="1">
      <c r="A27" s="504"/>
      <c r="B27" s="761" t="s">
        <v>88</v>
      </c>
      <c r="C27" s="761"/>
      <c r="D27" s="505"/>
      <c r="E27" s="537">
        <f t="shared" ref="E27:H27" si="2">SUM(E25:E26)</f>
        <v>23007</v>
      </c>
      <c r="F27" s="564">
        <f t="shared" si="2"/>
        <v>335081</v>
      </c>
      <c r="G27" s="539">
        <f t="shared" si="2"/>
        <v>116</v>
      </c>
      <c r="H27" s="540">
        <f t="shared" si="2"/>
        <v>466</v>
      </c>
    </row>
    <row r="29" spans="1:8" ht="18" customHeight="1">
      <c r="A29" s="731" t="s">
        <v>121</v>
      </c>
      <c r="B29" s="732"/>
      <c r="C29" s="732"/>
      <c r="D29" s="732"/>
      <c r="E29" s="772" t="s">
        <v>145</v>
      </c>
      <c r="F29" s="774"/>
      <c r="G29" s="775" t="s">
        <v>146</v>
      </c>
      <c r="H29" s="773"/>
    </row>
    <row r="30" spans="1:8" ht="18" customHeight="1">
      <c r="A30" s="762"/>
      <c r="B30" s="763"/>
      <c r="C30" s="763"/>
      <c r="D30" s="763"/>
      <c r="E30" s="526" t="s">
        <v>143</v>
      </c>
      <c r="F30" s="527" t="s">
        <v>144</v>
      </c>
      <c r="G30" s="528" t="s">
        <v>143</v>
      </c>
      <c r="H30" s="563" t="s">
        <v>144</v>
      </c>
    </row>
    <row r="31" spans="1:8" ht="18" customHeight="1">
      <c r="A31" s="501">
        <v>1</v>
      </c>
      <c r="B31" s="741" t="s">
        <v>128</v>
      </c>
      <c r="C31" s="741"/>
      <c r="D31" s="530"/>
      <c r="E31" s="503">
        <v>0</v>
      </c>
      <c r="F31" s="551">
        <v>0</v>
      </c>
      <c r="G31" s="532">
        <v>0</v>
      </c>
      <c r="H31" s="523">
        <v>0</v>
      </c>
    </row>
    <row r="32" spans="1:8" ht="18" customHeight="1">
      <c r="A32" s="533">
        <v>2</v>
      </c>
      <c r="B32" s="737" t="s">
        <v>129</v>
      </c>
      <c r="C32" s="737"/>
      <c r="D32" s="534"/>
      <c r="E32" s="535">
        <v>554</v>
      </c>
      <c r="F32" s="553">
        <v>2681</v>
      </c>
      <c r="G32" s="532">
        <v>962</v>
      </c>
      <c r="H32" s="523">
        <v>3521</v>
      </c>
    </row>
    <row r="33" spans="1:8" ht="18" customHeight="1">
      <c r="A33" s="504"/>
      <c r="B33" s="761" t="s">
        <v>88</v>
      </c>
      <c r="C33" s="761"/>
      <c r="D33" s="505"/>
      <c r="E33" s="537">
        <f t="shared" ref="E33:H33" si="3">SUM(E31:E32)</f>
        <v>554</v>
      </c>
      <c r="F33" s="564">
        <f t="shared" si="3"/>
        <v>2681</v>
      </c>
      <c r="G33" s="539">
        <f t="shared" si="3"/>
        <v>962</v>
      </c>
      <c r="H33" s="540">
        <f t="shared" si="3"/>
        <v>3521</v>
      </c>
    </row>
    <row r="35" spans="1:8" ht="18" customHeight="1">
      <c r="A35" s="731" t="s">
        <v>121</v>
      </c>
      <c r="B35" s="732"/>
      <c r="C35" s="732"/>
      <c r="D35" s="732"/>
      <c r="E35" s="772" t="s">
        <v>147</v>
      </c>
      <c r="F35" s="773"/>
    </row>
    <row r="36" spans="1:8" ht="18" customHeight="1">
      <c r="A36" s="762"/>
      <c r="B36" s="763"/>
      <c r="C36" s="763"/>
      <c r="D36" s="763"/>
      <c r="E36" s="526" t="s">
        <v>143</v>
      </c>
      <c r="F36" s="565" t="s">
        <v>144</v>
      </c>
    </row>
    <row r="37" spans="1:8" ht="18" customHeight="1">
      <c r="A37" s="501">
        <v>1</v>
      </c>
      <c r="B37" s="741" t="s">
        <v>128</v>
      </c>
      <c r="C37" s="741"/>
      <c r="D37" s="530"/>
      <c r="E37" s="503">
        <f>E25+G25+E31+G31</f>
        <v>11708</v>
      </c>
      <c r="F37" s="566">
        <f>F25+H25+F31+H31</f>
        <v>250027</v>
      </c>
    </row>
    <row r="38" spans="1:8" ht="18" customHeight="1">
      <c r="A38" s="533">
        <v>2</v>
      </c>
      <c r="B38" s="737" t="s">
        <v>129</v>
      </c>
      <c r="C38" s="737"/>
      <c r="D38" s="534"/>
      <c r="E38" s="535">
        <f>E26+G26+E32+G32</f>
        <v>12931</v>
      </c>
      <c r="F38" s="567">
        <f>F26+H26+F32+H32</f>
        <v>91722</v>
      </c>
    </row>
    <row r="39" spans="1:8" ht="18" customHeight="1">
      <c r="A39" s="504"/>
      <c r="B39" s="761" t="s">
        <v>88</v>
      </c>
      <c r="C39" s="761"/>
      <c r="D39" s="505"/>
      <c r="E39" s="537">
        <f>SUM(E37:E38)</f>
        <v>24639</v>
      </c>
      <c r="F39" s="568">
        <f>SUM(F37:F38)</f>
        <v>341749</v>
      </c>
    </row>
  </sheetData>
  <mergeCells count="28">
    <mergeCell ref="E5:F5"/>
    <mergeCell ref="G5:H5"/>
    <mergeCell ref="B7:C7"/>
    <mergeCell ref="B8:C8"/>
    <mergeCell ref="B9:C9"/>
    <mergeCell ref="A5:D6"/>
    <mergeCell ref="A14:D14"/>
    <mergeCell ref="B15:C15"/>
    <mergeCell ref="B16:C16"/>
    <mergeCell ref="B17:C17"/>
    <mergeCell ref="B18:C18"/>
    <mergeCell ref="E23:F23"/>
    <mergeCell ref="G23:H23"/>
    <mergeCell ref="B25:C25"/>
    <mergeCell ref="B26:C26"/>
    <mergeCell ref="B27:C27"/>
    <mergeCell ref="A23:D24"/>
    <mergeCell ref="E29:F29"/>
    <mergeCell ref="G29:H29"/>
    <mergeCell ref="B31:C31"/>
    <mergeCell ref="B32:C32"/>
    <mergeCell ref="B33:C33"/>
    <mergeCell ref="A29:D30"/>
    <mergeCell ref="E35:F35"/>
    <mergeCell ref="B37:C37"/>
    <mergeCell ref="B38:C38"/>
    <mergeCell ref="B39:C39"/>
    <mergeCell ref="A35:D36"/>
  </mergeCells>
  <phoneticPr fontId="48"/>
  <pageMargins left="0.70763888888888904" right="0.31388888888888899" top="0.74791666666666701" bottom="0.74791666666666701" header="0.31388888888888899" footer="0.31388888888888899"/>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J56"/>
  <sheetViews>
    <sheetView view="pageBreakPreview" zoomScale="90" zoomScaleNormal="90" zoomScaleSheetLayoutView="90" workbookViewId="0">
      <selection activeCell="K1" sqref="K1:N1048576"/>
    </sheetView>
  </sheetViews>
  <sheetFormatPr defaultColWidth="9" defaultRowHeight="13.5"/>
  <cols>
    <col min="1" max="1" width="3.625" customWidth="1"/>
    <col min="2" max="3" width="11.625" customWidth="1"/>
    <col min="4" max="4" width="3.625" customWidth="1"/>
    <col min="5" max="5" width="18.625" customWidth="1"/>
    <col min="6" max="9" width="9.625" customWidth="1"/>
  </cols>
  <sheetData>
    <row r="1" spans="1:9" ht="17.25">
      <c r="A1" s="495" t="s">
        <v>148</v>
      </c>
    </row>
    <row r="2" spans="1:9" ht="17.25">
      <c r="A2" s="495"/>
    </row>
    <row r="3" spans="1:9" ht="17.25">
      <c r="A3" s="495"/>
      <c r="E3" s="496"/>
      <c r="F3" s="496"/>
      <c r="G3" s="497" t="s">
        <v>149</v>
      </c>
      <c r="H3" s="498">
        <v>7416</v>
      </c>
      <c r="I3" s="521" t="s">
        <v>150</v>
      </c>
    </row>
    <row r="4" spans="1:9" ht="18" customHeight="1">
      <c r="E4" s="496"/>
      <c r="F4" s="496"/>
      <c r="G4" s="499" t="s">
        <v>151</v>
      </c>
      <c r="H4" s="500">
        <v>3486</v>
      </c>
      <c r="I4" s="522" t="s">
        <v>152</v>
      </c>
    </row>
    <row r="5" spans="1:9" s="494" customFormat="1" ht="18" customHeight="1">
      <c r="A5" s="494" t="s">
        <v>153</v>
      </c>
    </row>
    <row r="6" spans="1:9" ht="17.25">
      <c r="A6" s="495"/>
    </row>
    <row r="7" spans="1:9" ht="18.75" customHeight="1">
      <c r="A7" t="s">
        <v>154</v>
      </c>
    </row>
    <row r="8" spans="1:9" ht="18" customHeight="1">
      <c r="A8" s="731" t="s">
        <v>121</v>
      </c>
      <c r="B8" s="732"/>
      <c r="C8" s="732"/>
      <c r="D8" s="794"/>
      <c r="E8" s="790" t="s">
        <v>155</v>
      </c>
      <c r="F8" s="796" t="s">
        <v>156</v>
      </c>
      <c r="G8" s="797"/>
      <c r="H8" s="800" t="s">
        <v>157</v>
      </c>
      <c r="I8" s="801"/>
    </row>
    <row r="9" spans="1:9" ht="18" customHeight="1">
      <c r="A9" s="762"/>
      <c r="B9" s="763"/>
      <c r="C9" s="763"/>
      <c r="D9" s="795"/>
      <c r="E9" s="791"/>
      <c r="F9" s="798"/>
      <c r="G9" s="799"/>
      <c r="H9" s="802"/>
      <c r="I9" s="803"/>
    </row>
    <row r="10" spans="1:9" ht="18" customHeight="1">
      <c r="A10" s="501"/>
      <c r="B10" s="741" t="s">
        <v>158</v>
      </c>
      <c r="C10" s="741"/>
      <c r="D10" s="502"/>
      <c r="E10" s="503">
        <v>337677</v>
      </c>
      <c r="F10" s="853">
        <f>(E10/H3)*1000</f>
        <v>45533.576051779935</v>
      </c>
      <c r="G10" s="854"/>
      <c r="H10" s="808">
        <f>(E10/H4)*1000</f>
        <v>96866.609294320137</v>
      </c>
      <c r="I10" s="809"/>
    </row>
    <row r="11" spans="1:9" ht="18" customHeight="1">
      <c r="A11" s="501"/>
      <c r="B11" s="741" t="s">
        <v>159</v>
      </c>
      <c r="C11" s="741"/>
      <c r="D11" s="502"/>
      <c r="E11" s="503">
        <v>315251</v>
      </c>
      <c r="F11" s="855">
        <f>(E11/H3)*1000</f>
        <v>42509.573894282628</v>
      </c>
      <c r="G11" s="847"/>
      <c r="H11" s="808">
        <f>(E11/H4)*1000</f>
        <v>90433.448078026384</v>
      </c>
      <c r="I11" s="809"/>
    </row>
    <row r="12" spans="1:9" ht="18" customHeight="1">
      <c r="A12" s="501"/>
      <c r="B12" s="741" t="s">
        <v>160</v>
      </c>
      <c r="C12" s="741"/>
      <c r="D12" s="502"/>
      <c r="E12" s="503">
        <v>24695</v>
      </c>
      <c r="F12" s="856">
        <f>(E12/H3)*1000</f>
        <v>3329.9622437971952</v>
      </c>
      <c r="G12" s="831"/>
      <c r="H12" s="808">
        <f>(E12/H4)*1000</f>
        <v>7084.0504876649456</v>
      </c>
      <c r="I12" s="809"/>
    </row>
    <row r="13" spans="1:9" ht="18" customHeight="1">
      <c r="A13" s="504"/>
      <c r="B13" s="761" t="s">
        <v>147</v>
      </c>
      <c r="C13" s="761"/>
      <c r="D13" s="505"/>
      <c r="E13" s="506">
        <f>SUM(E10:E12)</f>
        <v>677623</v>
      </c>
      <c r="F13" s="850">
        <f>SUM(F10:G12)</f>
        <v>91373.112189859763</v>
      </c>
      <c r="G13" s="835"/>
      <c r="H13" s="812">
        <f>SUM(H10:I12)</f>
        <v>194384.10786001146</v>
      </c>
      <c r="I13" s="813"/>
    </row>
    <row r="15" spans="1:9" ht="18.75" customHeight="1">
      <c r="A15" t="s">
        <v>161</v>
      </c>
    </row>
    <row r="16" spans="1:9" ht="18" customHeight="1">
      <c r="A16" s="731" t="s">
        <v>121</v>
      </c>
      <c r="B16" s="732"/>
      <c r="C16" s="732"/>
      <c r="D16" s="794"/>
      <c r="E16" s="792" t="s">
        <v>162</v>
      </c>
      <c r="F16" s="804" t="s">
        <v>156</v>
      </c>
      <c r="G16" s="797"/>
      <c r="H16" s="800" t="s">
        <v>157</v>
      </c>
      <c r="I16" s="801"/>
    </row>
    <row r="17" spans="1:9" ht="18" customHeight="1">
      <c r="A17" s="762"/>
      <c r="B17" s="763"/>
      <c r="C17" s="763"/>
      <c r="D17" s="795"/>
      <c r="E17" s="793"/>
      <c r="F17" s="805"/>
      <c r="G17" s="799"/>
      <c r="H17" s="802"/>
      <c r="I17" s="803"/>
    </row>
    <row r="18" spans="1:9" ht="18" customHeight="1">
      <c r="A18" s="501">
        <v>1</v>
      </c>
      <c r="B18" s="741" t="s">
        <v>163</v>
      </c>
      <c r="C18" s="741"/>
      <c r="D18" s="502"/>
      <c r="E18" s="503">
        <v>132795</v>
      </c>
      <c r="F18" s="851">
        <f>(E18/H3)*1000</f>
        <v>17906.553398058255</v>
      </c>
      <c r="G18" s="852"/>
      <c r="H18" s="808">
        <f>(E18/H4)*1000</f>
        <v>38093.803786574877</v>
      </c>
      <c r="I18" s="809"/>
    </row>
    <row r="19" spans="1:9" ht="18" customHeight="1">
      <c r="A19" s="501">
        <v>2</v>
      </c>
      <c r="B19" s="741" t="s">
        <v>164</v>
      </c>
      <c r="C19" s="741"/>
      <c r="D19" s="502"/>
      <c r="E19" s="503">
        <v>49668</v>
      </c>
      <c r="F19" s="846">
        <f>(E19/H3)*1000</f>
        <v>6697.411003236246</v>
      </c>
      <c r="G19" s="847"/>
      <c r="H19" s="808">
        <f>(E19/H4)*1000</f>
        <v>14247.848537005164</v>
      </c>
      <c r="I19" s="809"/>
    </row>
    <row r="20" spans="1:9" ht="22.5" customHeight="1">
      <c r="A20" s="501">
        <v>3</v>
      </c>
      <c r="B20" s="849" t="s">
        <v>165</v>
      </c>
      <c r="C20" s="849"/>
      <c r="D20" s="502"/>
      <c r="E20" s="503">
        <v>104500</v>
      </c>
      <c r="F20" s="846">
        <f>(E20/H3)*1000</f>
        <v>14091.154261057174</v>
      </c>
      <c r="G20" s="847"/>
      <c r="H20" s="808">
        <f>(E20/H4)*1000</f>
        <v>29977.051061388411</v>
      </c>
      <c r="I20" s="809"/>
    </row>
    <row r="21" spans="1:9" ht="18" customHeight="1">
      <c r="A21" s="501">
        <v>4</v>
      </c>
      <c r="B21" s="741" t="s">
        <v>166</v>
      </c>
      <c r="C21" s="741"/>
      <c r="D21" s="502"/>
      <c r="E21" s="503">
        <v>98966</v>
      </c>
      <c r="F21" s="846">
        <f>(E21/H3)*1000</f>
        <v>13344.929881337648</v>
      </c>
      <c r="G21" s="847"/>
      <c r="H21" s="808">
        <f>(E21/H4)*1000</f>
        <v>28389.558232931726</v>
      </c>
      <c r="I21" s="809"/>
    </row>
    <row r="22" spans="1:9" ht="18" customHeight="1">
      <c r="A22" s="501">
        <v>5</v>
      </c>
      <c r="B22" s="741" t="s">
        <v>167</v>
      </c>
      <c r="C22" s="741"/>
      <c r="D22" s="502"/>
      <c r="E22" s="503">
        <v>233007</v>
      </c>
      <c r="F22" s="846">
        <f>(E22/H3)*1000</f>
        <v>31419.498381877023</v>
      </c>
      <c r="G22" s="847"/>
      <c r="H22" s="808">
        <f>(E22/H4)*1000</f>
        <v>66840.79173838209</v>
      </c>
      <c r="I22" s="809"/>
    </row>
    <row r="23" spans="1:9" ht="18" customHeight="1">
      <c r="A23" s="501">
        <v>6</v>
      </c>
      <c r="B23" s="741" t="s">
        <v>168</v>
      </c>
      <c r="C23" s="741"/>
      <c r="D23" s="502"/>
      <c r="E23" s="503">
        <v>11987</v>
      </c>
      <c r="F23" s="846">
        <f>(E23/H3)*1000</f>
        <v>1616.3700107874865</v>
      </c>
      <c r="G23" s="847"/>
      <c r="H23" s="808">
        <f>(E23/H4)*1000</f>
        <v>3438.6115892139987</v>
      </c>
      <c r="I23" s="809"/>
    </row>
    <row r="24" spans="1:9" ht="18" customHeight="1">
      <c r="A24" s="501">
        <v>7</v>
      </c>
      <c r="B24" s="741" t="s">
        <v>169</v>
      </c>
      <c r="C24" s="741"/>
      <c r="D24" s="502"/>
      <c r="E24" s="503">
        <v>1881</v>
      </c>
      <c r="F24" s="846">
        <f>(E24/H3)*1000</f>
        <v>253.64077669902912</v>
      </c>
      <c r="G24" s="847"/>
      <c r="H24" s="808">
        <f>(E24/H4)*1000</f>
        <v>539.58691910499135</v>
      </c>
      <c r="I24" s="809"/>
    </row>
    <row r="25" spans="1:9" ht="18" customHeight="1">
      <c r="A25" s="501">
        <v>8</v>
      </c>
      <c r="B25" s="741" t="s">
        <v>170</v>
      </c>
      <c r="C25" s="741"/>
      <c r="D25" s="502"/>
      <c r="E25" s="503">
        <v>41100</v>
      </c>
      <c r="F25" s="846">
        <f>(E25/H3)*1000</f>
        <v>5542.0711974110027</v>
      </c>
      <c r="G25" s="847"/>
      <c r="H25" s="808">
        <f>(E25/H4)*1000</f>
        <v>11790.017211703958</v>
      </c>
      <c r="I25" s="809"/>
    </row>
    <row r="26" spans="1:9" ht="18" customHeight="1">
      <c r="A26" s="501">
        <v>9</v>
      </c>
      <c r="B26" s="845" t="s">
        <v>171</v>
      </c>
      <c r="C26" s="845"/>
      <c r="D26" s="502"/>
      <c r="E26" s="503">
        <v>479266</v>
      </c>
      <c r="F26" s="846">
        <f>(E26/H3)*1000</f>
        <v>64625.943905070118</v>
      </c>
      <c r="G26" s="847"/>
      <c r="H26" s="808">
        <f>(E26/H4)*1000</f>
        <v>137483.07515777394</v>
      </c>
      <c r="I26" s="809"/>
    </row>
    <row r="27" spans="1:9" ht="18" customHeight="1">
      <c r="A27" s="501">
        <v>10</v>
      </c>
      <c r="B27" s="848" t="s">
        <v>172</v>
      </c>
      <c r="C27" s="848"/>
      <c r="D27" s="502"/>
      <c r="E27" s="503">
        <v>4746</v>
      </c>
      <c r="F27" s="846">
        <f>(E27/H3)*1000</f>
        <v>639.9676375404531</v>
      </c>
      <c r="G27" s="847"/>
      <c r="H27" s="808">
        <f>(E27/H4)*1000</f>
        <v>1361.4457831325301</v>
      </c>
      <c r="I27" s="809"/>
    </row>
    <row r="28" spans="1:9" ht="18" customHeight="1">
      <c r="A28" s="501">
        <v>11</v>
      </c>
      <c r="B28" s="741" t="s">
        <v>173</v>
      </c>
      <c r="C28" s="741"/>
      <c r="D28" s="502"/>
      <c r="E28" s="503">
        <v>795624</v>
      </c>
      <c r="F28" s="784">
        <f>(E28/H3)*1000</f>
        <v>107284.78964401294</v>
      </c>
      <c r="G28" s="842"/>
      <c r="H28" s="808">
        <f>(E28/H4)*1000</f>
        <v>228234.07917383822</v>
      </c>
      <c r="I28" s="809"/>
    </row>
    <row r="29" spans="1:9" ht="18" customHeight="1">
      <c r="A29" s="507">
        <v>12</v>
      </c>
      <c r="B29" s="841" t="s">
        <v>174</v>
      </c>
      <c r="C29" s="841"/>
      <c r="D29" s="508"/>
      <c r="E29" s="509">
        <v>744445</v>
      </c>
      <c r="F29" s="784">
        <f>(E29/H3)*1000</f>
        <v>100383.62998921251</v>
      </c>
      <c r="G29" s="842"/>
      <c r="H29" s="843">
        <f>(E29/H4)*1000</f>
        <v>213552.78255880665</v>
      </c>
      <c r="I29" s="844"/>
    </row>
    <row r="30" spans="1:9" ht="18" customHeight="1">
      <c r="A30" s="510">
        <v>13</v>
      </c>
      <c r="B30" s="836" t="s">
        <v>175</v>
      </c>
      <c r="C30" s="836"/>
      <c r="D30" s="511"/>
      <c r="E30" s="512">
        <v>1055514</v>
      </c>
      <c r="F30" s="837">
        <f>(E30/H3)*1000</f>
        <v>142329.28802588998</v>
      </c>
      <c r="G30" s="838"/>
      <c r="H30" s="839">
        <f>(E30/H4)*1000</f>
        <v>302786.57487091218</v>
      </c>
      <c r="I30" s="840"/>
    </row>
    <row r="31" spans="1:9" ht="18" customHeight="1">
      <c r="A31" s="507">
        <v>14</v>
      </c>
      <c r="B31" s="841" t="s">
        <v>176</v>
      </c>
      <c r="C31" s="841"/>
      <c r="D31" s="508"/>
      <c r="E31" s="509">
        <v>5761</v>
      </c>
      <c r="F31" s="784">
        <f>(E31/H3)*1000</f>
        <v>776.83387270765911</v>
      </c>
      <c r="G31" s="842"/>
      <c r="H31" s="843">
        <f>(E31/H4)*1000</f>
        <v>1652.6104417670681</v>
      </c>
      <c r="I31" s="844"/>
    </row>
    <row r="32" spans="1:9" ht="18" customHeight="1">
      <c r="A32" s="510">
        <v>15</v>
      </c>
      <c r="B32" s="836" t="s">
        <v>177</v>
      </c>
      <c r="C32" s="836"/>
      <c r="D32" s="511"/>
      <c r="E32" s="512">
        <v>10492</v>
      </c>
      <c r="F32" s="837">
        <f>(E32/H3)*1000</f>
        <v>1414.7788565264295</v>
      </c>
      <c r="G32" s="838"/>
      <c r="H32" s="839">
        <f>(E32/H4)*1000</f>
        <v>3009.7532989099254</v>
      </c>
      <c r="I32" s="840"/>
    </row>
    <row r="33" spans="1:9" ht="18" customHeight="1">
      <c r="A33" s="507">
        <v>16</v>
      </c>
      <c r="B33" s="841" t="s">
        <v>178</v>
      </c>
      <c r="C33" s="841"/>
      <c r="D33" s="508"/>
      <c r="E33" s="509">
        <v>2018614</v>
      </c>
      <c r="F33" s="784">
        <f>(E33/H3)*1000</f>
        <v>272197.14131607331</v>
      </c>
      <c r="G33" s="842"/>
      <c r="H33" s="843">
        <f>(E33/H4)*1000</f>
        <v>579063.10958118178</v>
      </c>
      <c r="I33" s="844"/>
    </row>
    <row r="34" spans="1:9" ht="18" customHeight="1">
      <c r="A34" s="510">
        <v>17</v>
      </c>
      <c r="B34" s="836" t="s">
        <v>179</v>
      </c>
      <c r="C34" s="836"/>
      <c r="D34" s="511"/>
      <c r="E34" s="512">
        <v>279000</v>
      </c>
      <c r="F34" s="837">
        <f>(E34/H3)*1000</f>
        <v>37621.359223300969</v>
      </c>
      <c r="G34" s="838"/>
      <c r="H34" s="839">
        <f>(E34/H4)*1000</f>
        <v>80034.423407917391</v>
      </c>
      <c r="I34" s="840"/>
    </row>
    <row r="35" spans="1:9" ht="18" customHeight="1">
      <c r="A35" s="507">
        <v>18</v>
      </c>
      <c r="B35" s="822" t="s">
        <v>180</v>
      </c>
      <c r="C35" s="823"/>
      <c r="D35" s="508"/>
      <c r="E35" s="509">
        <v>500800</v>
      </c>
      <c r="F35" s="824">
        <f>(E35/H3)*1000</f>
        <v>67529.665587918018</v>
      </c>
      <c r="G35" s="825"/>
      <c r="H35" s="826">
        <f>(E35/H4)*1000</f>
        <v>143660.35570854848</v>
      </c>
      <c r="I35" s="827"/>
    </row>
    <row r="36" spans="1:9" ht="18" customHeight="1">
      <c r="A36" s="513">
        <v>19</v>
      </c>
      <c r="B36" s="828" t="s">
        <v>181</v>
      </c>
      <c r="C36" s="829"/>
      <c r="D36" s="514"/>
      <c r="E36" s="515">
        <v>8000</v>
      </c>
      <c r="F36" s="830">
        <f>(E36/H3)*1000</f>
        <v>1078.7486515641856</v>
      </c>
      <c r="G36" s="831"/>
      <c r="H36" s="832">
        <f>(E36/H3)*1000</f>
        <v>1078.7486515641856</v>
      </c>
      <c r="I36" s="833"/>
    </row>
    <row r="37" spans="1:9" ht="18" customHeight="1">
      <c r="A37" s="504"/>
      <c r="B37" s="761" t="s">
        <v>147</v>
      </c>
      <c r="C37" s="761"/>
      <c r="D37" s="505"/>
      <c r="E37" s="506">
        <f t="shared" ref="E37:H37" si="0">SUM(E18:E36)</f>
        <v>6576166</v>
      </c>
      <c r="F37" s="834">
        <f t="shared" si="0"/>
        <v>886753.77562028042</v>
      </c>
      <c r="G37" s="835">
        <f>SUM(G18:G35)</f>
        <v>0</v>
      </c>
      <c r="H37" s="812">
        <f t="shared" si="0"/>
        <v>1885234.2277106575</v>
      </c>
      <c r="I37" s="813">
        <f>SUM(I18:I35)</f>
        <v>0</v>
      </c>
    </row>
    <row r="38" spans="1:9" ht="18.75" customHeight="1">
      <c r="A38" t="s">
        <v>182</v>
      </c>
    </row>
    <row r="39" spans="1:9">
      <c r="A39" s="516" t="s">
        <v>183</v>
      </c>
      <c r="B39" s="517"/>
    </row>
    <row r="41" spans="1:9" ht="18.75" customHeight="1">
      <c r="A41" t="s">
        <v>184</v>
      </c>
    </row>
    <row r="42" spans="1:9" ht="18" customHeight="1">
      <c r="A42" s="731" t="s">
        <v>121</v>
      </c>
      <c r="B42" s="732"/>
      <c r="C42" s="732"/>
      <c r="D42" s="794"/>
      <c r="E42" s="790" t="s">
        <v>185</v>
      </c>
      <c r="F42" s="796" t="s">
        <v>156</v>
      </c>
      <c r="G42" s="797"/>
      <c r="H42" s="800" t="s">
        <v>157</v>
      </c>
      <c r="I42" s="801"/>
    </row>
    <row r="43" spans="1:9" ht="18" customHeight="1">
      <c r="A43" s="762"/>
      <c r="B43" s="763"/>
      <c r="C43" s="763"/>
      <c r="D43" s="795"/>
      <c r="E43" s="791"/>
      <c r="F43" s="798"/>
      <c r="G43" s="799"/>
      <c r="H43" s="802"/>
      <c r="I43" s="803"/>
    </row>
    <row r="44" spans="1:9" ht="18" customHeight="1">
      <c r="A44" s="501"/>
      <c r="B44" s="741" t="s">
        <v>186</v>
      </c>
      <c r="C44" s="741"/>
      <c r="D44" s="502"/>
      <c r="E44" s="503">
        <v>1482243</v>
      </c>
      <c r="F44" s="818">
        <f>(E44/H3)*1000</f>
        <v>199870.95469255664</v>
      </c>
      <c r="G44" s="819"/>
      <c r="H44" s="808">
        <f>(E44/H4)*1000</f>
        <v>425198.7951807229</v>
      </c>
      <c r="I44" s="809"/>
    </row>
    <row r="45" spans="1:9" ht="18" customHeight="1">
      <c r="A45" s="501"/>
      <c r="B45" s="741" t="s">
        <v>187</v>
      </c>
      <c r="C45" s="741"/>
      <c r="D45" s="502"/>
      <c r="E45" s="503">
        <f>SUM(E46:E47)</f>
        <v>441110</v>
      </c>
      <c r="F45" s="820">
        <f>SUM(F46:G47)</f>
        <v>59480.852211434729</v>
      </c>
      <c r="G45" s="821"/>
      <c r="H45" s="808">
        <f>SUM(H46:I47)</f>
        <v>126537.57888697648</v>
      </c>
      <c r="I45" s="809"/>
    </row>
    <row r="46" spans="1:9" ht="18" customHeight="1">
      <c r="A46" s="501"/>
      <c r="B46" s="741" t="s">
        <v>188</v>
      </c>
      <c r="C46" s="741"/>
      <c r="D46" s="502"/>
      <c r="E46" s="503">
        <v>77842</v>
      </c>
      <c r="F46" s="820">
        <f>(E46/H3)*1000</f>
        <v>10496.494066882417</v>
      </c>
      <c r="G46" s="821"/>
      <c r="H46" s="808">
        <f>(E46/H4)*1000</f>
        <v>22329.890992541597</v>
      </c>
      <c r="I46" s="809"/>
    </row>
    <row r="47" spans="1:9" ht="18" customHeight="1">
      <c r="A47" s="501"/>
      <c r="B47" s="741" t="s">
        <v>189</v>
      </c>
      <c r="C47" s="741"/>
      <c r="D47" s="502"/>
      <c r="E47" s="503">
        <v>363268</v>
      </c>
      <c r="F47" s="806">
        <f>(E47/H3)*1000</f>
        <v>48984.358144552316</v>
      </c>
      <c r="G47" s="807"/>
      <c r="H47" s="808">
        <f>(E47/H4)*1000</f>
        <v>104207.68789443489</v>
      </c>
      <c r="I47" s="809"/>
    </row>
    <row r="48" spans="1:9" ht="18" customHeight="1">
      <c r="A48" s="504"/>
      <c r="B48" s="761" t="s">
        <v>147</v>
      </c>
      <c r="C48" s="761"/>
      <c r="D48" s="505"/>
      <c r="E48" s="506">
        <f>SUM(E44:E45)</f>
        <v>1923353</v>
      </c>
      <c r="F48" s="810">
        <f>SUM(F44:G45)</f>
        <v>259351.80690399138</v>
      </c>
      <c r="G48" s="811"/>
      <c r="H48" s="812">
        <f>SUM(H44:I45)</f>
        <v>551736.37406769942</v>
      </c>
      <c r="I48" s="813"/>
    </row>
    <row r="50" spans="1:10" ht="18.75" customHeight="1">
      <c r="A50" t="s">
        <v>190</v>
      </c>
    </row>
    <row r="51" spans="1:10" ht="18" customHeight="1">
      <c r="A51" s="731" t="s">
        <v>121</v>
      </c>
      <c r="B51" s="732"/>
      <c r="C51" s="732"/>
      <c r="D51" s="794"/>
      <c r="E51" s="814" t="s">
        <v>191</v>
      </c>
      <c r="F51" s="815"/>
      <c r="G51" s="816" t="s">
        <v>192</v>
      </c>
      <c r="H51" s="817"/>
      <c r="I51" s="714"/>
    </row>
    <row r="52" spans="1:10" ht="18" customHeight="1">
      <c r="A52" s="507"/>
      <c r="B52" s="737" t="s">
        <v>193</v>
      </c>
      <c r="C52" s="737"/>
      <c r="D52" s="518"/>
      <c r="E52" s="780">
        <v>2000000</v>
      </c>
      <c r="F52" s="781"/>
      <c r="G52" s="784">
        <v>0</v>
      </c>
      <c r="H52" s="785"/>
      <c r="I52" s="786"/>
    </row>
    <row r="53" spans="1:10" ht="18" customHeight="1">
      <c r="A53" s="519"/>
      <c r="B53" s="764"/>
      <c r="C53" s="764"/>
      <c r="D53" s="520"/>
      <c r="E53" s="782"/>
      <c r="F53" s="783"/>
      <c r="G53" s="787"/>
      <c r="H53" s="788"/>
      <c r="I53" s="789"/>
    </row>
    <row r="56" spans="1:10">
      <c r="J56" t="s">
        <v>194</v>
      </c>
    </row>
  </sheetData>
  <mergeCells count="105">
    <mergeCell ref="B10:C10"/>
    <mergeCell ref="F10:G10"/>
    <mergeCell ref="H10:I10"/>
    <mergeCell ref="B11:C11"/>
    <mergeCell ref="F11:G11"/>
    <mergeCell ref="H11:I11"/>
    <mergeCell ref="B12:C12"/>
    <mergeCell ref="F12:G12"/>
    <mergeCell ref="H12:I12"/>
    <mergeCell ref="B13:C13"/>
    <mergeCell ref="F13:G13"/>
    <mergeCell ref="H13:I13"/>
    <mergeCell ref="B18:C18"/>
    <mergeCell ref="F18:G18"/>
    <mergeCell ref="H18:I18"/>
    <mergeCell ref="B19:C19"/>
    <mergeCell ref="F19:G19"/>
    <mergeCell ref="H19:I19"/>
    <mergeCell ref="B20:C20"/>
    <mergeCell ref="F20:G20"/>
    <mergeCell ref="H20:I20"/>
    <mergeCell ref="B21:C21"/>
    <mergeCell ref="F21:G21"/>
    <mergeCell ref="H21:I21"/>
    <mergeCell ref="B22:C22"/>
    <mergeCell ref="F22:G22"/>
    <mergeCell ref="H22:I22"/>
    <mergeCell ref="B23:C23"/>
    <mergeCell ref="F23:G23"/>
    <mergeCell ref="H23:I23"/>
    <mergeCell ref="B24:C24"/>
    <mergeCell ref="F24:G24"/>
    <mergeCell ref="H24:I24"/>
    <mergeCell ref="B25:C25"/>
    <mergeCell ref="F25:G25"/>
    <mergeCell ref="H25:I25"/>
    <mergeCell ref="B26:C26"/>
    <mergeCell ref="F26:G26"/>
    <mergeCell ref="H26:I26"/>
    <mergeCell ref="B27:C27"/>
    <mergeCell ref="F27:G27"/>
    <mergeCell ref="H27:I27"/>
    <mergeCell ref="B28:C28"/>
    <mergeCell ref="F28:G28"/>
    <mergeCell ref="H28:I28"/>
    <mergeCell ref="B29:C29"/>
    <mergeCell ref="F29:G29"/>
    <mergeCell ref="H29:I29"/>
    <mergeCell ref="B30:C30"/>
    <mergeCell ref="F30:G30"/>
    <mergeCell ref="H30:I30"/>
    <mergeCell ref="B31:C31"/>
    <mergeCell ref="F31:G31"/>
    <mergeCell ref="H31:I31"/>
    <mergeCell ref="B32:C32"/>
    <mergeCell ref="F32:G32"/>
    <mergeCell ref="H32:I32"/>
    <mergeCell ref="B33:C33"/>
    <mergeCell ref="F33:G33"/>
    <mergeCell ref="H33:I33"/>
    <mergeCell ref="B34:C34"/>
    <mergeCell ref="F34:G34"/>
    <mergeCell ref="H34:I34"/>
    <mergeCell ref="B35:C35"/>
    <mergeCell ref="F35:G35"/>
    <mergeCell ref="H35:I35"/>
    <mergeCell ref="B36:C36"/>
    <mergeCell ref="F36:G36"/>
    <mergeCell ref="H36:I36"/>
    <mergeCell ref="B37:C37"/>
    <mergeCell ref="F37:G37"/>
    <mergeCell ref="H37:I37"/>
    <mergeCell ref="B44:C44"/>
    <mergeCell ref="F44:G44"/>
    <mergeCell ref="H44:I44"/>
    <mergeCell ref="B45:C45"/>
    <mergeCell ref="F45:G45"/>
    <mergeCell ref="H45:I45"/>
    <mergeCell ref="B46:C46"/>
    <mergeCell ref="F46:G46"/>
    <mergeCell ref="H46:I46"/>
    <mergeCell ref="B52:C53"/>
    <mergeCell ref="E52:F53"/>
    <mergeCell ref="G52:I53"/>
    <mergeCell ref="E8:E9"/>
    <mergeCell ref="E16:E17"/>
    <mergeCell ref="E42:E43"/>
    <mergeCell ref="A42:D43"/>
    <mergeCell ref="F42:G43"/>
    <mergeCell ref="H42:I43"/>
    <mergeCell ref="F8:G9"/>
    <mergeCell ref="H8:I9"/>
    <mergeCell ref="F16:G17"/>
    <mergeCell ref="H16:I17"/>
    <mergeCell ref="A8:D9"/>
    <mergeCell ref="A16:D17"/>
    <mergeCell ref="B47:C47"/>
    <mergeCell ref="F47:G47"/>
    <mergeCell ref="H47:I47"/>
    <mergeCell ref="B48:C48"/>
    <mergeCell ref="F48:G48"/>
    <mergeCell ref="H48:I48"/>
    <mergeCell ref="A51:D51"/>
    <mergeCell ref="E51:F51"/>
    <mergeCell ref="G51:I51"/>
  </mergeCells>
  <phoneticPr fontId="48"/>
  <pageMargins left="0.70763888888888904" right="0.70763888888888904" top="0.74791666666666701" bottom="0.74791666666666701" header="0.31388888888888899" footer="0.31388888888888899"/>
  <pageSetup paperSize="9" scale="8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U244"/>
  <sheetViews>
    <sheetView view="pageBreakPreview" topLeftCell="A160" zoomScale="145" zoomScaleNormal="100" zoomScaleSheetLayoutView="145" workbookViewId="0">
      <pane xSplit="5" topLeftCell="M1" activePane="topRight" state="frozen"/>
      <selection pane="topRight" activeCell="R160" sqref="R1:R1048576"/>
    </sheetView>
  </sheetViews>
  <sheetFormatPr defaultColWidth="9" defaultRowHeight="28.5" customHeight="1"/>
  <cols>
    <col min="1" max="1" width="4.625" style="225" customWidth="1"/>
    <col min="2" max="3" width="0.875" style="225" customWidth="1"/>
    <col min="4" max="4" width="22.625" style="225" customWidth="1"/>
    <col min="5" max="5" width="0.875" style="225" customWidth="1"/>
    <col min="6" max="8" width="12.625" style="225" customWidth="1"/>
    <col min="9" max="17" width="10.875" style="225" customWidth="1"/>
    <col min="18" max="18" width="10.625" style="226" customWidth="1"/>
    <col min="19" max="16384" width="9" style="225"/>
  </cols>
  <sheetData>
    <row r="1" spans="1:18" s="222" customFormat="1" ht="11.25" customHeight="1">
      <c r="A1" s="227"/>
      <c r="B1" s="227"/>
      <c r="C1" s="227"/>
      <c r="D1" s="227"/>
      <c r="E1" s="227"/>
      <c r="F1" s="227"/>
      <c r="G1" s="227"/>
      <c r="H1" s="227"/>
      <c r="I1" s="227"/>
      <c r="J1" s="227"/>
      <c r="K1" s="227"/>
      <c r="L1" s="227"/>
      <c r="M1" s="227"/>
      <c r="N1" s="227"/>
      <c r="O1" s="227"/>
      <c r="P1" s="227"/>
      <c r="Q1" s="227"/>
      <c r="R1" s="337"/>
    </row>
    <row r="2" spans="1:18" s="222" customFormat="1" ht="28.5" customHeight="1">
      <c r="A2" s="891"/>
      <c r="B2" s="891"/>
      <c r="C2" s="891"/>
      <c r="D2" s="891"/>
      <c r="E2" s="891"/>
      <c r="F2" s="891"/>
      <c r="G2" s="891"/>
      <c r="H2" s="891"/>
      <c r="I2" s="891"/>
      <c r="J2" s="891"/>
      <c r="K2" s="891"/>
      <c r="L2" s="891"/>
      <c r="M2" s="891"/>
      <c r="N2" s="891"/>
      <c r="O2" s="891"/>
      <c r="P2" s="891"/>
      <c r="Q2" s="891"/>
      <c r="R2" s="337"/>
    </row>
    <row r="3" spans="1:18" s="222" customFormat="1" ht="28.5" customHeight="1">
      <c r="R3" s="337"/>
    </row>
    <row r="4" spans="1:18" s="222" customFormat="1" ht="28.5" customHeight="1">
      <c r="A4" s="905" t="s">
        <v>195</v>
      </c>
      <c r="B4" s="905"/>
      <c r="C4" s="905"/>
      <c r="D4" s="905"/>
      <c r="E4" s="905"/>
      <c r="P4" s="906" t="s">
        <v>196</v>
      </c>
      <c r="Q4" s="906"/>
      <c r="R4" s="337"/>
    </row>
    <row r="5" spans="1:18" s="222" customFormat="1" ht="18" customHeight="1">
      <c r="A5" s="889" t="s">
        <v>197</v>
      </c>
      <c r="B5" s="873"/>
      <c r="C5" s="873"/>
      <c r="D5" s="873"/>
      <c r="E5" s="874"/>
      <c r="F5" s="872" t="s">
        <v>198</v>
      </c>
      <c r="G5" s="873"/>
      <c r="H5" s="874"/>
      <c r="I5" s="872" t="s">
        <v>199</v>
      </c>
      <c r="J5" s="873"/>
      <c r="K5" s="873"/>
      <c r="L5" s="873"/>
      <c r="M5" s="873"/>
      <c r="N5" s="873"/>
      <c r="O5" s="873"/>
      <c r="P5" s="873"/>
      <c r="Q5" s="907"/>
      <c r="R5" s="337"/>
    </row>
    <row r="6" spans="1:18" s="222" customFormat="1" ht="18" customHeight="1">
      <c r="A6" s="890"/>
      <c r="B6" s="891"/>
      <c r="C6" s="891"/>
      <c r="D6" s="891"/>
      <c r="E6" s="892"/>
      <c r="F6" s="875"/>
      <c r="G6" s="876"/>
      <c r="H6" s="877"/>
      <c r="I6" s="908" t="s">
        <v>200</v>
      </c>
      <c r="J6" s="909"/>
      <c r="K6" s="910"/>
      <c r="L6" s="908" t="s">
        <v>201</v>
      </c>
      <c r="M6" s="909"/>
      <c r="N6" s="910"/>
      <c r="O6" s="908" t="s">
        <v>202</v>
      </c>
      <c r="P6" s="909"/>
      <c r="Q6" s="911"/>
      <c r="R6" s="337"/>
    </row>
    <row r="7" spans="1:18" s="222" customFormat="1" ht="45.75" customHeight="1">
      <c r="A7" s="893"/>
      <c r="B7" s="876"/>
      <c r="C7" s="876"/>
      <c r="D7" s="876"/>
      <c r="E7" s="877"/>
      <c r="F7" s="228" t="s">
        <v>203</v>
      </c>
      <c r="G7" s="229" t="s">
        <v>204</v>
      </c>
      <c r="H7" s="230" t="s">
        <v>205</v>
      </c>
      <c r="I7" s="228" t="s">
        <v>203</v>
      </c>
      <c r="J7" s="229" t="s">
        <v>204</v>
      </c>
      <c r="K7" s="230" t="s">
        <v>205</v>
      </c>
      <c r="L7" s="228" t="s">
        <v>203</v>
      </c>
      <c r="M7" s="229" t="s">
        <v>204</v>
      </c>
      <c r="N7" s="230" t="s">
        <v>205</v>
      </c>
      <c r="O7" s="228" t="s">
        <v>203</v>
      </c>
      <c r="P7" s="229" t="s">
        <v>204</v>
      </c>
      <c r="Q7" s="338" t="s">
        <v>205</v>
      </c>
      <c r="R7" s="337"/>
    </row>
    <row r="8" spans="1:18" s="222" customFormat="1" ht="28.5" customHeight="1">
      <c r="A8" s="885" t="s">
        <v>206</v>
      </c>
      <c r="B8" s="231"/>
      <c r="C8" s="936" t="s">
        <v>207</v>
      </c>
      <c r="D8" s="897"/>
      <c r="E8" s="232"/>
      <c r="F8" s="937">
        <v>13899.22</v>
      </c>
      <c r="G8" s="859"/>
      <c r="H8" s="862">
        <f>SUM(F8:G11)</f>
        <v>13899.22</v>
      </c>
      <c r="I8" s="308"/>
      <c r="J8" s="309"/>
      <c r="K8" s="310"/>
      <c r="L8" s="308">
        <v>3001.72</v>
      </c>
      <c r="M8" s="311"/>
      <c r="N8" s="310">
        <f t="shared" ref="N8:N13" si="0">SUM(L8:M8)</f>
        <v>3001.72</v>
      </c>
      <c r="O8" s="308">
        <f>I8+L8</f>
        <v>3001.72</v>
      </c>
      <c r="P8" s="309"/>
      <c r="Q8" s="339">
        <f>SUM(O8:P8)</f>
        <v>3001.72</v>
      </c>
      <c r="R8" s="337"/>
    </row>
    <row r="9" spans="1:18" s="222" customFormat="1" ht="28.5" customHeight="1">
      <c r="A9" s="886"/>
      <c r="B9" s="233"/>
      <c r="C9" s="234"/>
      <c r="D9" s="235" t="s">
        <v>208</v>
      </c>
      <c r="E9" s="236"/>
      <c r="F9" s="881"/>
      <c r="G9" s="860"/>
      <c r="H9" s="863"/>
      <c r="I9" s="250"/>
      <c r="J9" s="312"/>
      <c r="K9" s="252"/>
      <c r="L9" s="250">
        <v>439.19</v>
      </c>
      <c r="M9" s="251">
        <v>-15.83</v>
      </c>
      <c r="N9" s="252">
        <f t="shared" si="0"/>
        <v>423.36</v>
      </c>
      <c r="O9" s="250">
        <f>I9+L9</f>
        <v>439.19</v>
      </c>
      <c r="P9" s="251">
        <v>-15.83</v>
      </c>
      <c r="Q9" s="340">
        <f>SUM(O9:P9)</f>
        <v>423.36</v>
      </c>
      <c r="R9" s="337"/>
    </row>
    <row r="10" spans="1:18" s="222" customFormat="1" ht="28.5" customHeight="1">
      <c r="A10" s="886"/>
      <c r="B10" s="233"/>
      <c r="C10" s="234"/>
      <c r="D10" s="235" t="s">
        <v>209</v>
      </c>
      <c r="E10" s="236"/>
      <c r="F10" s="881"/>
      <c r="G10" s="860"/>
      <c r="H10" s="863"/>
      <c r="I10" s="250">
        <v>38.880000000000003</v>
      </c>
      <c r="J10" s="312"/>
      <c r="K10" s="252">
        <f>SUM(I10:J10)</f>
        <v>38.880000000000003</v>
      </c>
      <c r="L10" s="250"/>
      <c r="M10" s="251"/>
      <c r="N10" s="252"/>
      <c r="O10" s="250">
        <f t="shared" ref="O10:O13" si="1">I10+L10</f>
        <v>38.880000000000003</v>
      </c>
      <c r="P10" s="312"/>
      <c r="Q10" s="340">
        <f t="shared" ref="Q10:Q13" si="2">SUM(O10:P10)</f>
        <v>38.880000000000003</v>
      </c>
      <c r="R10" s="337"/>
    </row>
    <row r="11" spans="1:18" s="222" customFormat="1" ht="28.5" customHeight="1">
      <c r="A11" s="886"/>
      <c r="B11" s="233"/>
      <c r="C11" s="234"/>
      <c r="D11" s="235" t="s">
        <v>210</v>
      </c>
      <c r="E11" s="236"/>
      <c r="F11" s="881"/>
      <c r="G11" s="860"/>
      <c r="H11" s="863"/>
      <c r="I11" s="250">
        <v>55.37</v>
      </c>
      <c r="J11" s="251">
        <v>-55.37</v>
      </c>
      <c r="K11" s="252">
        <f>SUM(I11:J11)</f>
        <v>0</v>
      </c>
      <c r="L11" s="250">
        <v>15.83</v>
      </c>
      <c r="M11" s="251"/>
      <c r="N11" s="252">
        <f t="shared" si="0"/>
        <v>15.83</v>
      </c>
      <c r="O11" s="250">
        <f t="shared" si="1"/>
        <v>71.2</v>
      </c>
      <c r="P11" s="251">
        <v>-55.37</v>
      </c>
      <c r="Q11" s="340">
        <f t="shared" si="2"/>
        <v>15.830000000000005</v>
      </c>
      <c r="R11" s="337"/>
    </row>
    <row r="12" spans="1:18" s="222" customFormat="1" ht="28.5" customHeight="1">
      <c r="A12" s="886"/>
      <c r="B12" s="233"/>
      <c r="C12" s="240"/>
      <c r="D12" s="235" t="s">
        <v>211</v>
      </c>
      <c r="E12" s="236"/>
      <c r="F12" s="881"/>
      <c r="G12" s="860"/>
      <c r="H12" s="863"/>
      <c r="I12" s="250"/>
      <c r="J12" s="312"/>
      <c r="K12" s="252"/>
      <c r="L12" s="250"/>
      <c r="M12" s="251">
        <v>140.30000000000001</v>
      </c>
      <c r="N12" s="252">
        <f t="shared" si="0"/>
        <v>140.30000000000001</v>
      </c>
      <c r="O12" s="250">
        <f t="shared" si="1"/>
        <v>0</v>
      </c>
      <c r="P12" s="251">
        <v>140.30000000000001</v>
      </c>
      <c r="Q12" s="340">
        <f t="shared" si="2"/>
        <v>140.30000000000001</v>
      </c>
      <c r="R12" s="337"/>
    </row>
    <row r="13" spans="1:18" s="222" customFormat="1" ht="28.5" customHeight="1">
      <c r="A13" s="886"/>
      <c r="B13" s="241"/>
      <c r="C13" s="242"/>
      <c r="D13" s="243" t="s">
        <v>212</v>
      </c>
      <c r="E13" s="244"/>
      <c r="F13" s="858"/>
      <c r="G13" s="861"/>
      <c r="H13" s="864"/>
      <c r="I13" s="253"/>
      <c r="J13" s="313"/>
      <c r="K13" s="252"/>
      <c r="L13" s="253"/>
      <c r="M13" s="254">
        <v>75.83</v>
      </c>
      <c r="N13" s="252">
        <f t="shared" si="0"/>
        <v>75.83</v>
      </c>
      <c r="O13" s="250">
        <f t="shared" si="1"/>
        <v>0</v>
      </c>
      <c r="P13" s="251">
        <v>75.83</v>
      </c>
      <c r="Q13" s="340">
        <f t="shared" si="2"/>
        <v>75.83</v>
      </c>
      <c r="R13" s="337"/>
    </row>
    <row r="14" spans="1:18" s="222" customFormat="1" ht="28.5" customHeight="1">
      <c r="A14" s="886"/>
      <c r="B14" s="248"/>
      <c r="C14" s="901" t="s">
        <v>213</v>
      </c>
      <c r="D14" s="894"/>
      <c r="E14" s="236"/>
      <c r="F14" s="250">
        <v>5952.3</v>
      </c>
      <c r="G14" s="251"/>
      <c r="H14" s="252">
        <f t="shared" ref="H14:H19" si="3">SUM(F14:G14)</f>
        <v>5952.3</v>
      </c>
      <c r="I14" s="250"/>
      <c r="J14" s="312"/>
      <c r="K14" s="252"/>
      <c r="L14" s="250"/>
      <c r="M14" s="251"/>
      <c r="N14" s="252"/>
      <c r="O14" s="250"/>
      <c r="P14" s="312"/>
      <c r="Q14" s="340"/>
      <c r="R14" s="337"/>
    </row>
    <row r="15" spans="1:18" s="222" customFormat="1" ht="28.5" customHeight="1">
      <c r="A15" s="886"/>
      <c r="B15" s="233"/>
      <c r="C15" s="242"/>
      <c r="D15" s="243" t="s">
        <v>214</v>
      </c>
      <c r="E15" s="244"/>
      <c r="F15" s="253">
        <v>2730.65</v>
      </c>
      <c r="G15" s="254"/>
      <c r="H15" s="252">
        <f t="shared" si="3"/>
        <v>2730.65</v>
      </c>
      <c r="I15" s="253"/>
      <c r="J15" s="313"/>
      <c r="K15" s="252"/>
      <c r="L15" s="253"/>
      <c r="M15" s="254"/>
      <c r="N15" s="252"/>
      <c r="O15" s="250"/>
      <c r="P15" s="312"/>
      <c r="Q15" s="340"/>
      <c r="R15" s="337"/>
    </row>
    <row r="16" spans="1:18" s="222" customFormat="1" ht="28.5" customHeight="1">
      <c r="A16" s="886"/>
      <c r="B16" s="255"/>
      <c r="C16" s="901" t="s">
        <v>215</v>
      </c>
      <c r="D16" s="901"/>
      <c r="E16" s="244"/>
      <c r="F16" s="857">
        <v>7761.39</v>
      </c>
      <c r="G16" s="256"/>
      <c r="H16" s="865">
        <f>SUM(F16:G18)</f>
        <v>7761.39</v>
      </c>
      <c r="I16" s="253"/>
      <c r="J16" s="313"/>
      <c r="K16" s="252"/>
      <c r="L16" s="253">
        <v>822.68</v>
      </c>
      <c r="M16" s="254"/>
      <c r="N16" s="252">
        <f t="shared" ref="N16:N18" si="4">SUM(L16:M16)</f>
        <v>822.68</v>
      </c>
      <c r="O16" s="250">
        <f t="shared" ref="O16:O21" si="5">I16+L16</f>
        <v>822.68</v>
      </c>
      <c r="P16" s="312"/>
      <c r="Q16" s="340">
        <f t="shared" ref="Q16:Q21" si="6">SUM(O16:P16)</f>
        <v>822.68</v>
      </c>
      <c r="R16" s="337"/>
    </row>
    <row r="17" spans="1:18" s="222" customFormat="1" ht="28.5" customHeight="1">
      <c r="A17" s="886"/>
      <c r="B17" s="233"/>
      <c r="C17" s="240"/>
      <c r="D17" s="235" t="s">
        <v>216</v>
      </c>
      <c r="E17" s="244"/>
      <c r="F17" s="881"/>
      <c r="G17" s="258"/>
      <c r="H17" s="863"/>
      <c r="I17" s="253"/>
      <c r="J17" s="313"/>
      <c r="K17" s="252"/>
      <c r="L17" s="253">
        <v>319.49</v>
      </c>
      <c r="M17" s="254"/>
      <c r="N17" s="252">
        <f t="shared" si="4"/>
        <v>319.49</v>
      </c>
      <c r="O17" s="250">
        <f t="shared" si="5"/>
        <v>319.49</v>
      </c>
      <c r="P17" s="312"/>
      <c r="Q17" s="340">
        <f t="shared" si="6"/>
        <v>319.49</v>
      </c>
      <c r="R17" s="337"/>
    </row>
    <row r="18" spans="1:18" s="222" customFormat="1" ht="28.5" customHeight="1">
      <c r="A18" s="886"/>
      <c r="B18" s="241"/>
      <c r="C18" s="259"/>
      <c r="D18" s="235" t="s">
        <v>217</v>
      </c>
      <c r="E18" s="244"/>
      <c r="F18" s="858"/>
      <c r="G18" s="260"/>
      <c r="H18" s="864"/>
      <c r="I18" s="253"/>
      <c r="J18" s="313"/>
      <c r="K18" s="252"/>
      <c r="L18" s="253">
        <v>475.55</v>
      </c>
      <c r="M18" s="254"/>
      <c r="N18" s="252">
        <f t="shared" si="4"/>
        <v>475.55</v>
      </c>
      <c r="O18" s="250">
        <f t="shared" si="5"/>
        <v>475.55</v>
      </c>
      <c r="P18" s="312"/>
      <c r="Q18" s="340">
        <f t="shared" si="6"/>
        <v>475.55</v>
      </c>
      <c r="R18" s="337"/>
    </row>
    <row r="19" spans="1:18" s="222" customFormat="1" ht="28.5" customHeight="1">
      <c r="A19" s="886"/>
      <c r="B19" s="248"/>
      <c r="C19" s="901" t="s">
        <v>218</v>
      </c>
      <c r="D19" s="901"/>
      <c r="E19" s="244"/>
      <c r="F19" s="857">
        <v>2997</v>
      </c>
      <c r="G19" s="261"/>
      <c r="H19" s="865">
        <f t="shared" si="3"/>
        <v>2997</v>
      </c>
      <c r="I19" s="253"/>
      <c r="J19" s="313"/>
      <c r="K19" s="252"/>
      <c r="L19" s="253">
        <v>696.14</v>
      </c>
      <c r="M19" s="254"/>
      <c r="N19" s="252">
        <f t="shared" ref="N19:N26" si="7">SUM(L19:M19)</f>
        <v>696.14</v>
      </c>
      <c r="O19" s="250">
        <f t="shared" si="5"/>
        <v>696.14</v>
      </c>
      <c r="P19" s="312"/>
      <c r="Q19" s="340">
        <f t="shared" si="6"/>
        <v>696.14</v>
      </c>
      <c r="R19" s="337"/>
    </row>
    <row r="20" spans="1:18" s="222" customFormat="1" ht="28.5" customHeight="1">
      <c r="A20" s="886"/>
      <c r="B20" s="241"/>
      <c r="C20" s="242"/>
      <c r="D20" s="235" t="s">
        <v>219</v>
      </c>
      <c r="E20" s="244"/>
      <c r="F20" s="858"/>
      <c r="G20" s="246"/>
      <c r="H20" s="864"/>
      <c r="I20" s="253"/>
      <c r="J20" s="313"/>
      <c r="K20" s="257"/>
      <c r="L20" s="253">
        <v>16.05</v>
      </c>
      <c r="M20" s="254"/>
      <c r="N20" s="257">
        <f t="shared" si="7"/>
        <v>16.05</v>
      </c>
      <c r="O20" s="253">
        <f t="shared" si="5"/>
        <v>16.05</v>
      </c>
      <c r="P20" s="313"/>
      <c r="Q20" s="341">
        <f t="shared" si="6"/>
        <v>16.05</v>
      </c>
      <c r="R20" s="337"/>
    </row>
    <row r="21" spans="1:18" s="222" customFormat="1" ht="28.5" customHeight="1">
      <c r="A21" s="887"/>
      <c r="B21" s="262"/>
      <c r="C21" s="263"/>
      <c r="D21" s="264" t="s">
        <v>88</v>
      </c>
      <c r="E21" s="265"/>
      <c r="F21" s="266">
        <f>SUM(F8:F20)</f>
        <v>33340.559999999998</v>
      </c>
      <c r="G21" s="267"/>
      <c r="H21" s="268">
        <f t="shared" ref="H21:J21" si="8">SUM(H8:H20)</f>
        <v>33340.559999999998</v>
      </c>
      <c r="I21" s="314">
        <f t="shared" si="8"/>
        <v>94.25</v>
      </c>
      <c r="J21" s="315">
        <f t="shared" si="8"/>
        <v>-55.37</v>
      </c>
      <c r="K21" s="268">
        <f>SUM(I21:J21)</f>
        <v>38.880000000000003</v>
      </c>
      <c r="L21" s="266">
        <f>SUM(L8:L20)</f>
        <v>5786.6500000000005</v>
      </c>
      <c r="M21" s="315">
        <f>SUM(M8:M20)</f>
        <v>200.3</v>
      </c>
      <c r="N21" s="268">
        <f t="shared" si="7"/>
        <v>5986.9500000000007</v>
      </c>
      <c r="O21" s="314">
        <f t="shared" si="5"/>
        <v>5880.9000000000005</v>
      </c>
      <c r="P21" s="316">
        <f>J21+M21</f>
        <v>144.93</v>
      </c>
      <c r="Q21" s="342">
        <f t="shared" si="6"/>
        <v>6025.8300000000008</v>
      </c>
      <c r="R21" s="337"/>
    </row>
    <row r="22" spans="1:18" s="222" customFormat="1" ht="28.5" customHeight="1">
      <c r="A22" s="886" t="s">
        <v>220</v>
      </c>
      <c r="B22" s="234"/>
      <c r="C22" s="928" t="s">
        <v>221</v>
      </c>
      <c r="D22" s="928"/>
      <c r="E22" s="270"/>
      <c r="F22" s="933">
        <v>28546</v>
      </c>
      <c r="G22" s="271"/>
      <c r="H22" s="866">
        <f t="shared" ref="H22" si="9">SUM(F22:G22)</f>
        <v>28546</v>
      </c>
      <c r="I22" s="245"/>
      <c r="J22" s="317"/>
      <c r="K22" s="247"/>
      <c r="L22" s="245">
        <v>7916.26</v>
      </c>
      <c r="M22" s="289"/>
      <c r="N22" s="247">
        <f t="shared" si="7"/>
        <v>7916.26</v>
      </c>
      <c r="O22" s="245">
        <f t="shared" ref="O22:O26" si="10">I22+L22</f>
        <v>7916.26</v>
      </c>
      <c r="P22" s="317"/>
      <c r="Q22" s="343">
        <f t="shared" ref="Q22:Q26" si="11">SUM(O22:P22)</f>
        <v>7916.26</v>
      </c>
      <c r="R22" s="337"/>
    </row>
    <row r="23" spans="1:18" s="222" customFormat="1" ht="28.5" customHeight="1">
      <c r="A23" s="886"/>
      <c r="B23" s="233"/>
      <c r="C23" s="269"/>
      <c r="D23" s="272" t="s">
        <v>222</v>
      </c>
      <c r="E23" s="270"/>
      <c r="F23" s="934"/>
      <c r="G23" s="271"/>
      <c r="H23" s="867"/>
      <c r="I23" s="245"/>
      <c r="J23" s="317"/>
      <c r="K23" s="247"/>
      <c r="L23" s="245">
        <v>58.85</v>
      </c>
      <c r="M23" s="289"/>
      <c r="N23" s="247">
        <f t="shared" si="7"/>
        <v>58.85</v>
      </c>
      <c r="O23" s="245">
        <f t="shared" si="10"/>
        <v>58.85</v>
      </c>
      <c r="P23" s="317"/>
      <c r="Q23" s="343">
        <f t="shared" si="11"/>
        <v>58.85</v>
      </c>
      <c r="R23" s="337"/>
    </row>
    <row r="24" spans="1:18" s="222" customFormat="1" ht="28.5" customHeight="1">
      <c r="A24" s="886"/>
      <c r="B24" s="233"/>
      <c r="C24" s="269"/>
      <c r="D24" s="272" t="s">
        <v>223</v>
      </c>
      <c r="E24" s="273"/>
      <c r="F24" s="935"/>
      <c r="G24" s="271"/>
      <c r="H24" s="868"/>
      <c r="I24" s="237"/>
      <c r="J24" s="318"/>
      <c r="K24" s="239"/>
      <c r="L24" s="237">
        <v>56.7</v>
      </c>
      <c r="M24" s="286"/>
      <c r="N24" s="239">
        <f t="shared" si="7"/>
        <v>56.7</v>
      </c>
      <c r="O24" s="237">
        <f t="shared" si="10"/>
        <v>56.7</v>
      </c>
      <c r="P24" s="318"/>
      <c r="Q24" s="344">
        <f t="shared" si="11"/>
        <v>56.7</v>
      </c>
      <c r="R24" s="337"/>
    </row>
    <row r="25" spans="1:18" s="222" customFormat="1" ht="28.5" customHeight="1">
      <c r="A25" s="886"/>
      <c r="B25" s="274"/>
      <c r="C25" s="930" t="s">
        <v>224</v>
      </c>
      <c r="D25" s="930"/>
      <c r="E25" s="275"/>
      <c r="F25" s="276">
        <v>26462.43</v>
      </c>
      <c r="G25" s="277"/>
      <c r="H25" s="278">
        <f>SUM(F25:G25)</f>
        <v>26462.43</v>
      </c>
      <c r="I25" s="250"/>
      <c r="J25" s="312"/>
      <c r="K25" s="252"/>
      <c r="L25" s="250">
        <v>5039.2</v>
      </c>
      <c r="M25" s="251"/>
      <c r="N25" s="252">
        <f t="shared" si="7"/>
        <v>5039.2</v>
      </c>
      <c r="O25" s="250">
        <f t="shared" si="10"/>
        <v>5039.2</v>
      </c>
      <c r="P25" s="312"/>
      <c r="Q25" s="340">
        <f t="shared" si="11"/>
        <v>5039.2</v>
      </c>
      <c r="R25" s="337"/>
    </row>
    <row r="26" spans="1:18" s="222" customFormat="1" ht="28.5" customHeight="1">
      <c r="A26" s="888"/>
      <c r="B26" s="279"/>
      <c r="C26" s="932" t="s">
        <v>225</v>
      </c>
      <c r="D26" s="932"/>
      <c r="E26" s="280"/>
      <c r="F26" s="281">
        <v>42168.91</v>
      </c>
      <c r="G26" s="282"/>
      <c r="H26" s="283">
        <f>SUM(F26:G26)</f>
        <v>42168.91</v>
      </c>
      <c r="I26" s="319"/>
      <c r="J26" s="320"/>
      <c r="K26" s="321"/>
      <c r="L26" s="319">
        <v>4790.3</v>
      </c>
      <c r="M26" s="322"/>
      <c r="N26" s="303">
        <f t="shared" si="7"/>
        <v>4790.3</v>
      </c>
      <c r="O26" s="319">
        <f t="shared" si="10"/>
        <v>4790.3</v>
      </c>
      <c r="P26" s="323"/>
      <c r="Q26" s="345">
        <f t="shared" si="11"/>
        <v>4790.3</v>
      </c>
      <c r="R26" s="337"/>
    </row>
    <row r="27" spans="1:18" s="222" customFormat="1" ht="28.5" customHeight="1">
      <c r="R27" s="337"/>
    </row>
    <row r="28" spans="1:18" s="223" customFormat="1" ht="28.5" customHeight="1">
      <c r="A28" s="904"/>
      <c r="B28" s="904"/>
      <c r="C28" s="904"/>
      <c r="D28" s="904"/>
      <c r="E28" s="904"/>
      <c r="F28" s="904"/>
      <c r="G28" s="904"/>
      <c r="H28" s="904"/>
      <c r="I28" s="904"/>
      <c r="J28" s="904"/>
      <c r="K28" s="904"/>
      <c r="L28" s="904"/>
      <c r="M28" s="904"/>
      <c r="N28" s="904"/>
      <c r="O28" s="904"/>
      <c r="P28" s="904"/>
      <c r="Q28" s="904"/>
      <c r="R28" s="185"/>
    </row>
    <row r="29" spans="1:18" s="222" customFormat="1" ht="11.25" customHeight="1">
      <c r="A29" s="227"/>
      <c r="B29" s="227"/>
      <c r="C29" s="227"/>
      <c r="D29" s="227"/>
      <c r="E29" s="227"/>
      <c r="F29" s="227"/>
      <c r="G29" s="227"/>
      <c r="H29" s="227"/>
      <c r="I29" s="227"/>
      <c r="J29" s="227"/>
      <c r="K29" s="227"/>
      <c r="L29" s="227"/>
      <c r="M29" s="227"/>
      <c r="N29" s="227"/>
      <c r="O29" s="227"/>
      <c r="P29" s="227"/>
      <c r="Q29" s="227"/>
      <c r="R29" s="337"/>
    </row>
    <row r="30" spans="1:18" s="222" customFormat="1" ht="11.25" customHeight="1">
      <c r="A30" s="227"/>
      <c r="B30" s="227"/>
      <c r="C30" s="227"/>
      <c r="D30" s="227"/>
      <c r="E30" s="227"/>
      <c r="F30" s="227"/>
      <c r="G30" s="227"/>
      <c r="H30" s="227"/>
      <c r="I30" s="227"/>
      <c r="J30" s="227"/>
      <c r="K30" s="227"/>
      <c r="L30" s="227"/>
      <c r="M30" s="227"/>
      <c r="N30" s="227"/>
      <c r="O30" s="227"/>
      <c r="P30" s="227"/>
      <c r="Q30" s="227"/>
      <c r="R30" s="337"/>
    </row>
    <row r="31" spans="1:18" s="223" customFormat="1" ht="28.5" customHeight="1">
      <c r="A31" s="904"/>
      <c r="B31" s="904"/>
      <c r="C31" s="904"/>
      <c r="D31" s="904"/>
      <c r="E31" s="904"/>
      <c r="F31" s="904"/>
      <c r="G31" s="904"/>
      <c r="H31" s="904"/>
      <c r="I31" s="904"/>
      <c r="J31" s="904"/>
      <c r="K31" s="904"/>
      <c r="L31" s="904"/>
      <c r="M31" s="904"/>
      <c r="N31" s="904"/>
      <c r="O31" s="904"/>
      <c r="P31" s="904"/>
      <c r="Q31" s="904"/>
      <c r="R31" s="185"/>
    </row>
    <row r="32" spans="1:18" s="222" customFormat="1" ht="28.5" customHeight="1">
      <c r="R32" s="337"/>
    </row>
    <row r="33" spans="1:21" s="222" customFormat="1" ht="28.5" customHeight="1">
      <c r="A33" s="905" t="s">
        <v>195</v>
      </c>
      <c r="B33" s="905"/>
      <c r="C33" s="905"/>
      <c r="D33" s="905"/>
      <c r="E33" s="905"/>
      <c r="P33" s="906" t="s">
        <v>196</v>
      </c>
      <c r="Q33" s="906"/>
      <c r="R33" s="337"/>
    </row>
    <row r="34" spans="1:21" s="222" customFormat="1" ht="18" customHeight="1">
      <c r="A34" s="889" t="s">
        <v>197</v>
      </c>
      <c r="B34" s="873"/>
      <c r="C34" s="873"/>
      <c r="D34" s="873"/>
      <c r="E34" s="874"/>
      <c r="F34" s="872" t="s">
        <v>198</v>
      </c>
      <c r="G34" s="873"/>
      <c r="H34" s="874"/>
      <c r="I34" s="873" t="s">
        <v>199</v>
      </c>
      <c r="J34" s="873"/>
      <c r="K34" s="873"/>
      <c r="L34" s="873"/>
      <c r="M34" s="873"/>
      <c r="N34" s="873"/>
      <c r="O34" s="873"/>
      <c r="P34" s="873"/>
      <c r="Q34" s="907"/>
      <c r="R34" s="337"/>
    </row>
    <row r="35" spans="1:21" s="222" customFormat="1" ht="18" customHeight="1">
      <c r="A35" s="890"/>
      <c r="B35" s="891"/>
      <c r="C35" s="891"/>
      <c r="D35" s="891"/>
      <c r="E35" s="892"/>
      <c r="F35" s="875"/>
      <c r="G35" s="876"/>
      <c r="H35" s="877"/>
      <c r="I35" s="908" t="s">
        <v>200</v>
      </c>
      <c r="J35" s="909"/>
      <c r="K35" s="910"/>
      <c r="L35" s="908" t="s">
        <v>201</v>
      </c>
      <c r="M35" s="909"/>
      <c r="N35" s="910"/>
      <c r="O35" s="908" t="s">
        <v>202</v>
      </c>
      <c r="P35" s="909"/>
      <c r="Q35" s="911"/>
      <c r="R35" s="337"/>
    </row>
    <row r="36" spans="1:21" s="222" customFormat="1" ht="45.75" customHeight="1">
      <c r="A36" s="893"/>
      <c r="B36" s="876"/>
      <c r="C36" s="876"/>
      <c r="D36" s="876"/>
      <c r="E36" s="877"/>
      <c r="F36" s="228" t="s">
        <v>203</v>
      </c>
      <c r="G36" s="229" t="s">
        <v>204</v>
      </c>
      <c r="H36" s="230" t="s">
        <v>205</v>
      </c>
      <c r="I36" s="228" t="s">
        <v>203</v>
      </c>
      <c r="J36" s="229" t="s">
        <v>204</v>
      </c>
      <c r="K36" s="230" t="s">
        <v>205</v>
      </c>
      <c r="L36" s="228" t="s">
        <v>203</v>
      </c>
      <c r="M36" s="229" t="s">
        <v>204</v>
      </c>
      <c r="N36" s="230" t="s">
        <v>205</v>
      </c>
      <c r="O36" s="228" t="s">
        <v>203</v>
      </c>
      <c r="P36" s="229" t="s">
        <v>204</v>
      </c>
      <c r="Q36" s="338" t="s">
        <v>205</v>
      </c>
      <c r="R36" s="337"/>
    </row>
    <row r="37" spans="1:21" s="222" customFormat="1" ht="28.5" customHeight="1">
      <c r="A37" s="885" t="s">
        <v>220</v>
      </c>
      <c r="B37" s="248"/>
      <c r="C37" s="926" t="s">
        <v>226</v>
      </c>
      <c r="D37" s="927"/>
      <c r="E37" s="275"/>
      <c r="F37" s="284"/>
      <c r="G37" s="254"/>
      <c r="H37" s="285"/>
      <c r="I37" s="250"/>
      <c r="J37" s="312"/>
      <c r="K37" s="252"/>
      <c r="L37" s="245">
        <v>16.05</v>
      </c>
      <c r="M37" s="289"/>
      <c r="N37" s="252">
        <f>SUM(L37:M37)</f>
        <v>16.05</v>
      </c>
      <c r="O37" s="245">
        <f>I37+L37</f>
        <v>16.05</v>
      </c>
      <c r="P37" s="324"/>
      <c r="Q37" s="340">
        <f t="shared" ref="Q37" si="12">SUM(O37:P37)</f>
        <v>16.05</v>
      </c>
      <c r="R37" s="337"/>
    </row>
    <row r="38" spans="1:21" s="222" customFormat="1" ht="28.5" customHeight="1">
      <c r="A38" s="886"/>
      <c r="B38" s="274"/>
      <c r="C38" s="894" t="s">
        <v>227</v>
      </c>
      <c r="D38" s="894"/>
      <c r="E38" s="236"/>
      <c r="F38" s="250">
        <v>7232.47</v>
      </c>
      <c r="G38" s="251"/>
      <c r="H38" s="252">
        <f t="shared" ref="H38:H42" si="13">SUM(F38:G38)</f>
        <v>7232.47</v>
      </c>
      <c r="I38" s="250"/>
      <c r="J38" s="312"/>
      <c r="K38" s="252"/>
      <c r="L38" s="250"/>
      <c r="M38" s="251"/>
      <c r="N38" s="252"/>
      <c r="O38" s="250"/>
      <c r="P38" s="312"/>
      <c r="Q38" s="340"/>
      <c r="R38" s="337"/>
    </row>
    <row r="39" spans="1:21" s="222" customFormat="1" ht="28.5" customHeight="1">
      <c r="A39" s="886"/>
      <c r="B39" s="234"/>
      <c r="C39" s="928" t="s">
        <v>228</v>
      </c>
      <c r="D39" s="929"/>
      <c r="E39" s="270"/>
      <c r="F39" s="881">
        <v>10306.469999999999</v>
      </c>
      <c r="G39" s="286"/>
      <c r="H39" s="863">
        <f t="shared" si="13"/>
        <v>10306.469999999999</v>
      </c>
      <c r="I39" s="245"/>
      <c r="J39" s="317"/>
      <c r="K39" s="247"/>
      <c r="L39" s="245"/>
      <c r="M39" s="289"/>
      <c r="N39" s="247"/>
      <c r="O39" s="245"/>
      <c r="P39" s="317"/>
      <c r="Q39" s="343"/>
      <c r="R39" s="337"/>
    </row>
    <row r="40" spans="1:21" s="222" customFormat="1" ht="28.5" customHeight="1">
      <c r="A40" s="886"/>
      <c r="B40" s="233"/>
      <c r="C40" s="287"/>
      <c r="D40" s="288" t="s">
        <v>229</v>
      </c>
      <c r="E40" s="275"/>
      <c r="F40" s="858"/>
      <c r="G40" s="289"/>
      <c r="H40" s="864"/>
      <c r="I40" s="250"/>
      <c r="J40" s="312"/>
      <c r="K40" s="252"/>
      <c r="L40" s="250">
        <v>10.5</v>
      </c>
      <c r="M40" s="251"/>
      <c r="N40" s="252">
        <f>SUM(L40:M40)</f>
        <v>10.5</v>
      </c>
      <c r="O40" s="245">
        <f>I40+L40</f>
        <v>10.5</v>
      </c>
      <c r="P40" s="317"/>
      <c r="Q40" s="340">
        <f>SUM(O40:P40)</f>
        <v>10.5</v>
      </c>
      <c r="R40" s="337"/>
    </row>
    <row r="41" spans="1:21" s="222" customFormat="1" ht="28.5" customHeight="1">
      <c r="A41" s="886"/>
      <c r="B41" s="255"/>
      <c r="C41" s="930" t="s">
        <v>230</v>
      </c>
      <c r="D41" s="930"/>
      <c r="E41" s="275"/>
      <c r="F41" s="250">
        <v>4760</v>
      </c>
      <c r="G41" s="251"/>
      <c r="H41" s="252">
        <f t="shared" si="13"/>
        <v>4760</v>
      </c>
      <c r="I41" s="250"/>
      <c r="J41" s="312"/>
      <c r="K41" s="252"/>
      <c r="L41" s="250"/>
      <c r="M41" s="251"/>
      <c r="N41" s="252"/>
      <c r="O41" s="245"/>
      <c r="P41" s="317"/>
      <c r="Q41" s="340"/>
      <c r="R41" s="337"/>
    </row>
    <row r="42" spans="1:21" s="222" customFormat="1" ht="28.5" customHeight="1">
      <c r="A42" s="886"/>
      <c r="B42" s="255"/>
      <c r="C42" s="931" t="s">
        <v>231</v>
      </c>
      <c r="D42" s="931"/>
      <c r="E42" s="275"/>
      <c r="F42" s="857">
        <v>17438.650000000001</v>
      </c>
      <c r="G42" s="256"/>
      <c r="H42" s="865">
        <f t="shared" si="13"/>
        <v>17438.650000000001</v>
      </c>
      <c r="I42" s="250"/>
      <c r="J42" s="312"/>
      <c r="K42" s="252"/>
      <c r="L42" s="250">
        <v>5110.38</v>
      </c>
      <c r="M42" s="251"/>
      <c r="N42" s="252">
        <f t="shared" ref="N42:N52" si="14">SUM(L42:M42)</f>
        <v>5110.38</v>
      </c>
      <c r="O42" s="250">
        <f t="shared" ref="O42:O55" si="15">I42+L42</f>
        <v>5110.38</v>
      </c>
      <c r="P42" s="312"/>
      <c r="Q42" s="340">
        <f t="shared" ref="Q42:Q51" si="16">SUM(O42:P42)</f>
        <v>5110.38</v>
      </c>
      <c r="R42" s="337"/>
      <c r="S42" s="337"/>
      <c r="U42" s="222" t="s">
        <v>232</v>
      </c>
    </row>
    <row r="43" spans="1:21" s="222" customFormat="1" ht="28.5" customHeight="1">
      <c r="A43" s="886"/>
      <c r="B43" s="233"/>
      <c r="C43" s="290"/>
      <c r="D43" s="272" t="s">
        <v>233</v>
      </c>
      <c r="E43" s="291"/>
      <c r="F43" s="879"/>
      <c r="G43" s="258"/>
      <c r="H43" s="869"/>
      <c r="I43" s="253"/>
      <c r="J43" s="313"/>
      <c r="K43" s="257"/>
      <c r="L43" s="253">
        <v>241.05</v>
      </c>
      <c r="M43" s="254"/>
      <c r="N43" s="257">
        <f t="shared" si="14"/>
        <v>241.05</v>
      </c>
      <c r="O43" s="237">
        <f t="shared" si="15"/>
        <v>241.05</v>
      </c>
      <c r="P43" s="318"/>
      <c r="Q43" s="341">
        <f t="shared" si="16"/>
        <v>241.05</v>
      </c>
      <c r="R43" s="337"/>
    </row>
    <row r="44" spans="1:21" s="222" customFormat="1" ht="28.5" customHeight="1">
      <c r="A44" s="886"/>
      <c r="B44" s="233"/>
      <c r="C44" s="269"/>
      <c r="D44" s="272" t="s">
        <v>234</v>
      </c>
      <c r="E44" s="291"/>
      <c r="F44" s="878"/>
      <c r="G44" s="260"/>
      <c r="H44" s="870"/>
      <c r="I44" s="253"/>
      <c r="J44" s="313"/>
      <c r="K44" s="257"/>
      <c r="L44" s="253">
        <v>56.25</v>
      </c>
      <c r="M44" s="254"/>
      <c r="N44" s="257">
        <f t="shared" si="14"/>
        <v>56.25</v>
      </c>
      <c r="O44" s="250">
        <f t="shared" si="15"/>
        <v>56.25</v>
      </c>
      <c r="P44" s="312"/>
      <c r="Q44" s="341">
        <f t="shared" si="16"/>
        <v>56.25</v>
      </c>
      <c r="R44" s="337"/>
    </row>
    <row r="45" spans="1:21" s="222" customFormat="1" ht="28.5" customHeight="1">
      <c r="A45" s="886"/>
      <c r="B45" s="255"/>
      <c r="C45" s="901" t="s">
        <v>235</v>
      </c>
      <c r="D45" s="901"/>
      <c r="E45" s="236"/>
      <c r="F45" s="857">
        <v>3771.19</v>
      </c>
      <c r="G45" s="292"/>
      <c r="H45" s="865">
        <f>SUM(F45:G47)</f>
        <v>3870.7200000000003</v>
      </c>
      <c r="I45" s="325"/>
      <c r="J45" s="326"/>
      <c r="K45" s="252"/>
      <c r="L45" s="325">
        <v>2049.3000000000002</v>
      </c>
      <c r="M45" s="327"/>
      <c r="N45" s="252">
        <f t="shared" si="14"/>
        <v>2049.3000000000002</v>
      </c>
      <c r="O45" s="250">
        <f t="shared" si="15"/>
        <v>2049.3000000000002</v>
      </c>
      <c r="P45" s="312"/>
      <c r="Q45" s="340">
        <f t="shared" si="16"/>
        <v>2049.3000000000002</v>
      </c>
      <c r="R45" s="337"/>
    </row>
    <row r="46" spans="1:21" s="222" customFormat="1" ht="28.5" customHeight="1">
      <c r="A46" s="886"/>
      <c r="B46" s="233"/>
      <c r="C46" s="293"/>
      <c r="D46" s="235" t="s">
        <v>236</v>
      </c>
      <c r="E46" s="294"/>
      <c r="F46" s="879"/>
      <c r="G46" s="295">
        <v>99.53</v>
      </c>
      <c r="H46" s="869"/>
      <c r="I46" s="325"/>
      <c r="J46" s="328"/>
      <c r="K46" s="252"/>
      <c r="L46" s="325">
        <v>131.76</v>
      </c>
      <c r="M46" s="329"/>
      <c r="N46" s="252">
        <f t="shared" si="14"/>
        <v>131.76</v>
      </c>
      <c r="O46" s="250">
        <f t="shared" si="15"/>
        <v>131.76</v>
      </c>
      <c r="P46" s="330"/>
      <c r="Q46" s="340">
        <f t="shared" si="16"/>
        <v>131.76</v>
      </c>
      <c r="R46" s="337"/>
    </row>
    <row r="47" spans="1:21" s="222" customFormat="1" ht="28.5" customHeight="1">
      <c r="A47" s="886"/>
      <c r="B47" s="241"/>
      <c r="C47" s="242"/>
      <c r="D47" s="296" t="s">
        <v>237</v>
      </c>
      <c r="E47" s="294"/>
      <c r="F47" s="878"/>
      <c r="G47" s="297"/>
      <c r="H47" s="870"/>
      <c r="I47" s="325"/>
      <c r="J47" s="328"/>
      <c r="K47" s="252"/>
      <c r="L47" s="325">
        <v>29.06</v>
      </c>
      <c r="M47" s="329"/>
      <c r="N47" s="252">
        <f t="shared" si="14"/>
        <v>29.06</v>
      </c>
      <c r="O47" s="250">
        <f t="shared" si="15"/>
        <v>29.06</v>
      </c>
      <c r="P47" s="330"/>
      <c r="Q47" s="340">
        <f t="shared" si="16"/>
        <v>29.06</v>
      </c>
      <c r="R47" s="337"/>
    </row>
    <row r="48" spans="1:21" s="222" customFormat="1" ht="28.5" customHeight="1">
      <c r="A48" s="886"/>
      <c r="B48" s="255"/>
      <c r="C48" s="901" t="s">
        <v>238</v>
      </c>
      <c r="D48" s="901"/>
      <c r="E48" s="294"/>
      <c r="F48" s="925">
        <v>2202.67</v>
      </c>
      <c r="G48" s="292"/>
      <c r="H48" s="865">
        <f>SUM(F48:G48)</f>
        <v>2202.67</v>
      </c>
      <c r="I48" s="331"/>
      <c r="J48" s="332"/>
      <c r="K48" s="333"/>
      <c r="L48" s="334">
        <v>847.74</v>
      </c>
      <c r="M48" s="335"/>
      <c r="N48" s="333">
        <f t="shared" si="14"/>
        <v>847.74</v>
      </c>
      <c r="O48" s="325">
        <f t="shared" si="15"/>
        <v>847.74</v>
      </c>
      <c r="P48" s="332"/>
      <c r="Q48" s="346">
        <f t="shared" si="16"/>
        <v>847.74</v>
      </c>
      <c r="R48" s="337"/>
    </row>
    <row r="49" spans="1:18" s="222" customFormat="1" ht="28.5" customHeight="1">
      <c r="A49" s="886"/>
      <c r="B49" s="241"/>
      <c r="C49" s="242"/>
      <c r="D49" s="235" t="s">
        <v>239</v>
      </c>
      <c r="E49" s="294"/>
      <c r="F49" s="878"/>
      <c r="G49" s="297"/>
      <c r="H49" s="870"/>
      <c r="I49" s="325"/>
      <c r="J49" s="328"/>
      <c r="K49" s="252"/>
      <c r="L49" s="325">
        <v>38.880000000000003</v>
      </c>
      <c r="M49" s="329"/>
      <c r="N49" s="252">
        <f t="shared" si="14"/>
        <v>38.880000000000003</v>
      </c>
      <c r="O49" s="250">
        <f t="shared" si="15"/>
        <v>38.880000000000003</v>
      </c>
      <c r="P49" s="330"/>
      <c r="Q49" s="340">
        <f t="shared" si="16"/>
        <v>38.880000000000003</v>
      </c>
      <c r="R49" s="337"/>
    </row>
    <row r="50" spans="1:18" s="222" customFormat="1" ht="28.5" customHeight="1">
      <c r="A50" s="886"/>
      <c r="B50" s="255"/>
      <c r="C50" s="901" t="s">
        <v>240</v>
      </c>
      <c r="D50" s="901"/>
      <c r="E50" s="236"/>
      <c r="F50" s="857">
        <v>763.68</v>
      </c>
      <c r="G50" s="254"/>
      <c r="H50" s="865">
        <f>SUM(F50:G50)</f>
        <v>763.68</v>
      </c>
      <c r="I50" s="250"/>
      <c r="J50" s="312"/>
      <c r="K50" s="252"/>
      <c r="L50" s="250">
        <v>322.62</v>
      </c>
      <c r="M50" s="251"/>
      <c r="N50" s="252">
        <f t="shared" si="14"/>
        <v>322.62</v>
      </c>
      <c r="O50" s="250">
        <f t="shared" si="15"/>
        <v>322.62</v>
      </c>
      <c r="P50" s="312"/>
      <c r="Q50" s="340">
        <f t="shared" si="16"/>
        <v>322.62</v>
      </c>
      <c r="R50" s="337"/>
    </row>
    <row r="51" spans="1:18" s="222" customFormat="1" ht="28.5" customHeight="1">
      <c r="A51" s="886"/>
      <c r="B51" s="241"/>
      <c r="C51" s="242"/>
      <c r="D51" s="235" t="s">
        <v>241</v>
      </c>
      <c r="E51" s="294"/>
      <c r="F51" s="878"/>
      <c r="G51" s="289"/>
      <c r="H51" s="870"/>
      <c r="I51" s="325"/>
      <c r="J51" s="328"/>
      <c r="K51" s="252"/>
      <c r="L51" s="325">
        <v>13.39</v>
      </c>
      <c r="M51" s="329"/>
      <c r="N51" s="252">
        <f t="shared" si="14"/>
        <v>13.39</v>
      </c>
      <c r="O51" s="250">
        <f t="shared" si="15"/>
        <v>13.39</v>
      </c>
      <c r="P51" s="330"/>
      <c r="Q51" s="340">
        <f t="shared" si="16"/>
        <v>13.39</v>
      </c>
      <c r="R51" s="337"/>
    </row>
    <row r="52" spans="1:18" s="222" customFormat="1" ht="28.5" customHeight="1">
      <c r="A52" s="886"/>
      <c r="B52" s="274"/>
      <c r="C52" s="894" t="s">
        <v>242</v>
      </c>
      <c r="D52" s="894"/>
      <c r="E52" s="236"/>
      <c r="F52" s="245">
        <v>1805.16</v>
      </c>
      <c r="G52" s="289"/>
      <c r="H52" s="247">
        <f t="shared" ref="H52:H55" si="17">SUM(F52:G52)</f>
        <v>1805.16</v>
      </c>
      <c r="I52" s="250"/>
      <c r="J52" s="312"/>
      <c r="K52" s="252"/>
      <c r="L52" s="250">
        <v>216.14</v>
      </c>
      <c r="M52" s="251"/>
      <c r="N52" s="252">
        <f t="shared" si="14"/>
        <v>216.14</v>
      </c>
      <c r="O52" s="250">
        <f t="shared" si="15"/>
        <v>216.14</v>
      </c>
      <c r="P52" s="312"/>
      <c r="Q52" s="340">
        <f t="shared" ref="Q52:Q55" si="18">SUM(O52:P52)</f>
        <v>216.14</v>
      </c>
      <c r="R52" s="337"/>
    </row>
    <row r="53" spans="1:18" s="222" customFormat="1" ht="28.5" customHeight="1">
      <c r="A53" s="886"/>
      <c r="B53" s="274"/>
      <c r="C53" s="894" t="s">
        <v>243</v>
      </c>
      <c r="D53" s="894"/>
      <c r="E53" s="236"/>
      <c r="F53" s="250">
        <v>1395.72</v>
      </c>
      <c r="G53" s="251"/>
      <c r="H53" s="252">
        <f t="shared" si="17"/>
        <v>1395.72</v>
      </c>
      <c r="I53" s="250">
        <v>315.89999999999998</v>
      </c>
      <c r="J53" s="312"/>
      <c r="K53" s="252">
        <f t="shared" ref="K53:K55" si="19">SUM(I53:J53)</f>
        <v>315.89999999999998</v>
      </c>
      <c r="L53" s="250"/>
      <c r="M53" s="251"/>
      <c r="N53" s="252"/>
      <c r="O53" s="250">
        <f t="shared" si="15"/>
        <v>315.89999999999998</v>
      </c>
      <c r="P53" s="312"/>
      <c r="Q53" s="340">
        <f t="shared" si="18"/>
        <v>315.89999999999998</v>
      </c>
      <c r="R53" s="337"/>
    </row>
    <row r="54" spans="1:18" s="222" customFormat="1" ht="28.5" customHeight="1">
      <c r="A54" s="886"/>
      <c r="B54" s="255"/>
      <c r="C54" s="894" t="s">
        <v>244</v>
      </c>
      <c r="D54" s="894"/>
      <c r="E54" s="236"/>
      <c r="F54" s="250">
        <v>1134.98</v>
      </c>
      <c r="G54" s="251"/>
      <c r="H54" s="252">
        <f t="shared" si="17"/>
        <v>1134.98</v>
      </c>
      <c r="I54" s="250">
        <v>303.75</v>
      </c>
      <c r="J54" s="312"/>
      <c r="K54" s="252">
        <f t="shared" si="19"/>
        <v>303.75</v>
      </c>
      <c r="L54" s="250"/>
      <c r="M54" s="251"/>
      <c r="N54" s="252"/>
      <c r="O54" s="250">
        <f t="shared" si="15"/>
        <v>303.75</v>
      </c>
      <c r="P54" s="312"/>
      <c r="Q54" s="340">
        <f t="shared" si="18"/>
        <v>303.75</v>
      </c>
      <c r="R54" s="337"/>
    </row>
    <row r="55" spans="1:18" s="222" customFormat="1" ht="28.5" customHeight="1">
      <c r="A55" s="888"/>
      <c r="B55" s="299"/>
      <c r="C55" s="924" t="s">
        <v>245</v>
      </c>
      <c r="D55" s="924"/>
      <c r="E55" s="300"/>
      <c r="F55" s="301">
        <v>1494.02</v>
      </c>
      <c r="G55" s="302"/>
      <c r="H55" s="303">
        <f t="shared" si="17"/>
        <v>1494.02</v>
      </c>
      <c r="I55" s="301">
        <v>317.52</v>
      </c>
      <c r="J55" s="336"/>
      <c r="K55" s="303">
        <f t="shared" si="19"/>
        <v>317.52</v>
      </c>
      <c r="L55" s="301"/>
      <c r="M55" s="302"/>
      <c r="N55" s="303"/>
      <c r="O55" s="301">
        <f t="shared" si="15"/>
        <v>317.52</v>
      </c>
      <c r="P55" s="336"/>
      <c r="Q55" s="345">
        <f t="shared" si="18"/>
        <v>317.52</v>
      </c>
      <c r="R55" s="337"/>
    </row>
    <row r="56" spans="1:18" s="222" customFormat="1" ht="28.5" customHeight="1">
      <c r="A56" s="304"/>
      <c r="C56" s="305"/>
      <c r="D56" s="305"/>
      <c r="F56" s="306"/>
      <c r="G56" s="307"/>
      <c r="H56" s="306"/>
      <c r="I56" s="306"/>
      <c r="J56" s="306"/>
      <c r="K56" s="306"/>
      <c r="L56" s="306"/>
      <c r="M56" s="307"/>
      <c r="N56" s="306"/>
      <c r="O56" s="306"/>
      <c r="P56" s="306"/>
      <c r="Q56" s="306"/>
      <c r="R56" s="337"/>
    </row>
    <row r="57" spans="1:18" s="222" customFormat="1" ht="28.5" customHeight="1">
      <c r="A57" s="891"/>
      <c r="B57" s="891"/>
      <c r="C57" s="891"/>
      <c r="D57" s="891"/>
      <c r="E57" s="891"/>
      <c r="F57" s="891"/>
      <c r="G57" s="891"/>
      <c r="H57" s="891"/>
      <c r="I57" s="891"/>
      <c r="J57" s="891"/>
      <c r="K57" s="891"/>
      <c r="L57" s="891"/>
      <c r="M57" s="891"/>
      <c r="N57" s="891"/>
      <c r="O57" s="891"/>
      <c r="P57" s="891"/>
      <c r="Q57" s="891"/>
      <c r="R57" s="337"/>
    </row>
    <row r="58" spans="1:18" s="222" customFormat="1" ht="11.25" customHeight="1">
      <c r="A58" s="227"/>
      <c r="B58" s="227"/>
      <c r="C58" s="227"/>
      <c r="D58" s="227"/>
      <c r="E58" s="227"/>
      <c r="F58" s="227"/>
      <c r="G58" s="227"/>
      <c r="H58" s="227"/>
      <c r="I58" s="227"/>
      <c r="J58" s="227"/>
      <c r="K58" s="227"/>
      <c r="L58" s="227"/>
      <c r="M58" s="227"/>
      <c r="N58" s="227"/>
      <c r="O58" s="227"/>
      <c r="P58" s="227"/>
      <c r="Q58" s="227"/>
      <c r="R58" s="337"/>
    </row>
    <row r="59" spans="1:18" s="222" customFormat="1" ht="11.25" customHeight="1">
      <c r="A59" s="227"/>
      <c r="B59" s="227"/>
      <c r="C59" s="227"/>
      <c r="D59" s="227"/>
      <c r="E59" s="227"/>
      <c r="F59" s="227"/>
      <c r="G59" s="227"/>
      <c r="H59" s="227"/>
      <c r="I59" s="227"/>
      <c r="J59" s="227"/>
      <c r="K59" s="227"/>
      <c r="L59" s="227"/>
      <c r="M59" s="227"/>
      <c r="N59" s="227"/>
      <c r="O59" s="227"/>
      <c r="P59" s="227"/>
      <c r="Q59" s="227"/>
      <c r="R59" s="337"/>
    </row>
    <row r="60" spans="1:18" s="222" customFormat="1" ht="28.5" customHeight="1">
      <c r="A60" s="891"/>
      <c r="B60" s="891"/>
      <c r="C60" s="891"/>
      <c r="D60" s="891"/>
      <c r="E60" s="891"/>
      <c r="F60" s="891"/>
      <c r="G60" s="891"/>
      <c r="H60" s="891"/>
      <c r="I60" s="891"/>
      <c r="J60" s="891"/>
      <c r="K60" s="891"/>
      <c r="L60" s="891"/>
      <c r="M60" s="891"/>
      <c r="N60" s="891"/>
      <c r="O60" s="891"/>
      <c r="P60" s="891"/>
      <c r="Q60" s="891"/>
      <c r="R60" s="337"/>
    </row>
    <row r="61" spans="1:18" s="222" customFormat="1" ht="28.5" customHeight="1">
      <c r="R61" s="337"/>
    </row>
    <row r="62" spans="1:18" s="222" customFormat="1" ht="28.5" customHeight="1">
      <c r="A62" s="905"/>
      <c r="B62" s="905"/>
      <c r="C62" s="905"/>
      <c r="D62" s="905"/>
      <c r="E62" s="905"/>
      <c r="P62" s="906"/>
      <c r="Q62" s="906"/>
      <c r="R62" s="337"/>
    </row>
    <row r="63" spans="1:18" s="222" customFormat="1" ht="18" customHeight="1">
      <c r="A63" s="889" t="s">
        <v>197</v>
      </c>
      <c r="B63" s="873"/>
      <c r="C63" s="873"/>
      <c r="D63" s="873"/>
      <c r="E63" s="874"/>
      <c r="F63" s="872" t="s">
        <v>198</v>
      </c>
      <c r="G63" s="873"/>
      <c r="H63" s="874"/>
      <c r="I63" s="873" t="s">
        <v>199</v>
      </c>
      <c r="J63" s="873"/>
      <c r="K63" s="873"/>
      <c r="L63" s="873"/>
      <c r="M63" s="873"/>
      <c r="N63" s="873"/>
      <c r="O63" s="873"/>
      <c r="P63" s="873"/>
      <c r="Q63" s="907"/>
      <c r="R63" s="337"/>
    </row>
    <row r="64" spans="1:18" s="222" customFormat="1" ht="18" customHeight="1">
      <c r="A64" s="890"/>
      <c r="B64" s="891"/>
      <c r="C64" s="891"/>
      <c r="D64" s="891"/>
      <c r="E64" s="892"/>
      <c r="F64" s="875"/>
      <c r="G64" s="876"/>
      <c r="H64" s="877"/>
      <c r="I64" s="909" t="s">
        <v>200</v>
      </c>
      <c r="J64" s="909"/>
      <c r="K64" s="910"/>
      <c r="L64" s="908" t="s">
        <v>201</v>
      </c>
      <c r="M64" s="909"/>
      <c r="N64" s="910"/>
      <c r="O64" s="908" t="s">
        <v>202</v>
      </c>
      <c r="P64" s="909"/>
      <c r="Q64" s="911"/>
      <c r="R64" s="337"/>
    </row>
    <row r="65" spans="1:19" s="222" customFormat="1" ht="45.75" customHeight="1">
      <c r="A65" s="893"/>
      <c r="B65" s="876"/>
      <c r="C65" s="876"/>
      <c r="D65" s="876"/>
      <c r="E65" s="877"/>
      <c r="F65" s="228" t="s">
        <v>203</v>
      </c>
      <c r="G65" s="229" t="s">
        <v>204</v>
      </c>
      <c r="H65" s="230" t="s">
        <v>205</v>
      </c>
      <c r="I65" s="371" t="s">
        <v>203</v>
      </c>
      <c r="J65" s="229" t="s">
        <v>204</v>
      </c>
      <c r="K65" s="230" t="s">
        <v>205</v>
      </c>
      <c r="L65" s="228" t="s">
        <v>203</v>
      </c>
      <c r="M65" s="229" t="s">
        <v>204</v>
      </c>
      <c r="N65" s="230" t="s">
        <v>205</v>
      </c>
      <c r="O65" s="228" t="s">
        <v>203</v>
      </c>
      <c r="P65" s="229" t="s">
        <v>204</v>
      </c>
      <c r="Q65" s="338" t="s">
        <v>205</v>
      </c>
      <c r="R65" s="337"/>
    </row>
    <row r="66" spans="1:19" s="222" customFormat="1" ht="28.5" customHeight="1">
      <c r="A66" s="885" t="s">
        <v>220</v>
      </c>
      <c r="B66" s="274"/>
      <c r="C66" s="897" t="s">
        <v>246</v>
      </c>
      <c r="D66" s="922"/>
      <c r="E66" s="244"/>
      <c r="F66" s="253">
        <v>1167.06</v>
      </c>
      <c r="G66" s="254"/>
      <c r="H66" s="257">
        <f t="shared" ref="H66:H67" si="20">SUM(F66:G66)</f>
        <v>1167.06</v>
      </c>
      <c r="I66" s="253">
        <v>317.52</v>
      </c>
      <c r="J66" s="313"/>
      <c r="K66" s="257">
        <f>SUM(I66:J66)</f>
        <v>317.52</v>
      </c>
      <c r="L66" s="253"/>
      <c r="M66" s="254"/>
      <c r="N66" s="257"/>
      <c r="O66" s="253">
        <f t="shared" ref="O66:O70" si="21">I66+L66</f>
        <v>317.52</v>
      </c>
      <c r="P66" s="313"/>
      <c r="Q66" s="341">
        <f t="shared" ref="Q66:Q70" si="22">SUM(O66:P66)</f>
        <v>317.52</v>
      </c>
      <c r="R66" s="337"/>
    </row>
    <row r="67" spans="1:19" s="222" customFormat="1" ht="28.5" customHeight="1">
      <c r="A67" s="886"/>
      <c r="B67" s="255"/>
      <c r="C67" s="894" t="s">
        <v>247</v>
      </c>
      <c r="D67" s="900"/>
      <c r="E67" s="244"/>
      <c r="F67" s="347">
        <v>19510</v>
      </c>
      <c r="G67" s="348"/>
      <c r="H67" s="257">
        <f t="shared" si="20"/>
        <v>19510</v>
      </c>
      <c r="I67" s="253"/>
      <c r="J67" s="313"/>
      <c r="K67" s="257"/>
      <c r="L67" s="253">
        <v>37.5</v>
      </c>
      <c r="M67" s="254"/>
      <c r="N67" s="257">
        <f t="shared" ref="N67:N70" si="23">SUM(L67:M67)</f>
        <v>37.5</v>
      </c>
      <c r="O67" s="253">
        <f t="shared" si="21"/>
        <v>37.5</v>
      </c>
      <c r="P67" s="313"/>
      <c r="Q67" s="341">
        <f t="shared" si="22"/>
        <v>37.5</v>
      </c>
      <c r="R67" s="337"/>
    </row>
    <row r="68" spans="1:19" s="222" customFormat="1" ht="28.5" customHeight="1">
      <c r="A68" s="886"/>
      <c r="B68" s="274"/>
      <c r="C68" s="894" t="s">
        <v>248</v>
      </c>
      <c r="D68" s="900"/>
      <c r="E68" s="236"/>
      <c r="F68" s="349"/>
      <c r="G68" s="350"/>
      <c r="H68" s="351"/>
      <c r="I68" s="250">
        <v>158.77000000000001</v>
      </c>
      <c r="J68" s="312"/>
      <c r="K68" s="252">
        <f>SUM(I68:J68)</f>
        <v>158.77000000000001</v>
      </c>
      <c r="L68" s="250">
        <v>91.52</v>
      </c>
      <c r="M68" s="251"/>
      <c r="N68" s="252">
        <f t="shared" si="23"/>
        <v>91.52</v>
      </c>
      <c r="O68" s="250">
        <f t="shared" si="21"/>
        <v>250.29000000000002</v>
      </c>
      <c r="P68" s="312"/>
      <c r="Q68" s="340">
        <f t="shared" si="22"/>
        <v>250.29000000000002</v>
      </c>
      <c r="R68" s="337"/>
      <c r="S68" s="337"/>
    </row>
    <row r="69" spans="1:19" s="222" customFormat="1" ht="28.5" customHeight="1">
      <c r="A69" s="886"/>
      <c r="B69" s="233"/>
      <c r="C69" s="894" t="s">
        <v>249</v>
      </c>
      <c r="D69" s="900"/>
      <c r="E69" s="244"/>
      <c r="F69" s="253"/>
      <c r="G69" s="254"/>
      <c r="H69" s="257"/>
      <c r="I69" s="253"/>
      <c r="J69" s="313"/>
      <c r="K69" s="257"/>
      <c r="L69" s="253">
        <v>228</v>
      </c>
      <c r="M69" s="254"/>
      <c r="N69" s="257">
        <f t="shared" si="23"/>
        <v>228</v>
      </c>
      <c r="O69" s="253">
        <f t="shared" si="21"/>
        <v>228</v>
      </c>
      <c r="P69" s="313"/>
      <c r="Q69" s="341">
        <f t="shared" si="22"/>
        <v>228</v>
      </c>
      <c r="R69" s="337"/>
    </row>
    <row r="70" spans="1:19" s="222" customFormat="1" ht="28.5" customHeight="1">
      <c r="A70" s="886"/>
      <c r="B70" s="274"/>
      <c r="C70" s="894" t="s">
        <v>250</v>
      </c>
      <c r="D70" s="900"/>
      <c r="E70" s="236"/>
      <c r="F70" s="250">
        <v>1054</v>
      </c>
      <c r="G70" s="251"/>
      <c r="H70" s="252">
        <f t="shared" ref="H70:H72" si="24">SUM(F70:G70)</f>
        <v>1054</v>
      </c>
      <c r="I70" s="372"/>
      <c r="J70" s="312"/>
      <c r="K70" s="373"/>
      <c r="L70" s="250">
        <v>208.6</v>
      </c>
      <c r="M70" s="251"/>
      <c r="N70" s="252">
        <f t="shared" si="23"/>
        <v>208.6</v>
      </c>
      <c r="O70" s="372">
        <f t="shared" si="21"/>
        <v>208.6</v>
      </c>
      <c r="P70" s="312"/>
      <c r="Q70" s="340">
        <f t="shared" si="22"/>
        <v>208.6</v>
      </c>
      <c r="R70" s="337"/>
    </row>
    <row r="71" spans="1:19" s="222" customFormat="1" ht="28.5" customHeight="1">
      <c r="A71" s="886"/>
      <c r="B71" s="233"/>
      <c r="C71" s="894" t="s">
        <v>251</v>
      </c>
      <c r="D71" s="900"/>
      <c r="E71" s="244"/>
      <c r="F71" s="250">
        <v>447.49</v>
      </c>
      <c r="G71" s="251"/>
      <c r="H71" s="252">
        <f t="shared" si="24"/>
        <v>447.49</v>
      </c>
      <c r="I71" s="372"/>
      <c r="J71" s="312"/>
      <c r="K71" s="373"/>
      <c r="L71" s="250"/>
      <c r="M71" s="251"/>
      <c r="N71" s="252"/>
      <c r="O71" s="372"/>
      <c r="P71" s="312"/>
      <c r="Q71" s="340"/>
      <c r="R71" s="337"/>
    </row>
    <row r="72" spans="1:19" s="222" customFormat="1" ht="28.5" customHeight="1">
      <c r="A72" s="886"/>
      <c r="B72" s="352"/>
      <c r="C72" s="894" t="s">
        <v>252</v>
      </c>
      <c r="D72" s="900"/>
      <c r="E72" s="353"/>
      <c r="F72" s="250">
        <v>8567.36</v>
      </c>
      <c r="G72" s="251"/>
      <c r="H72" s="252">
        <f t="shared" si="24"/>
        <v>8567.36</v>
      </c>
      <c r="I72" s="372"/>
      <c r="J72" s="312"/>
      <c r="K72" s="373"/>
      <c r="L72" s="250">
        <v>2033.13</v>
      </c>
      <c r="M72" s="251"/>
      <c r="N72" s="252">
        <f t="shared" ref="N72:N75" si="25">SUM(L72:M72)</f>
        <v>2033.13</v>
      </c>
      <c r="O72" s="372">
        <f>I72+L72</f>
        <v>2033.13</v>
      </c>
      <c r="P72" s="312"/>
      <c r="Q72" s="340">
        <f>SUM(O72:P72)</f>
        <v>2033.13</v>
      </c>
      <c r="R72" s="337"/>
    </row>
    <row r="73" spans="1:19" s="222" customFormat="1" ht="28.5" customHeight="1">
      <c r="A73" s="886"/>
      <c r="B73" s="354"/>
      <c r="C73" s="894" t="s">
        <v>253</v>
      </c>
      <c r="D73" s="900"/>
      <c r="E73" s="236"/>
      <c r="F73" s="250"/>
      <c r="G73" s="251"/>
      <c r="H73" s="355"/>
      <c r="I73" s="372"/>
      <c r="J73" s="312"/>
      <c r="K73" s="373"/>
      <c r="L73" s="250">
        <v>402</v>
      </c>
      <c r="M73" s="251"/>
      <c r="N73" s="252">
        <f t="shared" si="25"/>
        <v>402</v>
      </c>
      <c r="O73" s="372">
        <f t="shared" ref="O73:O76" si="26">I73+L73</f>
        <v>402</v>
      </c>
      <c r="P73" s="312"/>
      <c r="Q73" s="340">
        <f t="shared" ref="Q73:Q76" si="27">SUM(O73:P73)</f>
        <v>402</v>
      </c>
      <c r="R73" s="337"/>
    </row>
    <row r="74" spans="1:19" s="222" customFormat="1" ht="28.5" customHeight="1">
      <c r="A74" s="886"/>
      <c r="B74" s="352"/>
      <c r="C74" s="894" t="s">
        <v>254</v>
      </c>
      <c r="D74" s="900"/>
      <c r="E74" s="294"/>
      <c r="F74" s="250">
        <v>6974</v>
      </c>
      <c r="G74" s="251"/>
      <c r="H74" s="252">
        <f t="shared" ref="H74:H77" si="28">SUM(F74:G74)</f>
        <v>6974</v>
      </c>
      <c r="I74" s="372"/>
      <c r="J74" s="312"/>
      <c r="K74" s="373"/>
      <c r="L74" s="250">
        <v>1537.43</v>
      </c>
      <c r="M74" s="251"/>
      <c r="N74" s="252">
        <f t="shared" si="25"/>
        <v>1537.43</v>
      </c>
      <c r="O74" s="372">
        <f t="shared" si="26"/>
        <v>1537.43</v>
      </c>
      <c r="P74" s="312"/>
      <c r="Q74" s="340">
        <f t="shared" si="27"/>
        <v>1537.43</v>
      </c>
      <c r="R74" s="337"/>
    </row>
    <row r="75" spans="1:19" s="222" customFormat="1" ht="28.5" customHeight="1">
      <c r="A75" s="886"/>
      <c r="B75" s="354"/>
      <c r="C75" s="894" t="s">
        <v>255</v>
      </c>
      <c r="D75" s="900"/>
      <c r="E75" s="236"/>
      <c r="F75" s="250"/>
      <c r="G75" s="251"/>
      <c r="H75" s="252"/>
      <c r="I75" s="372"/>
      <c r="J75" s="312"/>
      <c r="K75" s="373"/>
      <c r="L75" s="250"/>
      <c r="M75" s="251">
        <v>34.42</v>
      </c>
      <c r="N75" s="252">
        <f t="shared" si="25"/>
        <v>34.42</v>
      </c>
      <c r="O75" s="372">
        <f t="shared" si="26"/>
        <v>0</v>
      </c>
      <c r="P75" s="312">
        <v>34.42</v>
      </c>
      <c r="Q75" s="340">
        <f t="shared" si="27"/>
        <v>34.42</v>
      </c>
      <c r="R75" s="337"/>
    </row>
    <row r="76" spans="1:19" s="222" customFormat="1" ht="28.5" customHeight="1">
      <c r="A76" s="886"/>
      <c r="B76" s="294"/>
      <c r="C76" s="898" t="s">
        <v>256</v>
      </c>
      <c r="D76" s="899"/>
      <c r="E76" s="294"/>
      <c r="F76" s="245">
        <v>9256</v>
      </c>
      <c r="G76" s="289"/>
      <c r="H76" s="247">
        <f t="shared" si="28"/>
        <v>9256</v>
      </c>
      <c r="I76" s="374">
        <v>499.17</v>
      </c>
      <c r="J76" s="317"/>
      <c r="K76" s="375">
        <f t="shared" ref="K76:K80" si="29">SUM(I76:J76)</f>
        <v>499.17</v>
      </c>
      <c r="L76" s="245"/>
      <c r="M76" s="289"/>
      <c r="N76" s="247"/>
      <c r="O76" s="374">
        <f t="shared" si="26"/>
        <v>499.17</v>
      </c>
      <c r="P76" s="317"/>
      <c r="Q76" s="343">
        <f t="shared" si="27"/>
        <v>499.17</v>
      </c>
      <c r="R76" s="337"/>
    </row>
    <row r="77" spans="1:19" s="222" customFormat="1" ht="28.5" customHeight="1">
      <c r="A77" s="886"/>
      <c r="B77" s="352"/>
      <c r="C77" s="901" t="s">
        <v>257</v>
      </c>
      <c r="D77" s="902"/>
      <c r="E77" s="236"/>
      <c r="F77" s="857">
        <v>3436.67</v>
      </c>
      <c r="G77" s="254"/>
      <c r="H77" s="865">
        <f t="shared" si="28"/>
        <v>3436.67</v>
      </c>
      <c r="I77" s="372"/>
      <c r="J77" s="312"/>
      <c r="K77" s="373"/>
      <c r="L77" s="250"/>
      <c r="M77" s="251"/>
      <c r="N77" s="252"/>
      <c r="O77" s="372"/>
      <c r="P77" s="312"/>
      <c r="Q77" s="340"/>
      <c r="R77" s="337"/>
    </row>
    <row r="78" spans="1:19" s="222" customFormat="1" ht="28.5" customHeight="1">
      <c r="A78" s="886"/>
      <c r="B78" s="356"/>
      <c r="C78" s="259"/>
      <c r="D78" s="243" t="s">
        <v>258</v>
      </c>
      <c r="E78" s="236"/>
      <c r="F78" s="858"/>
      <c r="G78" s="289"/>
      <c r="H78" s="864"/>
      <c r="I78" s="372">
        <v>52.99</v>
      </c>
      <c r="J78" s="312"/>
      <c r="K78" s="373">
        <f t="shared" si="29"/>
        <v>52.99</v>
      </c>
      <c r="L78" s="250"/>
      <c r="M78" s="251"/>
      <c r="N78" s="252"/>
      <c r="O78" s="372">
        <f>I78+L78</f>
        <v>52.99</v>
      </c>
      <c r="P78" s="312"/>
      <c r="Q78" s="340">
        <f>SUM(O78:P78)</f>
        <v>52.99</v>
      </c>
      <c r="R78" s="337"/>
    </row>
    <row r="79" spans="1:19" s="222" customFormat="1" ht="28.5" customHeight="1">
      <c r="A79" s="886"/>
      <c r="B79" s="236"/>
      <c r="C79" s="894" t="s">
        <v>259</v>
      </c>
      <c r="D79" s="900"/>
      <c r="E79" s="244"/>
      <c r="F79" s="250">
        <v>4510</v>
      </c>
      <c r="G79" s="251"/>
      <c r="H79" s="252">
        <f t="shared" ref="H79:H84" si="30">SUM(F79:G79)</f>
        <v>4510</v>
      </c>
      <c r="I79" s="372">
        <v>298.11</v>
      </c>
      <c r="J79" s="312"/>
      <c r="K79" s="373">
        <f t="shared" si="29"/>
        <v>298.11</v>
      </c>
      <c r="L79" s="250"/>
      <c r="M79" s="251"/>
      <c r="N79" s="252"/>
      <c r="O79" s="372">
        <f t="shared" ref="O79:O80" si="31">I79+L79</f>
        <v>298.11</v>
      </c>
      <c r="P79" s="312"/>
      <c r="Q79" s="340">
        <f t="shared" ref="Q79:Q80" si="32">SUM(O79:P79)</f>
        <v>298.11</v>
      </c>
      <c r="R79" s="337"/>
    </row>
    <row r="80" spans="1:19" s="222" customFormat="1" ht="28.5" customHeight="1">
      <c r="A80" s="886"/>
      <c r="B80" s="236"/>
      <c r="C80" s="894" t="s">
        <v>260</v>
      </c>
      <c r="D80" s="900"/>
      <c r="E80" s="244"/>
      <c r="F80" s="250">
        <v>3401.29</v>
      </c>
      <c r="G80" s="251"/>
      <c r="H80" s="252">
        <f t="shared" si="30"/>
        <v>3401.29</v>
      </c>
      <c r="I80" s="372">
        <v>266.64999999999998</v>
      </c>
      <c r="J80" s="312"/>
      <c r="K80" s="373">
        <f t="shared" si="29"/>
        <v>266.64999999999998</v>
      </c>
      <c r="L80" s="250"/>
      <c r="M80" s="251"/>
      <c r="N80" s="252"/>
      <c r="O80" s="372">
        <f t="shared" si="31"/>
        <v>266.64999999999998</v>
      </c>
      <c r="P80" s="312"/>
      <c r="Q80" s="340">
        <f t="shared" si="32"/>
        <v>266.64999999999998</v>
      </c>
      <c r="R80" s="337"/>
    </row>
    <row r="81" spans="1:18" s="222" customFormat="1" ht="28.5" customHeight="1">
      <c r="A81" s="886"/>
      <c r="B81" s="236"/>
      <c r="C81" s="894" t="s">
        <v>261</v>
      </c>
      <c r="D81" s="900"/>
      <c r="E81" s="244"/>
      <c r="F81" s="250">
        <v>2424</v>
      </c>
      <c r="G81" s="251"/>
      <c r="H81" s="252">
        <f t="shared" si="30"/>
        <v>2424</v>
      </c>
      <c r="I81" s="372"/>
      <c r="J81" s="312"/>
      <c r="K81" s="373"/>
      <c r="L81" s="250"/>
      <c r="M81" s="251"/>
      <c r="N81" s="252"/>
      <c r="O81" s="372"/>
      <c r="P81" s="312"/>
      <c r="Q81" s="340"/>
      <c r="R81" s="337"/>
    </row>
    <row r="82" spans="1:18" s="222" customFormat="1" ht="28.5" customHeight="1">
      <c r="A82" s="886"/>
      <c r="B82" s="244"/>
      <c r="C82" s="894" t="s">
        <v>262</v>
      </c>
      <c r="D82" s="900"/>
      <c r="E82" s="244"/>
      <c r="F82" s="250">
        <v>596.59</v>
      </c>
      <c r="G82" s="251"/>
      <c r="H82" s="252">
        <f t="shared" si="30"/>
        <v>596.59</v>
      </c>
      <c r="I82" s="372"/>
      <c r="J82" s="312"/>
      <c r="K82" s="373"/>
      <c r="L82" s="250"/>
      <c r="M82" s="251"/>
      <c r="N82" s="252"/>
      <c r="O82" s="372"/>
      <c r="P82" s="312"/>
      <c r="Q82" s="340"/>
      <c r="R82" s="337"/>
    </row>
    <row r="83" spans="1:18" s="222" customFormat="1" ht="28.5" customHeight="1">
      <c r="A83" s="886"/>
      <c r="B83" s="244"/>
      <c r="C83" s="912" t="s">
        <v>263</v>
      </c>
      <c r="D83" s="900"/>
      <c r="E83" s="244"/>
      <c r="F83" s="250">
        <v>2842</v>
      </c>
      <c r="G83" s="251"/>
      <c r="H83" s="252">
        <f t="shared" si="30"/>
        <v>2842</v>
      </c>
      <c r="I83" s="372"/>
      <c r="J83" s="312"/>
      <c r="K83" s="373"/>
      <c r="L83" s="250"/>
      <c r="M83" s="251"/>
      <c r="N83" s="252"/>
      <c r="O83" s="372"/>
      <c r="P83" s="312"/>
      <c r="Q83" s="340"/>
      <c r="R83" s="337"/>
    </row>
    <row r="84" spans="1:18" s="222" customFormat="1" ht="28.5" customHeight="1">
      <c r="A84" s="888"/>
      <c r="B84" s="244"/>
      <c r="C84" s="917" t="s">
        <v>264</v>
      </c>
      <c r="D84" s="914"/>
      <c r="E84" s="244"/>
      <c r="F84" s="250">
        <v>360</v>
      </c>
      <c r="G84" s="251"/>
      <c r="H84" s="252">
        <f t="shared" si="30"/>
        <v>360</v>
      </c>
      <c r="I84" s="372"/>
      <c r="J84" s="312"/>
      <c r="K84" s="373"/>
      <c r="L84" s="250"/>
      <c r="M84" s="251"/>
      <c r="N84" s="252"/>
      <c r="O84" s="372"/>
      <c r="P84" s="312"/>
      <c r="Q84" s="340"/>
      <c r="R84" s="337"/>
    </row>
    <row r="85" spans="1:18" s="222" customFormat="1" ht="28.5" customHeight="1">
      <c r="A85" s="357"/>
      <c r="B85" s="358"/>
      <c r="C85" s="359"/>
      <c r="D85" s="359"/>
      <c r="E85" s="360"/>
      <c r="F85" s="361"/>
      <c r="G85" s="362"/>
      <c r="H85" s="361"/>
      <c r="I85" s="361"/>
      <c r="J85" s="361"/>
      <c r="K85" s="361"/>
      <c r="L85" s="361"/>
      <c r="M85" s="362"/>
      <c r="N85" s="361"/>
      <c r="O85" s="361"/>
      <c r="P85" s="361"/>
      <c r="Q85" s="361"/>
      <c r="R85" s="337"/>
    </row>
    <row r="86" spans="1:18" s="223" customFormat="1" ht="28.5" customHeight="1">
      <c r="A86" s="904"/>
      <c r="B86" s="904"/>
      <c r="C86" s="904"/>
      <c r="D86" s="904"/>
      <c r="E86" s="904"/>
      <c r="F86" s="904"/>
      <c r="G86" s="904"/>
      <c r="H86" s="904"/>
      <c r="I86" s="904"/>
      <c r="J86" s="904"/>
      <c r="K86" s="904"/>
      <c r="L86" s="904"/>
      <c r="M86" s="904"/>
      <c r="N86" s="904"/>
      <c r="O86" s="904"/>
      <c r="P86" s="904"/>
      <c r="Q86" s="904"/>
      <c r="R86" s="185"/>
    </row>
    <row r="87" spans="1:18" s="222" customFormat="1" ht="11.25" customHeight="1">
      <c r="A87" s="227"/>
      <c r="B87" s="227"/>
      <c r="C87" s="227"/>
      <c r="D87" s="227"/>
      <c r="E87" s="227"/>
      <c r="F87" s="227"/>
      <c r="G87" s="227"/>
      <c r="H87" s="227"/>
      <c r="I87" s="227"/>
      <c r="J87" s="227"/>
      <c r="K87" s="227"/>
      <c r="L87" s="227"/>
      <c r="M87" s="227"/>
      <c r="N87" s="227"/>
      <c r="O87" s="227"/>
      <c r="P87" s="227"/>
      <c r="Q87" s="227"/>
      <c r="R87" s="337"/>
    </row>
    <row r="88" spans="1:18" s="222" customFormat="1" ht="11.25" customHeight="1">
      <c r="A88" s="227"/>
      <c r="B88" s="227"/>
      <c r="C88" s="227"/>
      <c r="D88" s="227"/>
      <c r="E88" s="227"/>
      <c r="F88" s="227"/>
      <c r="G88" s="227"/>
      <c r="H88" s="227"/>
      <c r="I88" s="227"/>
      <c r="J88" s="227"/>
      <c r="K88" s="227"/>
      <c r="L88" s="227"/>
      <c r="M88" s="227"/>
      <c r="N88" s="227"/>
      <c r="O88" s="227"/>
      <c r="P88" s="227"/>
      <c r="Q88" s="227"/>
      <c r="R88" s="337"/>
    </row>
    <row r="89" spans="1:18" s="223" customFormat="1" ht="28.5" customHeight="1">
      <c r="A89" s="904"/>
      <c r="B89" s="904"/>
      <c r="C89" s="904"/>
      <c r="D89" s="904"/>
      <c r="E89" s="904"/>
      <c r="F89" s="904"/>
      <c r="G89" s="904"/>
      <c r="H89" s="904"/>
      <c r="I89" s="904"/>
      <c r="J89" s="904"/>
      <c r="K89" s="904"/>
      <c r="L89" s="904"/>
      <c r="M89" s="904"/>
      <c r="N89" s="904"/>
      <c r="O89" s="904"/>
      <c r="P89" s="904"/>
      <c r="Q89" s="904"/>
      <c r="R89" s="185"/>
    </row>
    <row r="90" spans="1:18" s="222" customFormat="1" ht="28.5" customHeight="1">
      <c r="R90" s="337"/>
    </row>
    <row r="91" spans="1:18" s="222" customFormat="1" ht="28.5" customHeight="1">
      <c r="A91" s="905" t="s">
        <v>195</v>
      </c>
      <c r="B91" s="905"/>
      <c r="C91" s="905"/>
      <c r="D91" s="905"/>
      <c r="E91" s="905"/>
      <c r="P91" s="906" t="s">
        <v>196</v>
      </c>
      <c r="Q91" s="906"/>
      <c r="R91" s="337"/>
    </row>
    <row r="92" spans="1:18" s="222" customFormat="1" ht="18" customHeight="1">
      <c r="A92" s="889" t="s">
        <v>197</v>
      </c>
      <c r="B92" s="873"/>
      <c r="C92" s="873"/>
      <c r="D92" s="873"/>
      <c r="E92" s="874"/>
      <c r="F92" s="872" t="s">
        <v>198</v>
      </c>
      <c r="G92" s="873"/>
      <c r="H92" s="874"/>
      <c r="I92" s="873" t="s">
        <v>199</v>
      </c>
      <c r="J92" s="873"/>
      <c r="K92" s="873"/>
      <c r="L92" s="873"/>
      <c r="M92" s="873"/>
      <c r="N92" s="873"/>
      <c r="O92" s="873"/>
      <c r="P92" s="873"/>
      <c r="Q92" s="907"/>
      <c r="R92" s="337"/>
    </row>
    <row r="93" spans="1:18" s="222" customFormat="1" ht="18" customHeight="1">
      <c r="A93" s="890"/>
      <c r="B93" s="891"/>
      <c r="C93" s="891"/>
      <c r="D93" s="891"/>
      <c r="E93" s="892"/>
      <c r="F93" s="875"/>
      <c r="G93" s="876"/>
      <c r="H93" s="877"/>
      <c r="I93" s="909" t="s">
        <v>200</v>
      </c>
      <c r="J93" s="909"/>
      <c r="K93" s="910"/>
      <c r="L93" s="908" t="s">
        <v>201</v>
      </c>
      <c r="M93" s="909"/>
      <c r="N93" s="910"/>
      <c r="O93" s="908" t="s">
        <v>202</v>
      </c>
      <c r="P93" s="909"/>
      <c r="Q93" s="911"/>
      <c r="R93" s="337"/>
    </row>
    <row r="94" spans="1:18" s="222" customFormat="1" ht="45.75" customHeight="1">
      <c r="A94" s="893"/>
      <c r="B94" s="876"/>
      <c r="C94" s="876"/>
      <c r="D94" s="876"/>
      <c r="E94" s="877"/>
      <c r="F94" s="228" t="s">
        <v>203</v>
      </c>
      <c r="G94" s="229" t="s">
        <v>204</v>
      </c>
      <c r="H94" s="230" t="s">
        <v>205</v>
      </c>
      <c r="I94" s="371" t="s">
        <v>203</v>
      </c>
      <c r="J94" s="229" t="s">
        <v>204</v>
      </c>
      <c r="K94" s="230" t="s">
        <v>205</v>
      </c>
      <c r="L94" s="228" t="s">
        <v>203</v>
      </c>
      <c r="M94" s="229" t="s">
        <v>204</v>
      </c>
      <c r="N94" s="230" t="s">
        <v>205</v>
      </c>
      <c r="O94" s="228" t="s">
        <v>203</v>
      </c>
      <c r="P94" s="229" t="s">
        <v>204</v>
      </c>
      <c r="Q94" s="338" t="s">
        <v>205</v>
      </c>
      <c r="R94" s="337"/>
    </row>
    <row r="95" spans="1:18" s="222" customFormat="1" ht="28.5" customHeight="1">
      <c r="A95" s="885" t="s">
        <v>220</v>
      </c>
      <c r="B95" s="244"/>
      <c r="C95" s="915" t="s">
        <v>265</v>
      </c>
      <c r="D95" s="922"/>
      <c r="E95" s="244"/>
      <c r="F95" s="250">
        <v>1293</v>
      </c>
      <c r="G95" s="251"/>
      <c r="H95" s="252">
        <f>SUM(F95:G95)</f>
        <v>1293</v>
      </c>
      <c r="I95" s="372"/>
      <c r="J95" s="312"/>
      <c r="K95" s="373"/>
      <c r="L95" s="250"/>
      <c r="M95" s="251"/>
      <c r="N95" s="252"/>
      <c r="O95" s="372"/>
      <c r="P95" s="312"/>
      <c r="Q95" s="340"/>
      <c r="R95" s="337"/>
    </row>
    <row r="96" spans="1:18" s="222" customFormat="1" ht="28.5" customHeight="1">
      <c r="A96" s="886"/>
      <c r="B96" s="244"/>
      <c r="C96" s="923" t="s">
        <v>266</v>
      </c>
      <c r="D96" s="919"/>
      <c r="E96" s="244"/>
      <c r="F96" s="250">
        <v>7407</v>
      </c>
      <c r="G96" s="251"/>
      <c r="H96" s="252">
        <f t="shared" ref="H96:H101" si="33">SUM(F96:G96)</f>
        <v>7407</v>
      </c>
      <c r="I96" s="372"/>
      <c r="J96" s="312"/>
      <c r="K96" s="373"/>
      <c r="L96" s="250"/>
      <c r="M96" s="251"/>
      <c r="N96" s="252"/>
      <c r="O96" s="372"/>
      <c r="P96" s="312"/>
      <c r="Q96" s="340"/>
      <c r="R96" s="337"/>
    </row>
    <row r="97" spans="1:18" s="222" customFormat="1" ht="28.5" customHeight="1">
      <c r="A97" s="886"/>
      <c r="B97" s="244"/>
      <c r="C97" s="912" t="s">
        <v>267</v>
      </c>
      <c r="D97" s="900"/>
      <c r="E97" s="244"/>
      <c r="F97" s="250">
        <v>250</v>
      </c>
      <c r="G97" s="251"/>
      <c r="H97" s="252">
        <f t="shared" si="33"/>
        <v>250</v>
      </c>
      <c r="I97" s="372"/>
      <c r="J97" s="312"/>
      <c r="K97" s="373"/>
      <c r="L97" s="250"/>
      <c r="M97" s="251"/>
      <c r="N97" s="252"/>
      <c r="O97" s="372"/>
      <c r="P97" s="312"/>
      <c r="Q97" s="340"/>
      <c r="R97" s="337"/>
    </row>
    <row r="98" spans="1:18" s="222" customFormat="1" ht="28.5" customHeight="1">
      <c r="A98" s="886"/>
      <c r="B98" s="244"/>
      <c r="C98" s="912" t="s">
        <v>268</v>
      </c>
      <c r="D98" s="900"/>
      <c r="E98" s="244"/>
      <c r="F98" s="250">
        <v>760</v>
      </c>
      <c r="G98" s="251"/>
      <c r="H98" s="252">
        <f t="shared" si="33"/>
        <v>760</v>
      </c>
      <c r="I98" s="372"/>
      <c r="J98" s="312"/>
      <c r="K98" s="373"/>
      <c r="L98" s="250"/>
      <c r="M98" s="251"/>
      <c r="N98" s="252"/>
      <c r="O98" s="372"/>
      <c r="P98" s="312"/>
      <c r="Q98" s="340"/>
      <c r="R98" s="337"/>
    </row>
    <row r="99" spans="1:18" s="222" customFormat="1" ht="28.5" customHeight="1">
      <c r="A99" s="886"/>
      <c r="B99" s="244"/>
      <c r="C99" s="912" t="s">
        <v>269</v>
      </c>
      <c r="D99" s="900"/>
      <c r="E99" s="244"/>
      <c r="F99" s="253">
        <v>1957</v>
      </c>
      <c r="G99" s="254"/>
      <c r="H99" s="257">
        <f t="shared" si="33"/>
        <v>1957</v>
      </c>
      <c r="I99" s="372"/>
      <c r="J99" s="312"/>
      <c r="K99" s="373"/>
      <c r="L99" s="250"/>
      <c r="M99" s="251"/>
      <c r="N99" s="252"/>
      <c r="O99" s="372"/>
      <c r="P99" s="312"/>
      <c r="Q99" s="340"/>
      <c r="R99" s="337"/>
    </row>
    <row r="100" spans="1:18" s="222" customFormat="1" ht="28.5" customHeight="1">
      <c r="A100" s="886"/>
      <c r="B100" s="244"/>
      <c r="C100" s="912" t="s">
        <v>270</v>
      </c>
      <c r="D100" s="900"/>
      <c r="E100" s="244"/>
      <c r="F100" s="250">
        <v>524</v>
      </c>
      <c r="G100" s="251"/>
      <c r="H100" s="252">
        <f t="shared" si="33"/>
        <v>524</v>
      </c>
      <c r="I100" s="372"/>
      <c r="J100" s="312"/>
      <c r="K100" s="373"/>
      <c r="L100" s="250"/>
      <c r="M100" s="251"/>
      <c r="N100" s="252"/>
      <c r="O100" s="372"/>
      <c r="P100" s="312"/>
      <c r="Q100" s="340"/>
      <c r="R100" s="337"/>
    </row>
    <row r="101" spans="1:18" s="222" customFormat="1" ht="28.5" customHeight="1">
      <c r="A101" s="886"/>
      <c r="B101" s="354"/>
      <c r="C101" s="912" t="s">
        <v>271</v>
      </c>
      <c r="D101" s="900"/>
      <c r="E101" s="244"/>
      <c r="F101" s="250">
        <v>266</v>
      </c>
      <c r="G101" s="251"/>
      <c r="H101" s="252">
        <f t="shared" si="33"/>
        <v>266</v>
      </c>
      <c r="I101" s="376"/>
      <c r="J101" s="313"/>
      <c r="K101" s="377"/>
      <c r="L101" s="253"/>
      <c r="M101" s="254"/>
      <c r="N101" s="257"/>
      <c r="O101" s="376"/>
      <c r="P101" s="313"/>
      <c r="Q101" s="341"/>
      <c r="R101" s="337"/>
    </row>
    <row r="102" spans="1:18" s="222" customFormat="1" ht="28.5" customHeight="1">
      <c r="A102" s="886"/>
      <c r="B102" s="294"/>
      <c r="C102" s="921" t="s">
        <v>272</v>
      </c>
      <c r="D102" s="900"/>
      <c r="E102" s="363"/>
      <c r="F102" s="364"/>
      <c r="G102" s="365"/>
      <c r="H102" s="355"/>
      <c r="I102" s="372"/>
      <c r="J102" s="312"/>
      <c r="K102" s="373"/>
      <c r="L102" s="250">
        <v>52.96</v>
      </c>
      <c r="M102" s="251"/>
      <c r="N102" s="252">
        <f>SUM(L102:M102)</f>
        <v>52.96</v>
      </c>
      <c r="O102" s="372">
        <f>I102+L102</f>
        <v>52.96</v>
      </c>
      <c r="P102" s="312"/>
      <c r="Q102" s="340">
        <f>SUM(O102:P102)</f>
        <v>52.96</v>
      </c>
      <c r="R102" s="337"/>
    </row>
    <row r="103" spans="1:18" s="222" customFormat="1" ht="28.5" customHeight="1">
      <c r="A103" s="886"/>
      <c r="B103" s="352"/>
      <c r="C103" s="901" t="s">
        <v>273</v>
      </c>
      <c r="D103" s="900"/>
      <c r="E103" s="236"/>
      <c r="F103" s="857">
        <v>55169</v>
      </c>
      <c r="G103" s="254"/>
      <c r="H103" s="865">
        <f>SUM(F103:G104)</f>
        <v>55169</v>
      </c>
      <c r="I103" s="372"/>
      <c r="J103" s="312"/>
      <c r="K103" s="373"/>
      <c r="L103" s="250"/>
      <c r="M103" s="251"/>
      <c r="N103" s="252"/>
      <c r="O103" s="372"/>
      <c r="P103" s="312"/>
      <c r="Q103" s="340"/>
      <c r="R103" s="337"/>
    </row>
    <row r="104" spans="1:18" s="222" customFormat="1" ht="28.5" customHeight="1">
      <c r="A104" s="886"/>
      <c r="B104" s="356"/>
      <c r="C104" s="259"/>
      <c r="D104" s="366" t="s">
        <v>274</v>
      </c>
      <c r="E104" s="236"/>
      <c r="F104" s="878"/>
      <c r="G104" s="286"/>
      <c r="H104" s="870"/>
      <c r="I104" s="372">
        <v>496.17</v>
      </c>
      <c r="J104" s="312"/>
      <c r="K104" s="373">
        <f>SUM(I104:J104)</f>
        <v>496.17</v>
      </c>
      <c r="L104" s="250"/>
      <c r="M104" s="251"/>
      <c r="N104" s="252"/>
      <c r="O104" s="372">
        <f>I104+L104</f>
        <v>496.17</v>
      </c>
      <c r="P104" s="312"/>
      <c r="Q104" s="340">
        <f>SUM(O104:P104)</f>
        <v>496.17</v>
      </c>
      <c r="R104" s="337"/>
    </row>
    <row r="105" spans="1:18" s="222" customFormat="1" ht="28.5" customHeight="1">
      <c r="A105" s="886"/>
      <c r="B105" s="244"/>
      <c r="C105" s="894" t="s">
        <v>275</v>
      </c>
      <c r="D105" s="900"/>
      <c r="E105" s="236"/>
      <c r="F105" s="250">
        <v>11227</v>
      </c>
      <c r="G105" s="251"/>
      <c r="H105" s="252">
        <f t="shared" ref="H105:H110" si="34">SUM(F105:G105)</f>
        <v>11227</v>
      </c>
      <c r="I105" s="372"/>
      <c r="J105" s="312"/>
      <c r="K105" s="373"/>
      <c r="L105" s="250"/>
      <c r="M105" s="251"/>
      <c r="N105" s="252"/>
      <c r="O105" s="372"/>
      <c r="P105" s="312"/>
      <c r="Q105" s="340"/>
      <c r="R105" s="337"/>
    </row>
    <row r="106" spans="1:18" s="222" customFormat="1" ht="28.5" customHeight="1">
      <c r="A106" s="886"/>
      <c r="B106" s="236"/>
      <c r="C106" s="894" t="s">
        <v>276</v>
      </c>
      <c r="D106" s="900"/>
      <c r="E106" s="236"/>
      <c r="F106" s="250">
        <v>4131</v>
      </c>
      <c r="G106" s="251"/>
      <c r="H106" s="252">
        <f t="shared" si="34"/>
        <v>4131</v>
      </c>
      <c r="I106" s="372"/>
      <c r="J106" s="312"/>
      <c r="K106" s="373"/>
      <c r="L106" s="250"/>
      <c r="M106" s="251"/>
      <c r="N106" s="252"/>
      <c r="O106" s="372"/>
      <c r="P106" s="312"/>
      <c r="Q106" s="340"/>
      <c r="R106" s="337"/>
    </row>
    <row r="107" spans="1:18" s="222" customFormat="1" ht="28.5" customHeight="1">
      <c r="A107" s="886"/>
      <c r="B107" s="244"/>
      <c r="C107" s="894" t="s">
        <v>277</v>
      </c>
      <c r="D107" s="900"/>
      <c r="E107" s="244"/>
      <c r="F107" s="250">
        <v>12079</v>
      </c>
      <c r="G107" s="251"/>
      <c r="H107" s="252">
        <f t="shared" si="34"/>
        <v>12079</v>
      </c>
      <c r="I107" s="378"/>
      <c r="J107" s="379"/>
      <c r="K107" s="373"/>
      <c r="L107" s="331"/>
      <c r="M107" s="380"/>
      <c r="N107" s="252"/>
      <c r="O107" s="372"/>
      <c r="P107" s="312"/>
      <c r="Q107" s="340"/>
      <c r="R107" s="337"/>
    </row>
    <row r="108" spans="1:18" s="222" customFormat="1" ht="28.5" customHeight="1">
      <c r="A108" s="886"/>
      <c r="B108" s="352"/>
      <c r="C108" s="894" t="s">
        <v>278</v>
      </c>
      <c r="D108" s="900"/>
      <c r="E108" s="244"/>
      <c r="F108" s="250">
        <v>29104.09</v>
      </c>
      <c r="G108" s="251"/>
      <c r="H108" s="252">
        <f t="shared" si="34"/>
        <v>29104.09</v>
      </c>
      <c r="I108" s="378"/>
      <c r="J108" s="379"/>
      <c r="K108" s="373"/>
      <c r="L108" s="331"/>
      <c r="M108" s="380"/>
      <c r="N108" s="252"/>
      <c r="O108" s="372"/>
      <c r="P108" s="312"/>
      <c r="Q108" s="340"/>
      <c r="R108" s="337"/>
    </row>
    <row r="109" spans="1:18" s="222" customFormat="1" ht="28.5" customHeight="1">
      <c r="A109" s="886"/>
      <c r="B109" s="367"/>
      <c r="C109" s="894" t="s">
        <v>279</v>
      </c>
      <c r="D109" s="900"/>
      <c r="E109" s="244"/>
      <c r="F109" s="253">
        <v>2156.98</v>
      </c>
      <c r="G109" s="254"/>
      <c r="H109" s="257">
        <f t="shared" si="34"/>
        <v>2156.98</v>
      </c>
      <c r="I109" s="381"/>
      <c r="J109" s="382"/>
      <c r="K109" s="377"/>
      <c r="L109" s="383"/>
      <c r="M109" s="384"/>
      <c r="N109" s="257"/>
      <c r="O109" s="376"/>
      <c r="P109" s="313"/>
      <c r="Q109" s="341"/>
      <c r="R109" s="337"/>
    </row>
    <row r="110" spans="1:18" s="222" customFormat="1" ht="28.5" customHeight="1">
      <c r="A110" s="886"/>
      <c r="B110" s="352"/>
      <c r="C110" s="901" t="s">
        <v>280</v>
      </c>
      <c r="D110" s="902"/>
      <c r="E110" s="236"/>
      <c r="F110" s="857">
        <v>74040</v>
      </c>
      <c r="G110" s="256"/>
      <c r="H110" s="865">
        <f t="shared" si="34"/>
        <v>74040</v>
      </c>
      <c r="I110" s="372"/>
      <c r="J110" s="312"/>
      <c r="K110" s="373"/>
      <c r="L110" s="250"/>
      <c r="M110" s="251"/>
      <c r="N110" s="252"/>
      <c r="O110" s="372"/>
      <c r="P110" s="312"/>
      <c r="Q110" s="340"/>
      <c r="R110" s="337"/>
    </row>
    <row r="111" spans="1:18" s="222" customFormat="1" ht="28.5" customHeight="1">
      <c r="A111" s="886"/>
      <c r="B111" s="367"/>
      <c r="C111" s="293"/>
      <c r="D111" s="235" t="s">
        <v>281</v>
      </c>
      <c r="E111" s="236"/>
      <c r="F111" s="879"/>
      <c r="G111" s="258"/>
      <c r="H111" s="869"/>
      <c r="I111" s="385">
        <v>105.3</v>
      </c>
      <c r="J111" s="324"/>
      <c r="K111" s="373">
        <f>SUM(I111:J111)</f>
        <v>105.3</v>
      </c>
      <c r="L111" s="386"/>
      <c r="M111" s="324"/>
      <c r="N111" s="252"/>
      <c r="O111" s="372">
        <f>I111+L111</f>
        <v>105.3</v>
      </c>
      <c r="P111" s="324"/>
      <c r="Q111" s="340">
        <f>SUM(O111:P111)</f>
        <v>105.3</v>
      </c>
      <c r="R111" s="337"/>
    </row>
    <row r="112" spans="1:18" s="222" customFormat="1" ht="28.5" customHeight="1">
      <c r="A112" s="886"/>
      <c r="B112" s="233"/>
      <c r="C112" s="305"/>
      <c r="D112" s="368" t="s">
        <v>282</v>
      </c>
      <c r="E112" s="369"/>
      <c r="F112" s="879"/>
      <c r="G112" s="258"/>
      <c r="H112" s="869"/>
      <c r="I112" s="387">
        <v>49.63</v>
      </c>
      <c r="J112" s="388"/>
      <c r="K112" s="375">
        <f>SUM(I112:J112)</f>
        <v>49.63</v>
      </c>
      <c r="L112" s="389">
        <v>20.25</v>
      </c>
      <c r="M112" s="388"/>
      <c r="N112" s="247">
        <f>SUM(L112:M112)</f>
        <v>20.25</v>
      </c>
      <c r="O112" s="374">
        <f>I112+L112</f>
        <v>69.88</v>
      </c>
      <c r="P112" s="388"/>
      <c r="Q112" s="343">
        <f>SUM(O112:P112)</f>
        <v>69.88</v>
      </c>
      <c r="R112" s="337"/>
    </row>
    <row r="113" spans="1:18" s="222" customFormat="1" ht="28.5" customHeight="1">
      <c r="A113" s="888"/>
      <c r="B113" s="241"/>
      <c r="C113" s="296"/>
      <c r="D113" s="368" t="s">
        <v>283</v>
      </c>
      <c r="E113" s="369"/>
      <c r="F113" s="880"/>
      <c r="G113" s="260"/>
      <c r="H113" s="871"/>
      <c r="I113" s="387"/>
      <c r="J113" s="388"/>
      <c r="K113" s="375"/>
      <c r="L113" s="389">
        <v>76.47</v>
      </c>
      <c r="M113" s="388"/>
      <c r="N113" s="247">
        <v>76.47</v>
      </c>
      <c r="O113" s="374">
        <v>76.47</v>
      </c>
      <c r="P113" s="388"/>
      <c r="Q113" s="343">
        <v>76.47</v>
      </c>
      <c r="R113" s="337"/>
    </row>
    <row r="114" spans="1:18" s="222" customFormat="1" ht="28.5" customHeight="1">
      <c r="A114" s="360"/>
      <c r="B114" s="360"/>
      <c r="C114" s="360"/>
      <c r="D114" s="370"/>
      <c r="E114" s="360"/>
      <c r="F114" s="360"/>
      <c r="G114" s="360"/>
      <c r="H114" s="360"/>
      <c r="I114" s="360"/>
      <c r="J114" s="360"/>
      <c r="K114" s="360"/>
      <c r="L114" s="360"/>
      <c r="M114" s="360"/>
      <c r="N114" s="360"/>
      <c r="O114" s="360"/>
      <c r="P114" s="360"/>
      <c r="Q114" s="360"/>
      <c r="R114" s="337"/>
    </row>
    <row r="115" spans="1:18" s="222" customFormat="1" ht="28.5" customHeight="1">
      <c r="A115" s="891"/>
      <c r="B115" s="891"/>
      <c r="C115" s="891"/>
      <c r="D115" s="891"/>
      <c r="E115" s="891"/>
      <c r="F115" s="891"/>
      <c r="G115" s="891"/>
      <c r="H115" s="891"/>
      <c r="I115" s="891"/>
      <c r="J115" s="891"/>
      <c r="K115" s="891"/>
      <c r="L115" s="891"/>
      <c r="M115" s="891"/>
      <c r="N115" s="891"/>
      <c r="O115" s="891"/>
      <c r="P115" s="891"/>
      <c r="Q115" s="891"/>
      <c r="R115" s="337"/>
    </row>
    <row r="116" spans="1:18" s="222" customFormat="1" ht="11.25" customHeight="1">
      <c r="A116" s="227"/>
      <c r="B116" s="227"/>
      <c r="C116" s="227"/>
      <c r="D116" s="227"/>
      <c r="E116" s="227"/>
      <c r="F116" s="227"/>
      <c r="G116" s="227"/>
      <c r="H116" s="227"/>
      <c r="I116" s="227"/>
      <c r="J116" s="227"/>
      <c r="K116" s="227"/>
      <c r="L116" s="227"/>
      <c r="M116" s="227"/>
      <c r="N116" s="227"/>
      <c r="O116" s="227"/>
      <c r="P116" s="227"/>
      <c r="Q116" s="227"/>
      <c r="R116" s="337"/>
    </row>
    <row r="117" spans="1:18" s="222" customFormat="1" ht="11.25" customHeight="1">
      <c r="A117" s="227"/>
      <c r="B117" s="227"/>
      <c r="C117" s="227"/>
      <c r="D117" s="227"/>
      <c r="E117" s="227"/>
      <c r="F117" s="227"/>
      <c r="G117" s="227"/>
      <c r="H117" s="227"/>
      <c r="I117" s="227"/>
      <c r="J117" s="227"/>
      <c r="K117" s="227"/>
      <c r="L117" s="227"/>
      <c r="M117" s="227"/>
      <c r="N117" s="227"/>
      <c r="O117" s="227"/>
      <c r="P117" s="227"/>
      <c r="Q117" s="227"/>
      <c r="R117" s="337"/>
    </row>
    <row r="118" spans="1:18" s="222" customFormat="1" ht="28.5" customHeight="1">
      <c r="A118" s="904"/>
      <c r="B118" s="904"/>
      <c r="C118" s="904"/>
      <c r="D118" s="904"/>
      <c r="E118" s="904"/>
      <c r="F118" s="904"/>
      <c r="G118" s="904"/>
      <c r="H118" s="904"/>
      <c r="I118" s="904"/>
      <c r="J118" s="904"/>
      <c r="K118" s="904"/>
      <c r="L118" s="904"/>
      <c r="M118" s="904"/>
      <c r="N118" s="904"/>
      <c r="O118" s="904"/>
      <c r="P118" s="904"/>
      <c r="Q118" s="904"/>
      <c r="R118" s="337"/>
    </row>
    <row r="119" spans="1:18" s="222" customFormat="1" ht="28.5" customHeight="1">
      <c r="R119" s="337"/>
    </row>
    <row r="120" spans="1:18" s="222" customFormat="1" ht="28.5" customHeight="1">
      <c r="A120" s="905"/>
      <c r="B120" s="905"/>
      <c r="C120" s="905"/>
      <c r="D120" s="905"/>
      <c r="E120" s="905"/>
      <c r="P120" s="906"/>
      <c r="Q120" s="906"/>
      <c r="R120" s="337"/>
    </row>
    <row r="121" spans="1:18" s="222" customFormat="1" ht="18" customHeight="1">
      <c r="A121" s="889" t="s">
        <v>197</v>
      </c>
      <c r="B121" s="873"/>
      <c r="C121" s="873"/>
      <c r="D121" s="873"/>
      <c r="E121" s="874"/>
      <c r="F121" s="872" t="s">
        <v>198</v>
      </c>
      <c r="G121" s="873"/>
      <c r="H121" s="874"/>
      <c r="I121" s="873" t="s">
        <v>199</v>
      </c>
      <c r="J121" s="873"/>
      <c r="K121" s="873"/>
      <c r="L121" s="873"/>
      <c r="M121" s="873"/>
      <c r="N121" s="873"/>
      <c r="O121" s="873"/>
      <c r="P121" s="873"/>
      <c r="Q121" s="907"/>
      <c r="R121" s="337"/>
    </row>
    <row r="122" spans="1:18" s="222" customFormat="1" ht="18" customHeight="1">
      <c r="A122" s="890"/>
      <c r="B122" s="891"/>
      <c r="C122" s="891"/>
      <c r="D122" s="891"/>
      <c r="E122" s="892"/>
      <c r="F122" s="875"/>
      <c r="G122" s="876"/>
      <c r="H122" s="877"/>
      <c r="I122" s="908" t="s">
        <v>200</v>
      </c>
      <c r="J122" s="909"/>
      <c r="K122" s="910"/>
      <c r="L122" s="908" t="s">
        <v>201</v>
      </c>
      <c r="M122" s="909"/>
      <c r="N122" s="910"/>
      <c r="O122" s="908" t="s">
        <v>202</v>
      </c>
      <c r="P122" s="909"/>
      <c r="Q122" s="911"/>
      <c r="R122" s="337"/>
    </row>
    <row r="123" spans="1:18" s="222" customFormat="1" ht="45.75" customHeight="1">
      <c r="A123" s="893"/>
      <c r="B123" s="876"/>
      <c r="C123" s="876"/>
      <c r="D123" s="876"/>
      <c r="E123" s="877"/>
      <c r="F123" s="228" t="s">
        <v>203</v>
      </c>
      <c r="G123" s="229" t="s">
        <v>204</v>
      </c>
      <c r="H123" s="230" t="s">
        <v>205</v>
      </c>
      <c r="I123" s="228" t="s">
        <v>203</v>
      </c>
      <c r="J123" s="229" t="s">
        <v>204</v>
      </c>
      <c r="K123" s="230" t="s">
        <v>205</v>
      </c>
      <c r="L123" s="228" t="s">
        <v>203</v>
      </c>
      <c r="M123" s="229" t="s">
        <v>204</v>
      </c>
      <c r="N123" s="230" t="s">
        <v>205</v>
      </c>
      <c r="O123" s="228" t="s">
        <v>203</v>
      </c>
      <c r="P123" s="229" t="s">
        <v>204</v>
      </c>
      <c r="Q123" s="338" t="s">
        <v>205</v>
      </c>
      <c r="R123" s="337"/>
    </row>
    <row r="124" spans="1:18" s="222" customFormat="1" ht="28.5" customHeight="1">
      <c r="A124" s="885" t="s">
        <v>220</v>
      </c>
      <c r="B124" s="274"/>
      <c r="C124" s="897" t="s">
        <v>284</v>
      </c>
      <c r="D124" s="897"/>
      <c r="E124" s="353"/>
      <c r="F124" s="253">
        <v>10242</v>
      </c>
      <c r="G124" s="254"/>
      <c r="H124" s="257">
        <f t="shared" ref="H124:H126" si="35">SUM(F124:G124)</f>
        <v>10242</v>
      </c>
      <c r="I124" s="387"/>
      <c r="J124" s="388"/>
      <c r="K124" s="375"/>
      <c r="L124" s="389"/>
      <c r="M124" s="388"/>
      <c r="N124" s="247"/>
      <c r="O124" s="374"/>
      <c r="P124" s="388"/>
      <c r="Q124" s="343"/>
      <c r="R124" s="337"/>
    </row>
    <row r="125" spans="1:18" s="222" customFormat="1" ht="28.5" customHeight="1">
      <c r="A125" s="886"/>
      <c r="B125" s="234"/>
      <c r="C125" s="898" t="s">
        <v>285</v>
      </c>
      <c r="D125" s="898"/>
      <c r="E125" s="353"/>
      <c r="F125" s="250">
        <v>6202.91</v>
      </c>
      <c r="G125" s="251"/>
      <c r="H125" s="252">
        <f t="shared" si="35"/>
        <v>6202.91</v>
      </c>
      <c r="I125" s="390"/>
      <c r="J125" s="391"/>
      <c r="K125" s="392"/>
      <c r="L125" s="393"/>
      <c r="M125" s="391"/>
      <c r="N125" s="239"/>
      <c r="O125" s="394"/>
      <c r="P125" s="391"/>
      <c r="Q125" s="344"/>
      <c r="R125" s="337"/>
    </row>
    <row r="126" spans="1:18" s="222" customFormat="1" ht="28.5" customHeight="1">
      <c r="A126" s="886"/>
      <c r="B126" s="255"/>
      <c r="C126" s="894" t="s">
        <v>286</v>
      </c>
      <c r="D126" s="900"/>
      <c r="E126" s="353"/>
      <c r="F126" s="250">
        <v>2788</v>
      </c>
      <c r="G126" s="251"/>
      <c r="H126" s="252">
        <f t="shared" si="35"/>
        <v>2788</v>
      </c>
      <c r="I126" s="386"/>
      <c r="J126" s="324"/>
      <c r="K126" s="373"/>
      <c r="L126" s="386"/>
      <c r="M126" s="324"/>
      <c r="N126" s="252"/>
      <c r="O126" s="372"/>
      <c r="P126" s="324"/>
      <c r="Q126" s="340"/>
      <c r="R126" s="337"/>
    </row>
    <row r="127" spans="1:18" s="222" customFormat="1" ht="28.5" customHeight="1">
      <c r="A127" s="886"/>
      <c r="B127" s="352"/>
      <c r="C127" s="901" t="s">
        <v>287</v>
      </c>
      <c r="D127" s="902"/>
      <c r="E127" s="363"/>
      <c r="F127" s="857">
        <v>219547.05</v>
      </c>
      <c r="G127" s="256"/>
      <c r="H127" s="865">
        <f>SUM(F127:G129)</f>
        <v>219547.05</v>
      </c>
      <c r="I127" s="374"/>
      <c r="J127" s="317"/>
      <c r="K127" s="247"/>
      <c r="L127" s="245"/>
      <c r="M127" s="289"/>
      <c r="N127" s="247"/>
      <c r="O127" s="245"/>
      <c r="P127" s="317"/>
      <c r="Q127" s="343"/>
      <c r="R127" s="337"/>
    </row>
    <row r="128" spans="1:18" s="222" customFormat="1" ht="28.5" customHeight="1">
      <c r="A128" s="886"/>
      <c r="B128" s="233"/>
      <c r="C128" s="240"/>
      <c r="D128" s="243" t="s">
        <v>288</v>
      </c>
      <c r="E128" s="363"/>
      <c r="F128" s="881"/>
      <c r="G128" s="258"/>
      <c r="H128" s="863"/>
      <c r="I128" s="372"/>
      <c r="J128" s="312"/>
      <c r="K128" s="247"/>
      <c r="L128" s="250">
        <v>72.849999999999994</v>
      </c>
      <c r="M128" s="251"/>
      <c r="N128" s="247">
        <f>SUM(L128:M128)</f>
        <v>72.849999999999994</v>
      </c>
      <c r="O128" s="250">
        <f>I128+L128</f>
        <v>72.849999999999994</v>
      </c>
      <c r="P128" s="312"/>
      <c r="Q128" s="340">
        <f>SUM(O128:P128)</f>
        <v>72.849999999999994</v>
      </c>
      <c r="R128" s="337"/>
    </row>
    <row r="129" spans="1:18" s="222" customFormat="1" ht="28.5" customHeight="1">
      <c r="A129" s="886"/>
      <c r="B129" s="233"/>
      <c r="C129" s="259"/>
      <c r="D129" s="243" t="s">
        <v>289</v>
      </c>
      <c r="E129" s="363"/>
      <c r="F129" s="858"/>
      <c r="G129" s="260"/>
      <c r="H129" s="864"/>
      <c r="I129" s="372">
        <v>176.49</v>
      </c>
      <c r="J129" s="312"/>
      <c r="K129" s="247">
        <f>SUM(I129:J129)</f>
        <v>176.49</v>
      </c>
      <c r="L129" s="250"/>
      <c r="M129" s="251"/>
      <c r="N129" s="247"/>
      <c r="O129" s="250">
        <f t="shared" ref="O129" si="36">I129+L129</f>
        <v>176.49</v>
      </c>
      <c r="P129" s="312"/>
      <c r="Q129" s="340">
        <f t="shared" ref="Q129" si="37">SUM(O129:P129)</f>
        <v>176.49</v>
      </c>
      <c r="R129" s="337"/>
    </row>
    <row r="130" spans="1:18" s="222" customFormat="1" ht="28.5" customHeight="1">
      <c r="A130" s="886"/>
      <c r="B130" s="255"/>
      <c r="C130" s="901" t="s">
        <v>290</v>
      </c>
      <c r="D130" s="902"/>
      <c r="E130" s="353"/>
      <c r="F130" s="250">
        <v>10245</v>
      </c>
      <c r="G130" s="251"/>
      <c r="H130" s="252">
        <f>SUM(F130:G130)</f>
        <v>10245</v>
      </c>
      <c r="I130" s="372"/>
      <c r="J130" s="312"/>
      <c r="K130" s="373"/>
      <c r="L130" s="250"/>
      <c r="M130" s="251"/>
      <c r="N130" s="252"/>
      <c r="O130" s="372"/>
      <c r="P130" s="312"/>
      <c r="Q130" s="340"/>
      <c r="R130" s="337"/>
    </row>
    <row r="131" spans="1:18" s="222" customFormat="1" ht="28.5" customHeight="1">
      <c r="A131" s="886"/>
      <c r="B131" s="233"/>
      <c r="C131" s="395"/>
      <c r="D131" s="235" t="s">
        <v>291</v>
      </c>
      <c r="E131" s="353"/>
      <c r="F131" s="250">
        <v>13559</v>
      </c>
      <c r="G131" s="251"/>
      <c r="H131" s="252">
        <f>SUM(F131:G131)</f>
        <v>13559</v>
      </c>
      <c r="I131" s="372"/>
      <c r="J131" s="312"/>
      <c r="K131" s="373"/>
      <c r="L131" s="250"/>
      <c r="M131" s="251"/>
      <c r="N131" s="252"/>
      <c r="O131" s="372"/>
      <c r="P131" s="312"/>
      <c r="Q131" s="340"/>
      <c r="R131" s="337"/>
    </row>
    <row r="132" spans="1:18" s="222" customFormat="1" ht="28.5" customHeight="1">
      <c r="A132" s="886"/>
      <c r="B132" s="255"/>
      <c r="C132" s="901" t="s">
        <v>292</v>
      </c>
      <c r="D132" s="902"/>
      <c r="E132" s="353"/>
      <c r="F132" s="857">
        <v>30343</v>
      </c>
      <c r="G132" s="261"/>
      <c r="H132" s="865">
        <f>SUM(F132:G137)</f>
        <v>30343</v>
      </c>
      <c r="I132" s="372"/>
      <c r="J132" s="312"/>
      <c r="K132" s="373"/>
      <c r="L132" s="250">
        <v>4679.33</v>
      </c>
      <c r="M132" s="251"/>
      <c r="N132" s="252">
        <f t="shared" ref="N132" si="38">SUM(L132:M132)</f>
        <v>4679.33</v>
      </c>
      <c r="O132" s="372">
        <f t="shared" ref="O132:O142" si="39">I132+L132</f>
        <v>4679.33</v>
      </c>
      <c r="P132" s="312"/>
      <c r="Q132" s="340">
        <f t="shared" ref="Q132:Q142" si="40">SUM(O132:P132)</f>
        <v>4679.33</v>
      </c>
      <c r="R132" s="337"/>
    </row>
    <row r="133" spans="1:18" s="222" customFormat="1" ht="28.5" customHeight="1">
      <c r="A133" s="886"/>
      <c r="B133" s="233"/>
      <c r="C133" s="240"/>
      <c r="D133" s="243" t="s">
        <v>293</v>
      </c>
      <c r="E133" s="353"/>
      <c r="F133" s="881"/>
      <c r="G133" s="238"/>
      <c r="H133" s="863"/>
      <c r="I133" s="372">
        <v>43.74</v>
      </c>
      <c r="J133" s="251"/>
      <c r="K133" s="373">
        <f>SUM(I133:J133)</f>
        <v>43.74</v>
      </c>
      <c r="L133" s="250"/>
      <c r="M133" s="251"/>
      <c r="N133" s="252"/>
      <c r="O133" s="372">
        <f t="shared" si="39"/>
        <v>43.74</v>
      </c>
      <c r="P133" s="324"/>
      <c r="Q133" s="340">
        <f t="shared" si="40"/>
        <v>43.74</v>
      </c>
      <c r="R133" s="337"/>
    </row>
    <row r="134" spans="1:18" s="222" customFormat="1" ht="28.5" customHeight="1">
      <c r="A134" s="886"/>
      <c r="B134" s="233"/>
      <c r="C134" s="240"/>
      <c r="D134" s="243" t="s">
        <v>294</v>
      </c>
      <c r="E134" s="353"/>
      <c r="F134" s="881"/>
      <c r="G134" s="238"/>
      <c r="H134" s="863"/>
      <c r="I134" s="372"/>
      <c r="J134" s="251"/>
      <c r="K134" s="373"/>
      <c r="L134" s="250">
        <v>2.86</v>
      </c>
      <c r="M134" s="251"/>
      <c r="N134" s="252">
        <f t="shared" ref="N134" si="41">SUM(L134:M134)</f>
        <v>2.86</v>
      </c>
      <c r="O134" s="372">
        <f t="shared" si="39"/>
        <v>2.86</v>
      </c>
      <c r="P134" s="324"/>
      <c r="Q134" s="340">
        <f t="shared" si="40"/>
        <v>2.86</v>
      </c>
      <c r="R134" s="337"/>
    </row>
    <row r="135" spans="1:18" s="222" customFormat="1" ht="28.5" customHeight="1">
      <c r="A135" s="886"/>
      <c r="B135" s="367"/>
      <c r="C135" s="240"/>
      <c r="D135" s="243" t="s">
        <v>295</v>
      </c>
      <c r="E135" s="353"/>
      <c r="F135" s="881"/>
      <c r="G135" s="238"/>
      <c r="H135" s="863"/>
      <c r="I135" s="372">
        <v>12.96</v>
      </c>
      <c r="J135" s="251"/>
      <c r="K135" s="373">
        <f t="shared" ref="K135:K141" si="42">SUM(I135:J135)</f>
        <v>12.96</v>
      </c>
      <c r="L135" s="250"/>
      <c r="M135" s="251"/>
      <c r="N135" s="252"/>
      <c r="O135" s="372">
        <f t="shared" si="39"/>
        <v>12.96</v>
      </c>
      <c r="P135" s="324"/>
      <c r="Q135" s="340">
        <f t="shared" si="40"/>
        <v>12.96</v>
      </c>
      <c r="R135" s="337"/>
    </row>
    <row r="136" spans="1:18" s="222" customFormat="1" ht="28.5" customHeight="1">
      <c r="A136" s="886"/>
      <c r="B136" s="367"/>
      <c r="C136" s="240"/>
      <c r="D136" s="396" t="s">
        <v>296</v>
      </c>
      <c r="E136" s="353"/>
      <c r="F136" s="881"/>
      <c r="G136" s="238"/>
      <c r="H136" s="863"/>
      <c r="I136" s="372"/>
      <c r="J136" s="312"/>
      <c r="K136" s="373"/>
      <c r="L136" s="250">
        <v>65.7</v>
      </c>
      <c r="M136" s="251"/>
      <c r="N136" s="252">
        <f>SUM(L136:M136)</f>
        <v>65.7</v>
      </c>
      <c r="O136" s="372">
        <f t="shared" si="39"/>
        <v>65.7</v>
      </c>
      <c r="P136" s="312"/>
      <c r="Q136" s="340">
        <f t="shared" si="40"/>
        <v>65.7</v>
      </c>
      <c r="R136" s="337"/>
    </row>
    <row r="137" spans="1:18" s="222" customFormat="1" ht="28.5" customHeight="1">
      <c r="A137" s="886"/>
      <c r="B137" s="356"/>
      <c r="C137" s="259"/>
      <c r="D137" s="397" t="s">
        <v>297</v>
      </c>
      <c r="E137" s="353"/>
      <c r="F137" s="858"/>
      <c r="G137" s="246"/>
      <c r="H137" s="864"/>
      <c r="I137" s="372"/>
      <c r="J137" s="312"/>
      <c r="K137" s="373"/>
      <c r="L137" s="250">
        <v>11.67</v>
      </c>
      <c r="M137" s="251"/>
      <c r="N137" s="252">
        <f t="shared" ref="N137:N138" si="43">SUM(L137:M137)</f>
        <v>11.67</v>
      </c>
      <c r="O137" s="372">
        <f t="shared" si="39"/>
        <v>11.67</v>
      </c>
      <c r="P137" s="312"/>
      <c r="Q137" s="340">
        <f t="shared" si="40"/>
        <v>11.67</v>
      </c>
      <c r="R137" s="337"/>
    </row>
    <row r="138" spans="1:18" s="222" customFormat="1" ht="28.5" customHeight="1">
      <c r="A138" s="886"/>
      <c r="B138" s="354"/>
      <c r="C138" s="894" t="s">
        <v>298</v>
      </c>
      <c r="D138" s="900"/>
      <c r="E138" s="353"/>
      <c r="F138" s="250">
        <v>1404.78</v>
      </c>
      <c r="G138" s="251"/>
      <c r="H138" s="252">
        <f t="shared" ref="H138:H142" si="44">SUM(F138:G138)</f>
        <v>1404.78</v>
      </c>
      <c r="I138" s="372"/>
      <c r="J138" s="312"/>
      <c r="K138" s="373"/>
      <c r="L138" s="250">
        <v>241.5</v>
      </c>
      <c r="M138" s="251"/>
      <c r="N138" s="252">
        <f t="shared" si="43"/>
        <v>241.5</v>
      </c>
      <c r="O138" s="372">
        <f t="shared" si="39"/>
        <v>241.5</v>
      </c>
      <c r="P138" s="312"/>
      <c r="Q138" s="340">
        <f t="shared" si="40"/>
        <v>241.5</v>
      </c>
      <c r="R138" s="337"/>
    </row>
    <row r="139" spans="1:18" s="222" customFormat="1" ht="28.5" customHeight="1">
      <c r="A139" s="886"/>
      <c r="B139" s="356"/>
      <c r="C139" s="894" t="s">
        <v>299</v>
      </c>
      <c r="D139" s="900"/>
      <c r="E139" s="363"/>
      <c r="F139" s="276">
        <v>4660.13</v>
      </c>
      <c r="G139" s="277"/>
      <c r="H139" s="252">
        <f t="shared" si="44"/>
        <v>4660.13</v>
      </c>
      <c r="I139" s="372">
        <v>103.68</v>
      </c>
      <c r="J139" s="312"/>
      <c r="K139" s="373">
        <f t="shared" si="42"/>
        <v>103.68</v>
      </c>
      <c r="L139" s="250"/>
      <c r="M139" s="251"/>
      <c r="N139" s="252"/>
      <c r="O139" s="372">
        <f t="shared" si="39"/>
        <v>103.68</v>
      </c>
      <c r="P139" s="312"/>
      <c r="Q139" s="340">
        <f t="shared" si="40"/>
        <v>103.68</v>
      </c>
      <c r="R139" s="337"/>
    </row>
    <row r="140" spans="1:18" s="222" customFormat="1" ht="28.5" customHeight="1">
      <c r="A140" s="886"/>
      <c r="B140" s="274"/>
      <c r="C140" s="894" t="s">
        <v>300</v>
      </c>
      <c r="D140" s="900"/>
      <c r="E140" s="363"/>
      <c r="F140" s="250">
        <v>1471.38</v>
      </c>
      <c r="G140" s="251"/>
      <c r="H140" s="252">
        <f t="shared" si="44"/>
        <v>1471.38</v>
      </c>
      <c r="I140" s="372">
        <v>120.49</v>
      </c>
      <c r="J140" s="312"/>
      <c r="K140" s="373">
        <f t="shared" si="42"/>
        <v>120.49</v>
      </c>
      <c r="L140" s="250"/>
      <c r="M140" s="251"/>
      <c r="N140" s="252"/>
      <c r="O140" s="372">
        <f t="shared" si="39"/>
        <v>120.49</v>
      </c>
      <c r="P140" s="312"/>
      <c r="Q140" s="340">
        <f t="shared" si="40"/>
        <v>120.49</v>
      </c>
      <c r="R140" s="337"/>
    </row>
    <row r="141" spans="1:18" s="222" customFormat="1" ht="28.5" customHeight="1">
      <c r="A141" s="886"/>
      <c r="B141" s="398"/>
      <c r="C141" s="894" t="s">
        <v>301</v>
      </c>
      <c r="D141" s="900"/>
      <c r="E141" s="353"/>
      <c r="F141" s="347">
        <v>1747.06</v>
      </c>
      <c r="G141" s="399"/>
      <c r="H141" s="257">
        <f t="shared" si="44"/>
        <v>1747.06</v>
      </c>
      <c r="I141" s="376">
        <v>115.63</v>
      </c>
      <c r="J141" s="313"/>
      <c r="K141" s="377">
        <f t="shared" si="42"/>
        <v>115.63</v>
      </c>
      <c r="L141" s="253"/>
      <c r="M141" s="254"/>
      <c r="N141" s="257"/>
      <c r="O141" s="376">
        <f t="shared" si="39"/>
        <v>115.63</v>
      </c>
      <c r="P141" s="313"/>
      <c r="Q141" s="341">
        <f t="shared" si="40"/>
        <v>115.63</v>
      </c>
      <c r="R141" s="337"/>
    </row>
    <row r="142" spans="1:18" s="222" customFormat="1" ht="28.5" customHeight="1">
      <c r="A142" s="888"/>
      <c r="B142" s="299"/>
      <c r="C142" s="917" t="s">
        <v>302</v>
      </c>
      <c r="D142" s="914"/>
      <c r="E142" s="400"/>
      <c r="F142" s="301">
        <v>1221</v>
      </c>
      <c r="G142" s="302"/>
      <c r="H142" s="303">
        <f t="shared" si="44"/>
        <v>1221</v>
      </c>
      <c r="I142" s="412"/>
      <c r="J142" s="413"/>
      <c r="K142" s="408"/>
      <c r="L142" s="414">
        <v>513.83000000000004</v>
      </c>
      <c r="M142" s="415"/>
      <c r="N142" s="303">
        <f t="shared" ref="N142" si="45">SUM(L142:M142)</f>
        <v>513.83000000000004</v>
      </c>
      <c r="O142" s="416">
        <f t="shared" si="39"/>
        <v>513.83000000000004</v>
      </c>
      <c r="P142" s="336"/>
      <c r="Q142" s="345">
        <f t="shared" si="40"/>
        <v>513.83000000000004</v>
      </c>
      <c r="R142" s="337"/>
    </row>
    <row r="143" spans="1:18" s="222" customFormat="1" ht="28.5" customHeight="1">
      <c r="D143" s="401"/>
      <c r="R143" s="337"/>
    </row>
    <row r="144" spans="1:18" s="222" customFormat="1" ht="28.5" customHeight="1">
      <c r="A144" s="918"/>
      <c r="B144" s="918"/>
      <c r="C144" s="918"/>
      <c r="D144" s="918"/>
      <c r="E144" s="918"/>
      <c r="F144" s="918"/>
      <c r="G144" s="918"/>
      <c r="H144" s="918"/>
      <c r="I144" s="918"/>
      <c r="J144" s="918"/>
      <c r="K144" s="918"/>
      <c r="L144" s="918"/>
      <c r="M144" s="918"/>
      <c r="N144" s="918"/>
      <c r="O144" s="918"/>
      <c r="P144" s="918"/>
      <c r="Q144" s="918"/>
      <c r="R144" s="337"/>
    </row>
    <row r="145" spans="1:19" s="222" customFormat="1" ht="11.25" customHeight="1">
      <c r="A145" s="227"/>
      <c r="B145" s="227"/>
      <c r="C145" s="227"/>
      <c r="D145" s="227"/>
      <c r="E145" s="227"/>
      <c r="F145" s="227"/>
      <c r="G145" s="227"/>
      <c r="H145" s="227"/>
      <c r="I145" s="227"/>
      <c r="J145" s="227"/>
      <c r="K145" s="227"/>
      <c r="L145" s="227"/>
      <c r="M145" s="227"/>
      <c r="N145" s="227"/>
      <c r="O145" s="227"/>
      <c r="P145" s="227"/>
      <c r="Q145" s="227"/>
      <c r="R145" s="337"/>
    </row>
    <row r="146" spans="1:19" s="222" customFormat="1" ht="11.25" customHeight="1">
      <c r="A146" s="227"/>
      <c r="B146" s="227"/>
      <c r="C146" s="227"/>
      <c r="D146" s="227"/>
      <c r="E146" s="227"/>
      <c r="F146" s="227"/>
      <c r="G146" s="227"/>
      <c r="H146" s="227"/>
      <c r="I146" s="227"/>
      <c r="J146" s="227"/>
      <c r="K146" s="227"/>
      <c r="L146" s="227"/>
      <c r="M146" s="227"/>
      <c r="N146" s="227"/>
      <c r="O146" s="227"/>
      <c r="P146" s="227"/>
      <c r="Q146" s="227"/>
      <c r="R146" s="337"/>
    </row>
    <row r="147" spans="1:19" s="222" customFormat="1" ht="28.5" customHeight="1">
      <c r="A147" s="904"/>
      <c r="B147" s="904"/>
      <c r="C147" s="904"/>
      <c r="D147" s="904"/>
      <c r="E147" s="904"/>
      <c r="F147" s="904"/>
      <c r="G147" s="904"/>
      <c r="H147" s="904"/>
      <c r="I147" s="904"/>
      <c r="J147" s="904"/>
      <c r="K147" s="904"/>
      <c r="L147" s="904"/>
      <c r="M147" s="904"/>
      <c r="N147" s="904"/>
      <c r="O147" s="904"/>
      <c r="P147" s="904"/>
      <c r="Q147" s="904"/>
      <c r="R147" s="337"/>
    </row>
    <row r="148" spans="1:19" s="222" customFormat="1" ht="28.5" customHeight="1">
      <c r="R148" s="337"/>
    </row>
    <row r="149" spans="1:19" s="222" customFormat="1" ht="28.5" customHeight="1">
      <c r="A149" s="905" t="s">
        <v>195</v>
      </c>
      <c r="B149" s="905"/>
      <c r="C149" s="905"/>
      <c r="D149" s="905"/>
      <c r="E149" s="905"/>
      <c r="P149" s="906" t="s">
        <v>196</v>
      </c>
      <c r="Q149" s="906"/>
      <c r="R149" s="337"/>
    </row>
    <row r="150" spans="1:19" s="222" customFormat="1" ht="18" customHeight="1">
      <c r="A150" s="889" t="s">
        <v>197</v>
      </c>
      <c r="B150" s="873"/>
      <c r="C150" s="873"/>
      <c r="D150" s="873"/>
      <c r="E150" s="874"/>
      <c r="F150" s="872" t="s">
        <v>198</v>
      </c>
      <c r="G150" s="873"/>
      <c r="H150" s="874"/>
      <c r="I150" s="873" t="s">
        <v>199</v>
      </c>
      <c r="J150" s="873"/>
      <c r="K150" s="873"/>
      <c r="L150" s="873"/>
      <c r="M150" s="873"/>
      <c r="N150" s="873"/>
      <c r="O150" s="873"/>
      <c r="P150" s="873"/>
      <c r="Q150" s="907"/>
      <c r="R150" s="337"/>
    </row>
    <row r="151" spans="1:19" s="222" customFormat="1" ht="18" customHeight="1">
      <c r="A151" s="890"/>
      <c r="B151" s="891"/>
      <c r="C151" s="891"/>
      <c r="D151" s="891"/>
      <c r="E151" s="892"/>
      <c r="F151" s="875"/>
      <c r="G151" s="876"/>
      <c r="H151" s="877"/>
      <c r="I151" s="908" t="s">
        <v>200</v>
      </c>
      <c r="J151" s="909"/>
      <c r="K151" s="910"/>
      <c r="L151" s="908" t="s">
        <v>201</v>
      </c>
      <c r="M151" s="909"/>
      <c r="N151" s="910"/>
      <c r="O151" s="908" t="s">
        <v>202</v>
      </c>
      <c r="P151" s="909"/>
      <c r="Q151" s="911"/>
      <c r="R151" s="337"/>
    </row>
    <row r="152" spans="1:19" s="222" customFormat="1" ht="45.75" customHeight="1">
      <c r="A152" s="893"/>
      <c r="B152" s="876"/>
      <c r="C152" s="876"/>
      <c r="D152" s="876"/>
      <c r="E152" s="877"/>
      <c r="F152" s="228" t="s">
        <v>203</v>
      </c>
      <c r="G152" s="229" t="s">
        <v>204</v>
      </c>
      <c r="H152" s="230" t="s">
        <v>205</v>
      </c>
      <c r="I152" s="228" t="s">
        <v>203</v>
      </c>
      <c r="J152" s="229" t="s">
        <v>204</v>
      </c>
      <c r="K152" s="230" t="s">
        <v>205</v>
      </c>
      <c r="L152" s="228" t="s">
        <v>203</v>
      </c>
      <c r="M152" s="229" t="s">
        <v>204</v>
      </c>
      <c r="N152" s="230" t="s">
        <v>205</v>
      </c>
      <c r="O152" s="228" t="s">
        <v>203</v>
      </c>
      <c r="P152" s="229" t="s">
        <v>204</v>
      </c>
      <c r="Q152" s="338" t="s">
        <v>205</v>
      </c>
      <c r="R152" s="337"/>
    </row>
    <row r="153" spans="1:19" s="222" customFormat="1" ht="28.5" customHeight="1">
      <c r="A153" s="885" t="s">
        <v>220</v>
      </c>
      <c r="B153" s="255"/>
      <c r="C153" s="915" t="s">
        <v>303</v>
      </c>
      <c r="D153" s="915"/>
      <c r="E153" s="402"/>
      <c r="F153" s="308">
        <v>374</v>
      </c>
      <c r="G153" s="311"/>
      <c r="H153" s="310">
        <f t="shared" ref="H153:H154" si="46">SUM(F153:G153)</f>
        <v>374</v>
      </c>
      <c r="I153" s="417"/>
      <c r="J153" s="418"/>
      <c r="K153" s="410"/>
      <c r="L153" s="419">
        <v>63.36</v>
      </c>
      <c r="M153" s="420"/>
      <c r="N153" s="310">
        <f t="shared" ref="N153:N160" si="47">SUM(L153:M153)</f>
        <v>63.36</v>
      </c>
      <c r="O153" s="421">
        <f t="shared" ref="O153:O162" si="48">I153+L153</f>
        <v>63.36</v>
      </c>
      <c r="P153" s="309"/>
      <c r="Q153" s="339">
        <f t="shared" ref="Q153:Q162" si="49">SUM(O153:P153)</f>
        <v>63.36</v>
      </c>
      <c r="R153" s="337"/>
    </row>
    <row r="154" spans="1:19" s="222" customFormat="1" ht="28.5" customHeight="1">
      <c r="A154" s="886"/>
      <c r="B154" s="255"/>
      <c r="C154" s="919" t="s">
        <v>304</v>
      </c>
      <c r="D154" s="920"/>
      <c r="E154" s="403"/>
      <c r="F154" s="881">
        <v>10081</v>
      </c>
      <c r="G154" s="258"/>
      <c r="H154" s="863">
        <f t="shared" si="46"/>
        <v>10081</v>
      </c>
      <c r="I154" s="422"/>
      <c r="J154" s="423"/>
      <c r="K154" s="392"/>
      <c r="L154" s="424">
        <v>3923.04</v>
      </c>
      <c r="M154" s="425"/>
      <c r="N154" s="426">
        <f t="shared" si="47"/>
        <v>3923.04</v>
      </c>
      <c r="O154" s="394">
        <f t="shared" si="48"/>
        <v>3923.04</v>
      </c>
      <c r="P154" s="318"/>
      <c r="Q154" s="344">
        <f t="shared" si="49"/>
        <v>3923.04</v>
      </c>
      <c r="R154" s="337"/>
    </row>
    <row r="155" spans="1:19" s="222" customFormat="1" ht="28.5" customHeight="1">
      <c r="A155" s="886"/>
      <c r="B155" s="241"/>
      <c r="C155" s="242"/>
      <c r="D155" s="404" t="s">
        <v>305</v>
      </c>
      <c r="E155" s="236"/>
      <c r="F155" s="858"/>
      <c r="G155" s="260"/>
      <c r="H155" s="864"/>
      <c r="I155" s="427"/>
      <c r="J155" s="326"/>
      <c r="K155" s="252"/>
      <c r="L155" s="428">
        <v>229.87</v>
      </c>
      <c r="M155" s="429"/>
      <c r="N155" s="351">
        <f t="shared" si="47"/>
        <v>229.87</v>
      </c>
      <c r="O155" s="372">
        <f t="shared" si="48"/>
        <v>229.87</v>
      </c>
      <c r="P155" s="312"/>
      <c r="Q155" s="340">
        <f t="shared" si="49"/>
        <v>229.87</v>
      </c>
      <c r="R155" s="337"/>
    </row>
    <row r="156" spans="1:19" s="222" customFormat="1" ht="28.5" customHeight="1">
      <c r="A156" s="886"/>
      <c r="B156" s="233"/>
      <c r="C156" s="901" t="s">
        <v>306</v>
      </c>
      <c r="D156" s="901"/>
      <c r="E156" s="403"/>
      <c r="F156" s="857">
        <v>29792.59</v>
      </c>
      <c r="G156" s="238"/>
      <c r="H156" s="865">
        <f t="shared" ref="H156:H161" si="50">SUM(F156:G156)</f>
        <v>29792.59</v>
      </c>
      <c r="I156" s="430"/>
      <c r="J156" s="431"/>
      <c r="K156" s="392"/>
      <c r="L156" s="432">
        <v>3658.34</v>
      </c>
      <c r="M156" s="258"/>
      <c r="N156" s="239">
        <f t="shared" si="47"/>
        <v>3658.34</v>
      </c>
      <c r="O156" s="394">
        <f t="shared" si="48"/>
        <v>3658.34</v>
      </c>
      <c r="P156" s="318"/>
      <c r="Q156" s="344">
        <f t="shared" si="49"/>
        <v>3658.34</v>
      </c>
      <c r="R156" s="337"/>
      <c r="S156" s="337"/>
    </row>
    <row r="157" spans="1:19" s="222" customFormat="1" ht="28.5" customHeight="1">
      <c r="A157" s="886"/>
      <c r="B157" s="233"/>
      <c r="C157" s="405"/>
      <c r="D157" s="406" t="s">
        <v>307</v>
      </c>
      <c r="E157" s="353"/>
      <c r="F157" s="881"/>
      <c r="G157" s="238"/>
      <c r="H157" s="863"/>
      <c r="I157" s="433">
        <v>892.83</v>
      </c>
      <c r="J157" s="326"/>
      <c r="K157" s="373">
        <f>SUM(I157:J157)</f>
        <v>892.83</v>
      </c>
      <c r="L157" s="325">
        <v>85.95</v>
      </c>
      <c r="M157" s="327"/>
      <c r="N157" s="252">
        <f t="shared" si="47"/>
        <v>85.95</v>
      </c>
      <c r="O157" s="372">
        <f t="shared" si="48"/>
        <v>978.78000000000009</v>
      </c>
      <c r="P157" s="312"/>
      <c r="Q157" s="340">
        <f t="shared" si="49"/>
        <v>978.78000000000009</v>
      </c>
      <c r="R157" s="337"/>
    </row>
    <row r="158" spans="1:19" s="222" customFormat="1" ht="28.5" customHeight="1">
      <c r="A158" s="886"/>
      <c r="B158" s="234"/>
      <c r="C158" s="293"/>
      <c r="D158" s="249" t="s">
        <v>308</v>
      </c>
      <c r="E158" s="353"/>
      <c r="F158" s="858"/>
      <c r="G158" s="246"/>
      <c r="H158" s="864"/>
      <c r="I158" s="434"/>
      <c r="J158" s="435"/>
      <c r="K158" s="377"/>
      <c r="L158" s="436">
        <v>27</v>
      </c>
      <c r="M158" s="256"/>
      <c r="N158" s="257">
        <f t="shared" si="47"/>
        <v>27</v>
      </c>
      <c r="O158" s="376">
        <f t="shared" si="48"/>
        <v>27</v>
      </c>
      <c r="P158" s="313"/>
      <c r="Q158" s="341">
        <f t="shared" si="49"/>
        <v>27</v>
      </c>
      <c r="R158" s="337"/>
    </row>
    <row r="159" spans="1:19" s="222" customFormat="1" ht="28.5" customHeight="1">
      <c r="A159" s="886"/>
      <c r="B159" s="255"/>
      <c r="C159" s="901" t="s">
        <v>309</v>
      </c>
      <c r="D159" s="902"/>
      <c r="E159" s="363"/>
      <c r="F159" s="857">
        <v>2968</v>
      </c>
      <c r="G159" s="261"/>
      <c r="H159" s="865">
        <f t="shared" si="50"/>
        <v>2968</v>
      </c>
      <c r="I159" s="427"/>
      <c r="J159" s="326"/>
      <c r="K159" s="252"/>
      <c r="L159" s="428">
        <v>401.89</v>
      </c>
      <c r="M159" s="429"/>
      <c r="N159" s="351">
        <f t="shared" si="47"/>
        <v>401.89</v>
      </c>
      <c r="O159" s="372">
        <f t="shared" si="48"/>
        <v>401.89</v>
      </c>
      <c r="P159" s="312"/>
      <c r="Q159" s="340">
        <f t="shared" si="49"/>
        <v>401.89</v>
      </c>
      <c r="R159" s="337"/>
    </row>
    <row r="160" spans="1:19" s="222" customFormat="1" ht="28.5" customHeight="1">
      <c r="A160" s="886"/>
      <c r="B160" s="241"/>
      <c r="C160" s="293"/>
      <c r="D160" s="235" t="s">
        <v>310</v>
      </c>
      <c r="E160" s="294"/>
      <c r="F160" s="858"/>
      <c r="G160" s="246"/>
      <c r="H160" s="864"/>
      <c r="I160" s="427"/>
      <c r="J160" s="326"/>
      <c r="K160" s="252"/>
      <c r="L160" s="428">
        <v>16.05</v>
      </c>
      <c r="M160" s="429"/>
      <c r="N160" s="351">
        <f t="shared" si="47"/>
        <v>16.05</v>
      </c>
      <c r="O160" s="372">
        <f t="shared" si="48"/>
        <v>16.05</v>
      </c>
      <c r="P160" s="312"/>
      <c r="Q160" s="340">
        <f t="shared" si="49"/>
        <v>16.05</v>
      </c>
      <c r="R160" s="337"/>
    </row>
    <row r="161" spans="1:18" s="222" customFormat="1" ht="28.5" customHeight="1">
      <c r="A161" s="886"/>
      <c r="B161" s="354"/>
      <c r="C161" s="894" t="s">
        <v>311</v>
      </c>
      <c r="D161" s="900"/>
      <c r="E161" s="236"/>
      <c r="F161" s="250">
        <v>2119.61</v>
      </c>
      <c r="G161" s="251"/>
      <c r="H161" s="373">
        <f t="shared" si="50"/>
        <v>2119.61</v>
      </c>
      <c r="I161" s="250">
        <v>592.51</v>
      </c>
      <c r="J161" s="312"/>
      <c r="K161" s="252">
        <f>SUM(I161:J161)</f>
        <v>592.51</v>
      </c>
      <c r="L161" s="437"/>
      <c r="M161" s="350"/>
      <c r="N161" s="351"/>
      <c r="O161" s="372">
        <f t="shared" si="48"/>
        <v>592.51</v>
      </c>
      <c r="P161" s="312"/>
      <c r="Q161" s="340">
        <f t="shared" si="49"/>
        <v>592.51</v>
      </c>
      <c r="R161" s="337"/>
    </row>
    <row r="162" spans="1:18" s="222" customFormat="1" ht="28.5" customHeight="1">
      <c r="A162" s="886"/>
      <c r="B162" s="352"/>
      <c r="C162" s="894" t="s">
        <v>312</v>
      </c>
      <c r="D162" s="900"/>
      <c r="E162" s="236"/>
      <c r="F162" s="250"/>
      <c r="G162" s="251"/>
      <c r="H162" s="373"/>
      <c r="I162" s="250"/>
      <c r="J162" s="312"/>
      <c r="K162" s="252"/>
      <c r="L162" s="437">
        <v>902.8</v>
      </c>
      <c r="M162" s="350"/>
      <c r="N162" s="351">
        <f>SUM(L162:M162)</f>
        <v>902.8</v>
      </c>
      <c r="O162" s="372">
        <f t="shared" si="48"/>
        <v>902.8</v>
      </c>
      <c r="P162" s="312"/>
      <c r="Q162" s="340">
        <f t="shared" si="49"/>
        <v>902.8</v>
      </c>
      <c r="R162" s="337"/>
    </row>
    <row r="163" spans="1:18" s="222" customFormat="1" ht="28.5" customHeight="1">
      <c r="A163" s="886"/>
      <c r="B163" s="354"/>
      <c r="C163" s="894" t="s">
        <v>313</v>
      </c>
      <c r="D163" s="894"/>
      <c r="E163" s="294"/>
      <c r="F163" s="250"/>
      <c r="G163" s="251"/>
      <c r="H163" s="373"/>
      <c r="I163" s="250"/>
      <c r="J163" s="312"/>
      <c r="K163" s="252"/>
      <c r="L163" s="437">
        <v>1096.07</v>
      </c>
      <c r="M163" s="350"/>
      <c r="N163" s="351">
        <f t="shared" ref="N163:N168" si="51">SUM(L163:M163)</f>
        <v>1096.07</v>
      </c>
      <c r="O163" s="372">
        <f t="shared" ref="O163:O165" si="52">I163+L163</f>
        <v>1096.07</v>
      </c>
      <c r="P163" s="312"/>
      <c r="Q163" s="340">
        <f t="shared" ref="Q163:Q165" si="53">SUM(O163:P163)</f>
        <v>1096.07</v>
      </c>
      <c r="R163" s="337"/>
    </row>
    <row r="164" spans="1:18" s="222" customFormat="1" ht="28.5" customHeight="1">
      <c r="A164" s="886"/>
      <c r="B164" s="354"/>
      <c r="C164" s="894" t="s">
        <v>314</v>
      </c>
      <c r="D164" s="894"/>
      <c r="E164" s="236"/>
      <c r="F164" s="250"/>
      <c r="G164" s="251"/>
      <c r="H164" s="373"/>
      <c r="I164" s="250"/>
      <c r="J164" s="312"/>
      <c r="K164" s="252"/>
      <c r="L164" s="372">
        <v>1628.84</v>
      </c>
      <c r="M164" s="251"/>
      <c r="N164" s="252">
        <f t="shared" si="51"/>
        <v>1628.84</v>
      </c>
      <c r="O164" s="372">
        <f t="shared" si="52"/>
        <v>1628.84</v>
      </c>
      <c r="P164" s="312"/>
      <c r="Q164" s="340">
        <f t="shared" si="53"/>
        <v>1628.84</v>
      </c>
      <c r="R164" s="337"/>
    </row>
    <row r="165" spans="1:18" s="222" customFormat="1" ht="28.5" customHeight="1">
      <c r="A165" s="886"/>
      <c r="B165" s="354"/>
      <c r="C165" s="894" t="s">
        <v>315</v>
      </c>
      <c r="D165" s="894"/>
      <c r="E165" s="244"/>
      <c r="F165" s="250"/>
      <c r="G165" s="251"/>
      <c r="H165" s="373"/>
      <c r="I165" s="250"/>
      <c r="J165" s="312"/>
      <c r="K165" s="252"/>
      <c r="L165" s="372">
        <v>1180.3699999999999</v>
      </c>
      <c r="M165" s="251"/>
      <c r="N165" s="252">
        <f t="shared" si="51"/>
        <v>1180.3699999999999</v>
      </c>
      <c r="O165" s="372">
        <f t="shared" si="52"/>
        <v>1180.3699999999999</v>
      </c>
      <c r="P165" s="312"/>
      <c r="Q165" s="340">
        <f t="shared" si="53"/>
        <v>1180.3699999999999</v>
      </c>
      <c r="R165" s="337"/>
    </row>
    <row r="166" spans="1:18" s="222" customFormat="1" ht="28.5" customHeight="1">
      <c r="A166" s="886"/>
      <c r="B166" s="356"/>
      <c r="C166" s="894" t="s">
        <v>316</v>
      </c>
      <c r="D166" s="894"/>
      <c r="E166" s="236"/>
      <c r="F166" s="250"/>
      <c r="G166" s="251"/>
      <c r="H166" s="373"/>
      <c r="I166" s="250"/>
      <c r="J166" s="312"/>
      <c r="K166" s="252"/>
      <c r="L166" s="372">
        <v>633.80999999999995</v>
      </c>
      <c r="M166" s="251"/>
      <c r="N166" s="252">
        <f t="shared" si="51"/>
        <v>633.80999999999995</v>
      </c>
      <c r="O166" s="372">
        <f t="shared" ref="O166:O171" si="54">I166+L166</f>
        <v>633.80999999999995</v>
      </c>
      <c r="P166" s="312"/>
      <c r="Q166" s="340">
        <f t="shared" ref="Q166:Q171" si="55">SUM(O166:P166)</f>
        <v>633.80999999999995</v>
      </c>
      <c r="R166" s="337"/>
    </row>
    <row r="167" spans="1:18" s="222" customFormat="1" ht="28.5" customHeight="1">
      <c r="A167" s="886"/>
      <c r="B167" s="354"/>
      <c r="C167" s="916" t="s">
        <v>317</v>
      </c>
      <c r="D167" s="916"/>
      <c r="E167" s="244"/>
      <c r="F167" s="250"/>
      <c r="G167" s="251"/>
      <c r="H167" s="373"/>
      <c r="I167" s="250"/>
      <c r="J167" s="312"/>
      <c r="K167" s="252"/>
      <c r="L167" s="372">
        <v>675.24</v>
      </c>
      <c r="M167" s="251"/>
      <c r="N167" s="252">
        <f t="shared" si="51"/>
        <v>675.24</v>
      </c>
      <c r="O167" s="372">
        <f t="shared" si="54"/>
        <v>675.24</v>
      </c>
      <c r="P167" s="312"/>
      <c r="Q167" s="340">
        <f t="shared" si="55"/>
        <v>675.24</v>
      </c>
      <c r="R167" s="337"/>
    </row>
    <row r="168" spans="1:18" s="222" customFormat="1" ht="28.5" customHeight="1">
      <c r="A168" s="886"/>
      <c r="B168" s="354"/>
      <c r="C168" s="894" t="s">
        <v>318</v>
      </c>
      <c r="D168" s="894"/>
      <c r="E168" s="244"/>
      <c r="F168" s="250">
        <v>18</v>
      </c>
      <c r="G168" s="251"/>
      <c r="H168" s="373">
        <f t="shared" ref="H168:H169" si="56">SUM(F168:G168)</f>
        <v>18</v>
      </c>
      <c r="I168" s="250"/>
      <c r="J168" s="312"/>
      <c r="K168" s="252"/>
      <c r="L168" s="372">
        <v>7.75</v>
      </c>
      <c r="M168" s="251"/>
      <c r="N168" s="252">
        <f t="shared" si="51"/>
        <v>7.75</v>
      </c>
      <c r="O168" s="372">
        <f t="shared" si="54"/>
        <v>7.75</v>
      </c>
      <c r="P168" s="312"/>
      <c r="Q168" s="340">
        <f t="shared" si="55"/>
        <v>7.75</v>
      </c>
      <c r="R168" s="337"/>
    </row>
    <row r="169" spans="1:18" s="222" customFormat="1" ht="28.5" customHeight="1">
      <c r="A169" s="886"/>
      <c r="B169" s="354"/>
      <c r="C169" s="894" t="s">
        <v>319</v>
      </c>
      <c r="D169" s="894"/>
      <c r="E169" s="244"/>
      <c r="F169" s="250">
        <v>6</v>
      </c>
      <c r="G169" s="251"/>
      <c r="H169" s="373">
        <f t="shared" si="56"/>
        <v>6</v>
      </c>
      <c r="I169" s="250">
        <v>6</v>
      </c>
      <c r="J169" s="312"/>
      <c r="K169" s="252">
        <f>SUM(I169:J169)</f>
        <v>6</v>
      </c>
      <c r="L169" s="372"/>
      <c r="M169" s="251"/>
      <c r="N169" s="252"/>
      <c r="O169" s="372">
        <f t="shared" si="54"/>
        <v>6</v>
      </c>
      <c r="P169" s="312"/>
      <c r="Q169" s="340">
        <f t="shared" si="55"/>
        <v>6</v>
      </c>
      <c r="R169" s="337"/>
    </row>
    <row r="170" spans="1:18" s="222" customFormat="1" ht="28.5" customHeight="1">
      <c r="A170" s="886"/>
      <c r="B170" s="352"/>
      <c r="C170" s="894" t="s">
        <v>320</v>
      </c>
      <c r="D170" s="900"/>
      <c r="E170" s="353"/>
      <c r="F170" s="253"/>
      <c r="G170" s="254"/>
      <c r="H170" s="377"/>
      <c r="I170" s="253"/>
      <c r="J170" s="313"/>
      <c r="K170" s="257"/>
      <c r="L170" s="376">
        <v>6</v>
      </c>
      <c r="M170" s="254"/>
      <c r="N170" s="257">
        <f>SUM(L170:M170)</f>
        <v>6</v>
      </c>
      <c r="O170" s="376">
        <f t="shared" si="54"/>
        <v>6</v>
      </c>
      <c r="P170" s="313"/>
      <c r="Q170" s="341">
        <f t="shared" si="55"/>
        <v>6</v>
      </c>
      <c r="R170" s="337"/>
    </row>
    <row r="171" spans="1:18" s="222" customFormat="1" ht="28.5" customHeight="1">
      <c r="A171" s="888"/>
      <c r="B171" s="407"/>
      <c r="C171" s="917" t="s">
        <v>321</v>
      </c>
      <c r="D171" s="917"/>
      <c r="E171" s="400"/>
      <c r="F171" s="301">
        <v>1819</v>
      </c>
      <c r="G171" s="302"/>
      <c r="H171" s="408">
        <f>SUM(F171:G171)</f>
        <v>1819</v>
      </c>
      <c r="I171" s="301"/>
      <c r="J171" s="336"/>
      <c r="K171" s="303"/>
      <c r="L171" s="416">
        <v>261.24</v>
      </c>
      <c r="M171" s="302"/>
      <c r="N171" s="303">
        <f>SUM(L171:M171)</f>
        <v>261.24</v>
      </c>
      <c r="O171" s="416">
        <f t="shared" si="54"/>
        <v>261.24</v>
      </c>
      <c r="P171" s="336"/>
      <c r="Q171" s="345">
        <f t="shared" si="55"/>
        <v>261.24</v>
      </c>
      <c r="R171" s="337"/>
    </row>
    <row r="172" spans="1:18" s="222" customFormat="1" ht="28.5" customHeight="1">
      <c r="D172" s="401"/>
      <c r="R172" s="337"/>
    </row>
    <row r="173" spans="1:18" s="223" customFormat="1" ht="28.5" customHeight="1">
      <c r="A173" s="918"/>
      <c r="B173" s="918"/>
      <c r="C173" s="918"/>
      <c r="D173" s="918"/>
      <c r="E173" s="918"/>
      <c r="F173" s="918"/>
      <c r="G173" s="918"/>
      <c r="H173" s="918"/>
      <c r="I173" s="918"/>
      <c r="J173" s="918"/>
      <c r="K173" s="918"/>
      <c r="L173" s="918"/>
      <c r="M173" s="918"/>
      <c r="N173" s="918"/>
      <c r="O173" s="918"/>
      <c r="P173" s="918"/>
      <c r="Q173" s="918"/>
      <c r="R173" s="185"/>
    </row>
    <row r="174" spans="1:18" s="222" customFormat="1" ht="11.25" customHeight="1">
      <c r="A174" s="227"/>
      <c r="B174" s="227"/>
      <c r="C174" s="227"/>
      <c r="D174" s="227"/>
      <c r="E174" s="227"/>
      <c r="F174" s="227"/>
      <c r="G174" s="227"/>
      <c r="H174" s="227"/>
      <c r="I174" s="227"/>
      <c r="J174" s="227"/>
      <c r="K174" s="227"/>
      <c r="L174" s="227"/>
      <c r="M174" s="227"/>
      <c r="N174" s="227"/>
      <c r="O174" s="227"/>
      <c r="P174" s="227"/>
      <c r="Q174" s="227"/>
      <c r="R174" s="337"/>
    </row>
    <row r="175" spans="1:18" s="222" customFormat="1" ht="11.25" customHeight="1">
      <c r="A175" s="227"/>
      <c r="B175" s="227"/>
      <c r="C175" s="227"/>
      <c r="D175" s="227"/>
      <c r="E175" s="227"/>
      <c r="F175" s="227"/>
      <c r="G175" s="227"/>
      <c r="H175" s="227"/>
      <c r="I175" s="227"/>
      <c r="J175" s="227"/>
      <c r="K175" s="227"/>
      <c r="L175" s="227"/>
      <c r="M175" s="227"/>
      <c r="N175" s="227"/>
      <c r="O175" s="227"/>
      <c r="P175" s="227"/>
      <c r="Q175" s="227"/>
      <c r="R175" s="337"/>
    </row>
    <row r="176" spans="1:18" s="223" customFormat="1" ht="28.5" customHeight="1">
      <c r="A176" s="904"/>
      <c r="B176" s="904"/>
      <c r="C176" s="904"/>
      <c r="D176" s="904"/>
      <c r="E176" s="904"/>
      <c r="F176" s="904"/>
      <c r="G176" s="904"/>
      <c r="H176" s="904"/>
      <c r="I176" s="904"/>
      <c r="J176" s="904"/>
      <c r="K176" s="904"/>
      <c r="L176" s="904"/>
      <c r="M176" s="904"/>
      <c r="N176" s="904"/>
      <c r="O176" s="904"/>
      <c r="P176" s="904"/>
      <c r="Q176" s="904"/>
      <c r="R176" s="185"/>
    </row>
    <row r="177" spans="1:18" s="222" customFormat="1" ht="28.5" customHeight="1">
      <c r="R177" s="337"/>
    </row>
    <row r="178" spans="1:18" s="222" customFormat="1" ht="28.5" customHeight="1">
      <c r="A178" s="905"/>
      <c r="B178" s="905"/>
      <c r="C178" s="905"/>
      <c r="D178" s="905"/>
      <c r="E178" s="905"/>
      <c r="P178" s="906"/>
      <c r="Q178" s="906"/>
      <c r="R178" s="337"/>
    </row>
    <row r="179" spans="1:18" s="222" customFormat="1" ht="18" customHeight="1">
      <c r="A179" s="889" t="s">
        <v>197</v>
      </c>
      <c r="B179" s="873"/>
      <c r="C179" s="873"/>
      <c r="D179" s="873"/>
      <c r="E179" s="874"/>
      <c r="F179" s="872" t="s">
        <v>198</v>
      </c>
      <c r="G179" s="873"/>
      <c r="H179" s="874"/>
      <c r="I179" s="873" t="s">
        <v>199</v>
      </c>
      <c r="J179" s="873"/>
      <c r="K179" s="873"/>
      <c r="L179" s="873"/>
      <c r="M179" s="873"/>
      <c r="N179" s="873"/>
      <c r="O179" s="873"/>
      <c r="P179" s="873"/>
      <c r="Q179" s="907"/>
      <c r="R179" s="337"/>
    </row>
    <row r="180" spans="1:18" s="222" customFormat="1" ht="45.75" customHeight="1">
      <c r="A180" s="890"/>
      <c r="B180" s="891"/>
      <c r="C180" s="891"/>
      <c r="D180" s="891"/>
      <c r="E180" s="892"/>
      <c r="F180" s="875"/>
      <c r="G180" s="876"/>
      <c r="H180" s="877"/>
      <c r="I180" s="908" t="s">
        <v>200</v>
      </c>
      <c r="J180" s="909"/>
      <c r="K180" s="910"/>
      <c r="L180" s="908" t="s">
        <v>201</v>
      </c>
      <c r="M180" s="909"/>
      <c r="N180" s="910"/>
      <c r="O180" s="908" t="s">
        <v>202</v>
      </c>
      <c r="P180" s="909"/>
      <c r="Q180" s="911"/>
      <c r="R180" s="337"/>
    </row>
    <row r="181" spans="1:18" s="222" customFormat="1" ht="28.5" customHeight="1">
      <c r="A181" s="893"/>
      <c r="B181" s="876"/>
      <c r="C181" s="876"/>
      <c r="D181" s="876"/>
      <c r="E181" s="877"/>
      <c r="F181" s="228" t="s">
        <v>203</v>
      </c>
      <c r="G181" s="229" t="s">
        <v>204</v>
      </c>
      <c r="H181" s="230" t="s">
        <v>205</v>
      </c>
      <c r="I181" s="228" t="s">
        <v>203</v>
      </c>
      <c r="J181" s="229" t="s">
        <v>204</v>
      </c>
      <c r="K181" s="230" t="s">
        <v>205</v>
      </c>
      <c r="L181" s="228" t="s">
        <v>203</v>
      </c>
      <c r="M181" s="229" t="s">
        <v>204</v>
      </c>
      <c r="N181" s="230" t="s">
        <v>205</v>
      </c>
      <c r="O181" s="228" t="s">
        <v>203</v>
      </c>
      <c r="P181" s="229" t="s">
        <v>204</v>
      </c>
      <c r="Q181" s="338" t="s">
        <v>205</v>
      </c>
      <c r="R181" s="337"/>
    </row>
    <row r="182" spans="1:18" s="224" customFormat="1" ht="28.5" customHeight="1">
      <c r="A182" s="885" t="s">
        <v>220</v>
      </c>
      <c r="B182" s="409"/>
      <c r="C182" s="915" t="s">
        <v>322</v>
      </c>
      <c r="D182" s="897"/>
      <c r="E182" s="232"/>
      <c r="F182" s="308"/>
      <c r="G182" s="311"/>
      <c r="H182" s="410"/>
      <c r="I182" s="308"/>
      <c r="J182" s="309"/>
      <c r="K182" s="310"/>
      <c r="L182" s="421">
        <v>38.880000000000003</v>
      </c>
      <c r="M182" s="311"/>
      <c r="N182" s="310">
        <f>SUM(L182:M182)</f>
        <v>38.880000000000003</v>
      </c>
      <c r="O182" s="421">
        <f>I182+L182</f>
        <v>38.880000000000003</v>
      </c>
      <c r="P182" s="309"/>
      <c r="Q182" s="339">
        <f>SUM(O182:P182)</f>
        <v>38.880000000000003</v>
      </c>
      <c r="R182" s="337"/>
    </row>
    <row r="183" spans="1:18" s="224" customFormat="1" ht="28.5" customHeight="1">
      <c r="A183" s="886"/>
      <c r="B183" s="352"/>
      <c r="C183" s="898" t="s">
        <v>323</v>
      </c>
      <c r="D183" s="899"/>
      <c r="E183" s="222"/>
      <c r="F183" s="245">
        <v>62</v>
      </c>
      <c r="G183" s="289"/>
      <c r="H183" s="375">
        <f t="shared" ref="H183:H187" si="57">SUM(F183:G183)</f>
        <v>62</v>
      </c>
      <c r="I183" s="237"/>
      <c r="J183" s="318"/>
      <c r="K183" s="239"/>
      <c r="L183" s="394"/>
      <c r="M183" s="286"/>
      <c r="N183" s="239"/>
      <c r="O183" s="394"/>
      <c r="P183" s="318"/>
      <c r="Q183" s="344"/>
      <c r="R183" s="337"/>
    </row>
    <row r="184" spans="1:18" s="222" customFormat="1" ht="28.5" customHeight="1">
      <c r="A184" s="886"/>
      <c r="B184" s="274"/>
      <c r="C184" s="901" t="s">
        <v>324</v>
      </c>
      <c r="D184" s="902"/>
      <c r="E184" s="244"/>
      <c r="F184" s="253">
        <v>11454</v>
      </c>
      <c r="G184" s="254"/>
      <c r="H184" s="377">
        <f t="shared" si="57"/>
        <v>11454</v>
      </c>
      <c r="I184" s="250"/>
      <c r="J184" s="312"/>
      <c r="K184" s="252"/>
      <c r="L184" s="372"/>
      <c r="M184" s="251"/>
      <c r="N184" s="252"/>
      <c r="O184" s="372"/>
      <c r="P184" s="312"/>
      <c r="Q184" s="340"/>
      <c r="R184" s="337"/>
    </row>
    <row r="185" spans="1:18" s="222" customFormat="1" ht="28.5" customHeight="1">
      <c r="A185" s="886"/>
      <c r="B185" s="241"/>
      <c r="C185" s="912" t="s">
        <v>325</v>
      </c>
      <c r="D185" s="900"/>
      <c r="E185" s="363"/>
      <c r="F185" s="250">
        <v>7655</v>
      </c>
      <c r="G185" s="251"/>
      <c r="H185" s="373">
        <f t="shared" si="57"/>
        <v>7655</v>
      </c>
      <c r="I185" s="250"/>
      <c r="J185" s="312"/>
      <c r="K185" s="252"/>
      <c r="L185" s="372"/>
      <c r="M185" s="251"/>
      <c r="N185" s="252"/>
      <c r="O185" s="372"/>
      <c r="P185" s="312"/>
      <c r="Q185" s="340"/>
      <c r="R185" s="337"/>
    </row>
    <row r="186" spans="1:18" s="222" customFormat="1" ht="28.5" customHeight="1">
      <c r="A186" s="886"/>
      <c r="B186" s="248"/>
      <c r="C186" s="912" t="s">
        <v>326</v>
      </c>
      <c r="D186" s="900"/>
      <c r="E186" s="363"/>
      <c r="F186" s="276">
        <v>6105</v>
      </c>
      <c r="G186" s="277"/>
      <c r="H186" s="373">
        <f t="shared" si="57"/>
        <v>6105</v>
      </c>
      <c r="I186" s="253"/>
      <c r="J186" s="313"/>
      <c r="K186" s="257"/>
      <c r="L186" s="376"/>
      <c r="M186" s="254"/>
      <c r="N186" s="257"/>
      <c r="O186" s="376"/>
      <c r="P186" s="313"/>
      <c r="Q186" s="341"/>
      <c r="R186" s="337"/>
    </row>
    <row r="187" spans="1:18" s="222" customFormat="1" ht="28.5" customHeight="1">
      <c r="A187" s="886"/>
      <c r="B187" s="255"/>
      <c r="C187" s="912" t="s">
        <v>327</v>
      </c>
      <c r="D187" s="900"/>
      <c r="E187" s="353"/>
      <c r="F187" s="347">
        <v>8573</v>
      </c>
      <c r="G187" s="399"/>
      <c r="H187" s="377">
        <f t="shared" si="57"/>
        <v>8573</v>
      </c>
      <c r="I187" s="250"/>
      <c r="J187" s="312"/>
      <c r="K187" s="252"/>
      <c r="L187" s="372"/>
      <c r="M187" s="251"/>
      <c r="N187" s="252"/>
      <c r="O187" s="372"/>
      <c r="P187" s="312"/>
      <c r="Q187" s="340"/>
      <c r="R187" s="337"/>
    </row>
    <row r="188" spans="1:18" s="222" customFormat="1" ht="28.5" customHeight="1">
      <c r="A188" s="886"/>
      <c r="B188" s="274"/>
      <c r="C188" s="912" t="s">
        <v>328</v>
      </c>
      <c r="D188" s="900"/>
      <c r="E188" s="236"/>
      <c r="F188" s="276">
        <v>74077</v>
      </c>
      <c r="G188" s="277"/>
      <c r="H188" s="373">
        <f t="shared" ref="H188:H194" si="58">SUM(F188:G188)</f>
        <v>74077</v>
      </c>
      <c r="I188" s="331"/>
      <c r="J188" s="379"/>
      <c r="K188" s="373"/>
      <c r="L188" s="331"/>
      <c r="M188" s="380"/>
      <c r="N188" s="252"/>
      <c r="O188" s="372"/>
      <c r="P188" s="312"/>
      <c r="Q188" s="340"/>
      <c r="R188" s="337"/>
    </row>
    <row r="189" spans="1:18" s="222" customFormat="1" ht="28.5" customHeight="1">
      <c r="A189" s="886"/>
      <c r="B189" s="354"/>
      <c r="C189" s="894" t="s">
        <v>329</v>
      </c>
      <c r="D189" s="900"/>
      <c r="E189" s="244"/>
      <c r="F189" s="250">
        <v>440973.92</v>
      </c>
      <c r="G189" s="251"/>
      <c r="H189" s="373">
        <f t="shared" si="58"/>
        <v>440973.92</v>
      </c>
      <c r="I189" s="331"/>
      <c r="J189" s="379"/>
      <c r="K189" s="373"/>
      <c r="L189" s="438"/>
      <c r="M189" s="439"/>
      <c r="N189" s="252"/>
      <c r="O189" s="372"/>
      <c r="P189" s="312"/>
      <c r="Q189" s="340"/>
      <c r="R189" s="337"/>
    </row>
    <row r="190" spans="1:18" s="222" customFormat="1" ht="28.5" customHeight="1">
      <c r="A190" s="886"/>
      <c r="B190" s="352"/>
      <c r="C190" s="894" t="s">
        <v>330</v>
      </c>
      <c r="D190" s="900"/>
      <c r="E190" s="244"/>
      <c r="F190" s="250">
        <v>818168.59</v>
      </c>
      <c r="G190" s="251">
        <v>-50</v>
      </c>
      <c r="H190" s="373">
        <f t="shared" si="58"/>
        <v>818118.59</v>
      </c>
      <c r="I190" s="250"/>
      <c r="J190" s="312"/>
      <c r="K190" s="373"/>
      <c r="L190" s="250"/>
      <c r="M190" s="251"/>
      <c r="N190" s="252"/>
      <c r="O190" s="372"/>
      <c r="P190" s="312"/>
      <c r="Q190" s="340"/>
      <c r="R190" s="337"/>
    </row>
    <row r="191" spans="1:18" s="222" customFormat="1" ht="28.5" customHeight="1">
      <c r="A191" s="886"/>
      <c r="B191" s="354"/>
      <c r="C191" s="894" t="s">
        <v>331</v>
      </c>
      <c r="D191" s="900"/>
      <c r="E191" s="236"/>
      <c r="F191" s="364">
        <v>2012362.4</v>
      </c>
      <c r="G191" s="350">
        <v>-108</v>
      </c>
      <c r="H191" s="411">
        <f t="shared" si="58"/>
        <v>2012254.4</v>
      </c>
      <c r="I191" s="250"/>
      <c r="J191" s="312"/>
      <c r="K191" s="373"/>
      <c r="L191" s="250"/>
      <c r="M191" s="251"/>
      <c r="N191" s="252"/>
      <c r="O191" s="372"/>
      <c r="P191" s="312"/>
      <c r="Q191" s="340"/>
      <c r="R191" s="337"/>
    </row>
    <row r="192" spans="1:18" s="222" customFormat="1" ht="28.5" customHeight="1">
      <c r="A192" s="886"/>
      <c r="B192" s="255"/>
      <c r="C192" s="894" t="s">
        <v>332</v>
      </c>
      <c r="D192" s="900"/>
      <c r="E192" s="236"/>
      <c r="F192" s="250">
        <f>61825.14</f>
        <v>61825.14</v>
      </c>
      <c r="G192" s="251"/>
      <c r="H192" s="373">
        <f t="shared" si="58"/>
        <v>61825.14</v>
      </c>
      <c r="I192" s="250"/>
      <c r="J192" s="312"/>
      <c r="K192" s="373"/>
      <c r="L192" s="250"/>
      <c r="M192" s="251"/>
      <c r="N192" s="252"/>
      <c r="O192" s="372"/>
      <c r="P192" s="312"/>
      <c r="Q192" s="340"/>
      <c r="R192" s="337"/>
    </row>
    <row r="193" spans="1:18" s="222" customFormat="1" ht="28.5" customHeight="1">
      <c r="A193" s="886"/>
      <c r="B193" s="255"/>
      <c r="C193" s="912" t="s">
        <v>333</v>
      </c>
      <c r="D193" s="900"/>
      <c r="E193" s="236"/>
      <c r="F193" s="250">
        <v>19324</v>
      </c>
      <c r="G193" s="251"/>
      <c r="H193" s="373">
        <f t="shared" si="58"/>
        <v>19324</v>
      </c>
      <c r="I193" s="250"/>
      <c r="J193" s="312"/>
      <c r="K193" s="373"/>
      <c r="L193" s="250"/>
      <c r="M193" s="251"/>
      <c r="N193" s="252"/>
      <c r="O193" s="372"/>
      <c r="P193" s="312"/>
      <c r="Q193" s="340"/>
      <c r="R193" s="337"/>
    </row>
    <row r="194" spans="1:18" s="222" customFormat="1" ht="28.5" customHeight="1">
      <c r="A194" s="886"/>
      <c r="B194" s="255"/>
      <c r="C194" s="894" t="s">
        <v>334</v>
      </c>
      <c r="D194" s="900"/>
      <c r="E194" s="236"/>
      <c r="F194" s="250">
        <v>491900.37</v>
      </c>
      <c r="G194" s="251"/>
      <c r="H194" s="373">
        <f t="shared" si="58"/>
        <v>491900.37</v>
      </c>
      <c r="I194" s="250"/>
      <c r="J194" s="312"/>
      <c r="K194" s="373"/>
      <c r="L194" s="250"/>
      <c r="M194" s="251"/>
      <c r="N194" s="252"/>
      <c r="O194" s="372"/>
      <c r="P194" s="312"/>
      <c r="Q194" s="340"/>
      <c r="R194" s="337"/>
    </row>
    <row r="195" spans="1:18" s="224" customFormat="1" ht="28.5" customHeight="1">
      <c r="A195" s="888"/>
      <c r="B195" s="407"/>
      <c r="C195" s="913" t="s">
        <v>88</v>
      </c>
      <c r="D195" s="914"/>
      <c r="E195" s="440"/>
      <c r="F195" s="441">
        <f t="shared" ref="F195:I195" si="59">SUM(F22:F26,F37:F55,F66:F84,F95:F113,F124:F142,F153:F171,F182:F194)</f>
        <v>4717482.8099999996</v>
      </c>
      <c r="G195" s="442">
        <f t="shared" si="59"/>
        <v>-58.47</v>
      </c>
      <c r="H195" s="443">
        <f t="shared" si="59"/>
        <v>4717424.34</v>
      </c>
      <c r="I195" s="467">
        <f t="shared" si="59"/>
        <v>5245.81</v>
      </c>
      <c r="J195" s="468"/>
      <c r="K195" s="443">
        <f t="shared" ref="K195:Q195" si="60">SUM(K22:K26,K37:K55,K66:K84,K95:K113,K124:K142,K153:K171,K182:K194)</f>
        <v>5245.81</v>
      </c>
      <c r="L195" s="467">
        <f t="shared" si="60"/>
        <v>52056.529999999992</v>
      </c>
      <c r="M195" s="468">
        <f t="shared" si="60"/>
        <v>34.42</v>
      </c>
      <c r="N195" s="443">
        <f t="shared" si="60"/>
        <v>52090.94999999999</v>
      </c>
      <c r="O195" s="467">
        <f t="shared" si="60"/>
        <v>57302.339999999982</v>
      </c>
      <c r="P195" s="468">
        <f t="shared" si="60"/>
        <v>34.42</v>
      </c>
      <c r="Q195" s="487">
        <f t="shared" si="60"/>
        <v>57336.75999999998</v>
      </c>
      <c r="R195" s="337"/>
    </row>
    <row r="196" spans="1:18" s="222" customFormat="1" ht="28.5" customHeight="1">
      <c r="A196" s="886" t="s">
        <v>335</v>
      </c>
      <c r="B196" s="367"/>
      <c r="C196" s="898" t="s">
        <v>336</v>
      </c>
      <c r="D196" s="899"/>
      <c r="E196" s="294"/>
      <c r="F196" s="245">
        <f>315.72+2013.93</f>
        <v>2329.65</v>
      </c>
      <c r="G196" s="289"/>
      <c r="H196" s="247">
        <f>SUM(F196:G196)</f>
        <v>2329.65</v>
      </c>
      <c r="I196" s="469">
        <v>274.08999999999997</v>
      </c>
      <c r="J196" s="470"/>
      <c r="K196" s="375">
        <f>SUM(I196:J196)</f>
        <v>274.08999999999997</v>
      </c>
      <c r="L196" s="471">
        <v>120.5</v>
      </c>
      <c r="M196" s="472"/>
      <c r="N196" s="247">
        <f t="shared" ref="N196:N199" si="61">SUM(L196:M196)</f>
        <v>120.5</v>
      </c>
      <c r="O196" s="374">
        <f t="shared" ref="O196:O200" si="62">I196+L196</f>
        <v>394.59</v>
      </c>
      <c r="P196" s="289"/>
      <c r="Q196" s="343">
        <f t="shared" ref="Q196:Q200" si="63">SUM(O196:P196)</f>
        <v>394.59</v>
      </c>
      <c r="R196" s="337"/>
    </row>
    <row r="197" spans="1:18" s="222" customFormat="1" ht="28.5" customHeight="1">
      <c r="A197" s="886"/>
      <c r="B197" s="352"/>
      <c r="C197" s="901" t="s">
        <v>337</v>
      </c>
      <c r="D197" s="902"/>
      <c r="E197" s="236"/>
      <c r="F197" s="857">
        <v>1584.22</v>
      </c>
      <c r="G197" s="256"/>
      <c r="H197" s="865">
        <f>SUM(F197:G197)</f>
        <v>1584.22</v>
      </c>
      <c r="I197" s="436"/>
      <c r="J197" s="435"/>
      <c r="K197" s="473"/>
      <c r="L197" s="434">
        <v>1020.15</v>
      </c>
      <c r="M197" s="474"/>
      <c r="N197" s="257">
        <f t="shared" si="61"/>
        <v>1020.15</v>
      </c>
      <c r="O197" s="253">
        <f t="shared" si="62"/>
        <v>1020.15</v>
      </c>
      <c r="P197" s="313"/>
      <c r="Q197" s="341">
        <f t="shared" si="63"/>
        <v>1020.15</v>
      </c>
      <c r="R197" s="337"/>
    </row>
    <row r="198" spans="1:18" s="222" customFormat="1" ht="28.5" customHeight="1">
      <c r="A198" s="886"/>
      <c r="B198" s="367"/>
      <c r="C198" s="293"/>
      <c r="D198" s="243" t="s">
        <v>338</v>
      </c>
      <c r="E198" s="236"/>
      <c r="F198" s="881"/>
      <c r="G198" s="327"/>
      <c r="H198" s="863"/>
      <c r="I198" s="325"/>
      <c r="J198" s="326"/>
      <c r="K198" s="333"/>
      <c r="L198" s="433">
        <v>38.880000000000003</v>
      </c>
      <c r="M198" s="329"/>
      <c r="N198" s="252">
        <f t="shared" si="61"/>
        <v>38.880000000000003</v>
      </c>
      <c r="O198" s="250">
        <f t="shared" si="62"/>
        <v>38.880000000000003</v>
      </c>
      <c r="P198" s="312"/>
      <c r="Q198" s="340">
        <f t="shared" si="63"/>
        <v>38.880000000000003</v>
      </c>
      <c r="R198" s="337"/>
    </row>
    <row r="199" spans="1:18" s="222" customFormat="1" ht="28.5" customHeight="1">
      <c r="A199" s="886"/>
      <c r="B199" s="356"/>
      <c r="C199" s="293"/>
      <c r="D199" s="249" t="s">
        <v>339</v>
      </c>
      <c r="E199" s="244"/>
      <c r="F199" s="858"/>
      <c r="G199" s="256"/>
      <c r="H199" s="864"/>
      <c r="I199" s="436"/>
      <c r="J199" s="435"/>
      <c r="K199" s="473"/>
      <c r="L199" s="434">
        <v>29.06</v>
      </c>
      <c r="M199" s="474"/>
      <c r="N199" s="257">
        <f t="shared" si="61"/>
        <v>29.06</v>
      </c>
      <c r="O199" s="253">
        <f t="shared" si="62"/>
        <v>29.06</v>
      </c>
      <c r="P199" s="313"/>
      <c r="Q199" s="341">
        <f t="shared" si="63"/>
        <v>29.06</v>
      </c>
      <c r="R199" s="337"/>
    </row>
    <row r="200" spans="1:18" s="222" customFormat="1" ht="28.5" customHeight="1">
      <c r="A200" s="888"/>
      <c r="B200" s="407"/>
      <c r="C200" s="894" t="s">
        <v>340</v>
      </c>
      <c r="D200" s="894"/>
      <c r="E200" s="244"/>
      <c r="F200" s="253">
        <v>565.52</v>
      </c>
      <c r="G200" s="254"/>
      <c r="H200" s="257">
        <f t="shared" ref="H200" si="64">SUM(F200:G200)</f>
        <v>565.52</v>
      </c>
      <c r="I200" s="253">
        <v>172.24</v>
      </c>
      <c r="J200" s="313"/>
      <c r="K200" s="257">
        <f>SUM(I200:J200)</f>
        <v>172.24</v>
      </c>
      <c r="L200" s="253"/>
      <c r="M200" s="254"/>
      <c r="N200" s="257"/>
      <c r="O200" s="253">
        <f t="shared" si="62"/>
        <v>172.24</v>
      </c>
      <c r="P200" s="313"/>
      <c r="Q200" s="341">
        <f t="shared" si="63"/>
        <v>172.24</v>
      </c>
      <c r="R200" s="337"/>
    </row>
    <row r="201" spans="1:18" s="222" customFormat="1" ht="28.5" customHeight="1">
      <c r="A201" s="903"/>
      <c r="B201" s="903"/>
      <c r="C201" s="903"/>
      <c r="D201" s="903"/>
      <c r="E201" s="903"/>
      <c r="F201" s="903"/>
      <c r="G201" s="903"/>
      <c r="H201" s="903"/>
      <c r="I201" s="903"/>
      <c r="J201" s="903"/>
      <c r="K201" s="903"/>
      <c r="L201" s="903"/>
      <c r="M201" s="903"/>
      <c r="N201" s="903"/>
      <c r="O201" s="903"/>
      <c r="P201" s="903"/>
      <c r="Q201" s="903"/>
      <c r="R201" s="337"/>
    </row>
    <row r="202" spans="1:18" s="222" customFormat="1" ht="11.25" customHeight="1">
      <c r="A202" s="227"/>
      <c r="B202" s="227"/>
      <c r="C202" s="227"/>
      <c r="D202" s="227"/>
      <c r="E202" s="227"/>
      <c r="F202" s="227"/>
      <c r="G202" s="227"/>
      <c r="H202" s="227"/>
      <c r="I202" s="227"/>
      <c r="J202" s="227"/>
      <c r="K202" s="227"/>
      <c r="L202" s="227"/>
      <c r="M202" s="227"/>
      <c r="N202" s="227"/>
      <c r="O202" s="227"/>
      <c r="P202" s="227"/>
      <c r="Q202" s="227"/>
      <c r="R202" s="337"/>
    </row>
    <row r="203" spans="1:18" s="222" customFormat="1" ht="11.25" customHeight="1">
      <c r="A203" s="227"/>
      <c r="B203" s="227"/>
      <c r="C203" s="227"/>
      <c r="D203" s="227"/>
      <c r="E203" s="227"/>
      <c r="F203" s="227"/>
      <c r="G203" s="227"/>
      <c r="H203" s="227"/>
      <c r="I203" s="227"/>
      <c r="J203" s="227"/>
      <c r="K203" s="227"/>
      <c r="L203" s="227"/>
      <c r="M203" s="227"/>
      <c r="N203" s="227"/>
      <c r="O203" s="227"/>
      <c r="P203" s="227"/>
      <c r="Q203" s="227"/>
      <c r="R203" s="337"/>
    </row>
    <row r="204" spans="1:18" s="222" customFormat="1" ht="28.5" customHeight="1">
      <c r="A204" s="904"/>
      <c r="B204" s="904"/>
      <c r="C204" s="904"/>
      <c r="D204" s="904"/>
      <c r="E204" s="904"/>
      <c r="F204" s="904"/>
      <c r="G204" s="904"/>
      <c r="H204" s="904"/>
      <c r="I204" s="904"/>
      <c r="J204" s="904"/>
      <c r="K204" s="904"/>
      <c r="L204" s="904"/>
      <c r="M204" s="904"/>
      <c r="N204" s="904"/>
      <c r="O204" s="904"/>
      <c r="P204" s="904"/>
      <c r="Q204" s="904"/>
      <c r="R204" s="337"/>
    </row>
    <row r="205" spans="1:18" s="222" customFormat="1" ht="28.5" customHeight="1">
      <c r="R205" s="337"/>
    </row>
    <row r="206" spans="1:18" s="222" customFormat="1" ht="28.5" customHeight="1">
      <c r="A206" s="905" t="s">
        <v>195</v>
      </c>
      <c r="B206" s="905"/>
      <c r="C206" s="905"/>
      <c r="D206" s="905"/>
      <c r="E206" s="905"/>
      <c r="P206" s="906" t="s">
        <v>196</v>
      </c>
      <c r="Q206" s="906"/>
      <c r="R206" s="337"/>
    </row>
    <row r="207" spans="1:18" s="222" customFormat="1" ht="18" customHeight="1">
      <c r="A207" s="889" t="s">
        <v>197</v>
      </c>
      <c r="B207" s="873"/>
      <c r="C207" s="873"/>
      <c r="D207" s="873"/>
      <c r="E207" s="874"/>
      <c r="F207" s="872" t="s">
        <v>198</v>
      </c>
      <c r="G207" s="873"/>
      <c r="H207" s="874"/>
      <c r="I207" s="873" t="s">
        <v>199</v>
      </c>
      <c r="J207" s="873"/>
      <c r="K207" s="873"/>
      <c r="L207" s="873"/>
      <c r="M207" s="873"/>
      <c r="N207" s="873"/>
      <c r="O207" s="873"/>
      <c r="P207" s="873"/>
      <c r="Q207" s="907"/>
      <c r="R207" s="337"/>
    </row>
    <row r="208" spans="1:18" s="222" customFormat="1" ht="18" customHeight="1">
      <c r="A208" s="890"/>
      <c r="B208" s="891"/>
      <c r="C208" s="891"/>
      <c r="D208" s="891"/>
      <c r="E208" s="892"/>
      <c r="F208" s="875"/>
      <c r="G208" s="876"/>
      <c r="H208" s="877"/>
      <c r="I208" s="908" t="s">
        <v>200</v>
      </c>
      <c r="J208" s="909"/>
      <c r="K208" s="910"/>
      <c r="L208" s="908" t="s">
        <v>201</v>
      </c>
      <c r="M208" s="909"/>
      <c r="N208" s="910"/>
      <c r="O208" s="908" t="s">
        <v>202</v>
      </c>
      <c r="P208" s="909"/>
      <c r="Q208" s="911"/>
      <c r="R208" s="337"/>
    </row>
    <row r="209" spans="1:18" s="222" customFormat="1" ht="45.75" customHeight="1">
      <c r="A209" s="893"/>
      <c r="B209" s="876"/>
      <c r="C209" s="876"/>
      <c r="D209" s="876"/>
      <c r="E209" s="877"/>
      <c r="F209" s="228" t="s">
        <v>203</v>
      </c>
      <c r="G209" s="229" t="s">
        <v>204</v>
      </c>
      <c r="H209" s="230" t="s">
        <v>205</v>
      </c>
      <c r="I209" s="228" t="s">
        <v>203</v>
      </c>
      <c r="J209" s="229" t="s">
        <v>204</v>
      </c>
      <c r="K209" s="230" t="s">
        <v>205</v>
      </c>
      <c r="L209" s="228" t="s">
        <v>203</v>
      </c>
      <c r="M209" s="229" t="s">
        <v>204</v>
      </c>
      <c r="N209" s="230" t="s">
        <v>205</v>
      </c>
      <c r="O209" s="228" t="s">
        <v>203</v>
      </c>
      <c r="P209" s="229" t="s">
        <v>204</v>
      </c>
      <c r="Q209" s="338" t="s">
        <v>205</v>
      </c>
      <c r="R209" s="337"/>
    </row>
    <row r="210" spans="1:18" s="222" customFormat="1" ht="28.5" customHeight="1">
      <c r="A210" s="885" t="s">
        <v>335</v>
      </c>
      <c r="B210" s="444"/>
      <c r="C210" s="897" t="s">
        <v>341</v>
      </c>
      <c r="D210" s="897"/>
      <c r="E210" s="232"/>
      <c r="F210" s="308">
        <v>1035</v>
      </c>
      <c r="G210" s="311"/>
      <c r="H210" s="310">
        <f t="shared" ref="H210:H215" si="65">SUM(F210:G210)</f>
        <v>1035</v>
      </c>
      <c r="I210" s="308">
        <v>172.24</v>
      </c>
      <c r="J210" s="309"/>
      <c r="K210" s="310">
        <f>SUM(I210:J210)</f>
        <v>172.24</v>
      </c>
      <c r="L210" s="308"/>
      <c r="M210" s="311"/>
      <c r="N210" s="310"/>
      <c r="O210" s="308">
        <f t="shared" ref="O210" si="66">I210+L210</f>
        <v>172.24</v>
      </c>
      <c r="P210" s="309"/>
      <c r="Q210" s="339">
        <f t="shared" ref="Q210" si="67">SUM(O210:P210)</f>
        <v>172.24</v>
      </c>
      <c r="R210" s="337"/>
    </row>
    <row r="211" spans="1:18" s="222" customFormat="1" ht="28.5" customHeight="1">
      <c r="A211" s="886"/>
      <c r="B211" s="241"/>
      <c r="C211" s="898" t="s">
        <v>342</v>
      </c>
      <c r="D211" s="899"/>
      <c r="E211" s="294"/>
      <c r="F211" s="245">
        <v>9265.57</v>
      </c>
      <c r="G211" s="289"/>
      <c r="H211" s="247">
        <f t="shared" si="65"/>
        <v>9265.57</v>
      </c>
      <c r="I211" s="245"/>
      <c r="J211" s="317"/>
      <c r="K211" s="247"/>
      <c r="L211" s="245"/>
      <c r="M211" s="289"/>
      <c r="N211" s="247"/>
      <c r="O211" s="245"/>
      <c r="P211" s="289"/>
      <c r="Q211" s="343"/>
      <c r="R211" s="337"/>
    </row>
    <row r="212" spans="1:18" s="222" customFormat="1" ht="28.5" customHeight="1">
      <c r="A212" s="886"/>
      <c r="B212" s="255"/>
      <c r="C212" s="894" t="s">
        <v>343</v>
      </c>
      <c r="D212" s="900"/>
      <c r="E212" s="294"/>
      <c r="F212" s="245">
        <v>1642.17</v>
      </c>
      <c r="G212" s="289">
        <v>-52.5</v>
      </c>
      <c r="H212" s="252">
        <f t="shared" si="65"/>
        <v>1589.67</v>
      </c>
      <c r="I212" s="245"/>
      <c r="J212" s="317"/>
      <c r="K212" s="252"/>
      <c r="L212" s="245"/>
      <c r="M212" s="289"/>
      <c r="N212" s="252"/>
      <c r="O212" s="250"/>
      <c r="P212" s="251"/>
      <c r="Q212" s="343"/>
      <c r="R212" s="337"/>
    </row>
    <row r="213" spans="1:18" s="222" customFormat="1" ht="28.5" customHeight="1">
      <c r="A213" s="886"/>
      <c r="B213" s="274"/>
      <c r="C213" s="894" t="s">
        <v>344</v>
      </c>
      <c r="D213" s="900"/>
      <c r="E213" s="294"/>
      <c r="F213" s="245">
        <v>991</v>
      </c>
      <c r="G213" s="289"/>
      <c r="H213" s="252">
        <f t="shared" si="65"/>
        <v>991</v>
      </c>
      <c r="I213" s="245">
        <v>121.46</v>
      </c>
      <c r="J213" s="317"/>
      <c r="K213" s="252">
        <f t="shared" ref="K213:K217" si="68">SUM(I213:J213)</f>
        <v>121.46</v>
      </c>
      <c r="L213" s="245"/>
      <c r="M213" s="289"/>
      <c r="N213" s="252"/>
      <c r="O213" s="250">
        <f>I213+L213</f>
        <v>121.46</v>
      </c>
      <c r="P213" s="251"/>
      <c r="Q213" s="343">
        <f>SUM(O213:P213)</f>
        <v>121.46</v>
      </c>
      <c r="R213" s="337"/>
    </row>
    <row r="214" spans="1:18" s="222" customFormat="1" ht="28.5" customHeight="1">
      <c r="A214" s="886"/>
      <c r="B214" s="233"/>
      <c r="C214" s="894" t="s">
        <v>345</v>
      </c>
      <c r="D214" s="900"/>
      <c r="E214" s="244"/>
      <c r="F214" s="245">
        <v>2436.36</v>
      </c>
      <c r="G214" s="289"/>
      <c r="H214" s="252">
        <f t="shared" si="65"/>
        <v>2436.36</v>
      </c>
      <c r="I214" s="245"/>
      <c r="J214" s="317"/>
      <c r="K214" s="252"/>
      <c r="L214" s="245">
        <v>235.1</v>
      </c>
      <c r="M214" s="289"/>
      <c r="N214" s="252">
        <f>SUM(L214:M214)</f>
        <v>235.1</v>
      </c>
      <c r="O214" s="250">
        <f>I214+L214</f>
        <v>235.1</v>
      </c>
      <c r="P214" s="251"/>
      <c r="Q214" s="343">
        <f>SUM(O214:P214)</f>
        <v>235.1</v>
      </c>
      <c r="R214" s="337"/>
    </row>
    <row r="215" spans="1:18" s="222" customFormat="1" ht="28.5" customHeight="1">
      <c r="A215" s="886"/>
      <c r="B215" s="255"/>
      <c r="C215" s="901" t="s">
        <v>346</v>
      </c>
      <c r="D215" s="902"/>
      <c r="E215" s="236"/>
      <c r="F215" s="857">
        <v>58355</v>
      </c>
      <c r="G215" s="251"/>
      <c r="H215" s="865">
        <f t="shared" si="65"/>
        <v>58355</v>
      </c>
      <c r="I215" s="250"/>
      <c r="J215" s="312"/>
      <c r="K215" s="252"/>
      <c r="L215" s="250"/>
      <c r="M215" s="251"/>
      <c r="N215" s="252"/>
      <c r="O215" s="250"/>
      <c r="P215" s="251"/>
      <c r="Q215" s="343"/>
      <c r="R215" s="337"/>
    </row>
    <row r="216" spans="1:18" s="222" customFormat="1" ht="28.5" customHeight="1">
      <c r="A216" s="886"/>
      <c r="B216" s="241"/>
      <c r="C216" s="398"/>
      <c r="D216" s="235" t="s">
        <v>347</v>
      </c>
      <c r="E216" s="244"/>
      <c r="F216" s="858"/>
      <c r="G216" s="254"/>
      <c r="H216" s="864"/>
      <c r="I216" s="253">
        <v>32.4</v>
      </c>
      <c r="J216" s="313"/>
      <c r="K216" s="257">
        <f t="shared" si="68"/>
        <v>32.4</v>
      </c>
      <c r="L216" s="253"/>
      <c r="M216" s="254"/>
      <c r="N216" s="257"/>
      <c r="O216" s="250">
        <f t="shared" ref="O216:O217" si="69">I216+L216</f>
        <v>32.4</v>
      </c>
      <c r="P216" s="251"/>
      <c r="Q216" s="343">
        <f t="shared" ref="Q216:Q217" si="70">SUM(O216:P216)</f>
        <v>32.4</v>
      </c>
      <c r="R216" s="337"/>
    </row>
    <row r="217" spans="1:18" s="222" customFormat="1" ht="28.5" customHeight="1">
      <c r="A217" s="886"/>
      <c r="B217" s="233"/>
      <c r="C217" s="894" t="s">
        <v>348</v>
      </c>
      <c r="D217" s="900"/>
      <c r="E217" s="236"/>
      <c r="F217" s="250">
        <v>137385.70000000001</v>
      </c>
      <c r="G217" s="251"/>
      <c r="H217" s="252">
        <f t="shared" ref="H217:H221" si="71">SUM(F217:G217)</f>
        <v>137385.70000000001</v>
      </c>
      <c r="I217" s="250">
        <v>321.57</v>
      </c>
      <c r="J217" s="312"/>
      <c r="K217" s="252">
        <f t="shared" si="68"/>
        <v>321.57</v>
      </c>
      <c r="L217" s="250"/>
      <c r="M217" s="251"/>
      <c r="N217" s="252"/>
      <c r="O217" s="250">
        <f t="shared" si="69"/>
        <v>321.57</v>
      </c>
      <c r="P217" s="251"/>
      <c r="Q217" s="343">
        <f t="shared" si="70"/>
        <v>321.57</v>
      </c>
      <c r="R217" s="337"/>
    </row>
    <row r="218" spans="1:18" s="222" customFormat="1" ht="28.5" customHeight="1">
      <c r="A218" s="886"/>
      <c r="B218" s="274"/>
      <c r="C218" s="894" t="s">
        <v>349</v>
      </c>
      <c r="D218" s="900"/>
      <c r="E218" s="244"/>
      <c r="F218" s="250">
        <v>3961.76</v>
      </c>
      <c r="G218" s="254"/>
      <c r="H218" s="257">
        <f t="shared" si="71"/>
        <v>3961.76</v>
      </c>
      <c r="I218" s="253"/>
      <c r="J218" s="313"/>
      <c r="K218" s="257"/>
      <c r="L218" s="253"/>
      <c r="M218" s="254"/>
      <c r="N218" s="257"/>
      <c r="O218" s="250"/>
      <c r="P218" s="312"/>
      <c r="Q218" s="343"/>
      <c r="R218" s="337"/>
    </row>
    <row r="219" spans="1:18" s="222" customFormat="1" ht="28.5" customHeight="1">
      <c r="A219" s="886"/>
      <c r="B219" s="274"/>
      <c r="C219" s="894" t="s">
        <v>350</v>
      </c>
      <c r="D219" s="894"/>
      <c r="E219" s="244"/>
      <c r="F219" s="298">
        <v>1443.24</v>
      </c>
      <c r="G219" s="445"/>
      <c r="H219" s="446">
        <f t="shared" si="71"/>
        <v>1443.24</v>
      </c>
      <c r="I219" s="253"/>
      <c r="J219" s="313"/>
      <c r="K219" s="257"/>
      <c r="L219" s="253">
        <v>757.16</v>
      </c>
      <c r="M219" s="254"/>
      <c r="N219" s="257">
        <f>SUM(L219:M219)</f>
        <v>757.16</v>
      </c>
      <c r="O219" s="250">
        <f t="shared" ref="O219:O220" si="72">I219+L219</f>
        <v>757.16</v>
      </c>
      <c r="P219" s="312"/>
      <c r="Q219" s="343">
        <f t="shared" ref="Q219:Q220" si="73">SUM(O219:P219)</f>
        <v>757.16</v>
      </c>
      <c r="R219" s="337"/>
    </row>
    <row r="220" spans="1:18" s="222" customFormat="1" ht="28.5" customHeight="1">
      <c r="A220" s="886"/>
      <c r="B220" s="255"/>
      <c r="C220" s="894" t="s">
        <v>351</v>
      </c>
      <c r="D220" s="894"/>
      <c r="E220" s="244"/>
      <c r="F220" s="298">
        <v>1435.65</v>
      </c>
      <c r="G220" s="445">
        <v>40.840000000000003</v>
      </c>
      <c r="H220" s="446">
        <f t="shared" si="71"/>
        <v>1476.49</v>
      </c>
      <c r="I220" s="253"/>
      <c r="J220" s="313"/>
      <c r="K220" s="257"/>
      <c r="L220" s="253">
        <v>428.75</v>
      </c>
      <c r="M220" s="254"/>
      <c r="N220" s="257">
        <f>SUM(L220:M220)</f>
        <v>428.75</v>
      </c>
      <c r="O220" s="250">
        <f t="shared" si="72"/>
        <v>428.75</v>
      </c>
      <c r="P220" s="312"/>
      <c r="Q220" s="343">
        <f t="shared" si="73"/>
        <v>428.75</v>
      </c>
      <c r="R220" s="337"/>
    </row>
    <row r="221" spans="1:18" s="222" customFormat="1" ht="28.5" customHeight="1">
      <c r="A221" s="886"/>
      <c r="B221" s="255"/>
      <c r="C221" s="894" t="s">
        <v>352</v>
      </c>
      <c r="D221" s="894"/>
      <c r="E221" s="244"/>
      <c r="F221" s="250">
        <v>933.4</v>
      </c>
      <c r="G221" s="251"/>
      <c r="H221" s="252">
        <f t="shared" si="71"/>
        <v>933.4</v>
      </c>
      <c r="I221" s="253"/>
      <c r="J221" s="313"/>
      <c r="K221" s="252"/>
      <c r="L221" s="253"/>
      <c r="M221" s="254"/>
      <c r="N221" s="252"/>
      <c r="O221" s="253"/>
      <c r="P221" s="251"/>
      <c r="Q221" s="341"/>
      <c r="R221" s="337"/>
    </row>
    <row r="222" spans="1:18" s="222" customFormat="1" ht="28.5" customHeight="1">
      <c r="A222" s="886"/>
      <c r="B222" s="274"/>
      <c r="C222" s="894" t="s">
        <v>353</v>
      </c>
      <c r="D222" s="894"/>
      <c r="E222" s="244"/>
      <c r="F222" s="250">
        <v>79067.66</v>
      </c>
      <c r="G222" s="251">
        <v>-60530.59</v>
      </c>
      <c r="H222" s="252">
        <f t="shared" ref="H222:H224" si="74">SUM(F222:G222)</f>
        <v>18537.070000000007</v>
      </c>
      <c r="I222" s="332"/>
      <c r="J222" s="475"/>
      <c r="K222" s="252"/>
      <c r="L222" s="378"/>
      <c r="M222" s="335"/>
      <c r="N222" s="252"/>
      <c r="O222" s="250"/>
      <c r="P222" s="251"/>
      <c r="Q222" s="340"/>
      <c r="R222" s="337"/>
    </row>
    <row r="223" spans="1:18" s="222" customFormat="1" ht="28.5" customHeight="1">
      <c r="A223" s="886"/>
      <c r="B223" s="274"/>
      <c r="C223" s="894" t="s">
        <v>354</v>
      </c>
      <c r="D223" s="894"/>
      <c r="E223" s="236"/>
      <c r="F223" s="245">
        <v>146524.49</v>
      </c>
      <c r="G223" s="251"/>
      <c r="H223" s="252">
        <f t="shared" si="74"/>
        <v>146524.49</v>
      </c>
      <c r="I223" s="332"/>
      <c r="J223" s="475"/>
      <c r="K223" s="252"/>
      <c r="L223" s="378"/>
      <c r="M223" s="335"/>
      <c r="N223" s="252"/>
      <c r="O223" s="250"/>
      <c r="P223" s="251"/>
      <c r="Q223" s="340"/>
      <c r="R223" s="337"/>
    </row>
    <row r="224" spans="1:18" s="222" customFormat="1" ht="28.5" customHeight="1">
      <c r="A224" s="886"/>
      <c r="B224" s="354"/>
      <c r="C224" s="894" t="s">
        <v>334</v>
      </c>
      <c r="D224" s="894"/>
      <c r="E224" s="236"/>
      <c r="F224" s="245">
        <v>114628.25</v>
      </c>
      <c r="G224" s="251">
        <f>-152+-9.91+-149+-234+-348+-198+-58+-84+-122+-367+-323.27</f>
        <v>-2045.1799999999998</v>
      </c>
      <c r="H224" s="252">
        <f t="shared" si="74"/>
        <v>112583.07</v>
      </c>
      <c r="I224" s="448"/>
      <c r="J224" s="449"/>
      <c r="K224" s="450"/>
      <c r="L224" s="448"/>
      <c r="M224" s="449"/>
      <c r="N224" s="450"/>
      <c r="O224" s="448"/>
      <c r="P224" s="449"/>
      <c r="Q224" s="488"/>
      <c r="R224" s="337"/>
    </row>
    <row r="225" spans="1:18" s="222" customFormat="1" ht="28.5" customHeight="1">
      <c r="A225" s="886"/>
      <c r="B225" s="354"/>
      <c r="C225" s="447"/>
      <c r="D225" s="447"/>
      <c r="E225" s="236"/>
      <c r="F225" s="448"/>
      <c r="G225" s="449"/>
      <c r="H225" s="450"/>
      <c r="I225" s="476"/>
      <c r="J225" s="477"/>
      <c r="K225" s="450"/>
      <c r="L225" s="478"/>
      <c r="M225" s="476"/>
      <c r="N225" s="450"/>
      <c r="O225" s="448"/>
      <c r="P225" s="449"/>
      <c r="Q225" s="488"/>
      <c r="R225" s="337"/>
    </row>
    <row r="226" spans="1:18" s="222" customFormat="1" ht="28.5" customHeight="1">
      <c r="A226" s="886"/>
      <c r="B226" s="451"/>
      <c r="C226" s="895"/>
      <c r="D226" s="895"/>
      <c r="E226" s="265"/>
      <c r="F226" s="266"/>
      <c r="G226" s="315"/>
      <c r="H226" s="268"/>
      <c r="I226" s="479"/>
      <c r="J226" s="480"/>
      <c r="K226" s="268"/>
      <c r="L226" s="481"/>
      <c r="M226" s="482"/>
      <c r="N226" s="268"/>
      <c r="O226" s="266"/>
      <c r="P226" s="315"/>
      <c r="Q226" s="342"/>
      <c r="R226" s="337"/>
    </row>
    <row r="227" spans="1:18" s="222" customFormat="1" ht="28.5" customHeight="1">
      <c r="A227" s="887"/>
      <c r="B227" s="241"/>
      <c r="C227" s="896" t="s">
        <v>88</v>
      </c>
      <c r="D227" s="896"/>
      <c r="E227" s="452"/>
      <c r="F227" s="453">
        <f t="shared" ref="F227:I227" si="75">SUM(F196:F200,F210:F226)</f>
        <v>563584.64</v>
      </c>
      <c r="G227" s="454">
        <f t="shared" si="75"/>
        <v>-62587.43</v>
      </c>
      <c r="H227" s="455">
        <f t="shared" si="75"/>
        <v>500997.21</v>
      </c>
      <c r="I227" s="483">
        <f t="shared" si="75"/>
        <v>1094</v>
      </c>
      <c r="J227" s="484"/>
      <c r="K227" s="455">
        <f t="shared" ref="K227:O227" si="76">SUM(K196:K200,K210:K226)</f>
        <v>1094</v>
      </c>
      <c r="L227" s="453">
        <f t="shared" si="76"/>
        <v>2629.6</v>
      </c>
      <c r="M227" s="454"/>
      <c r="N227" s="455">
        <f t="shared" si="76"/>
        <v>2629.6</v>
      </c>
      <c r="O227" s="483">
        <f t="shared" si="76"/>
        <v>3723.6000000000004</v>
      </c>
      <c r="P227" s="484"/>
      <c r="Q227" s="484">
        <f>SUM(Q196:Q200,Q210:Q226)</f>
        <v>3723.6000000000004</v>
      </c>
      <c r="R227" s="489"/>
    </row>
    <row r="228" spans="1:18" s="222" customFormat="1" ht="28.5" hidden="1" customHeight="1">
      <c r="A228" s="456"/>
      <c r="B228" s="241"/>
      <c r="C228" s="894"/>
      <c r="D228" s="894"/>
      <c r="E228" s="236"/>
      <c r="F228" s="457">
        <f>SUM(F195:F201,F211:F222)</f>
        <v>5018879.7100000009</v>
      </c>
      <c r="G228" s="449"/>
      <c r="H228" s="458"/>
      <c r="I228" s="457">
        <f>SUM(I195:I201,I211:I222)</f>
        <v>6167.57</v>
      </c>
      <c r="J228" s="449"/>
      <c r="K228" s="458"/>
      <c r="L228" s="457">
        <f>SUM(L195:L201,L211:L222)</f>
        <v>54686.12999999999</v>
      </c>
      <c r="M228" s="449"/>
      <c r="N228" s="458"/>
      <c r="O228" s="457">
        <f>SUM(O195:O201,O211:O222)</f>
        <v>60853.699999999975</v>
      </c>
      <c r="P228" s="449"/>
      <c r="Q228" s="490"/>
      <c r="R228" s="337"/>
    </row>
    <row r="229" spans="1:18" s="222" customFormat="1" ht="28.5" hidden="1" customHeight="1">
      <c r="A229" s="456"/>
      <c r="B229" s="241"/>
      <c r="C229" s="249"/>
      <c r="D229" s="243"/>
      <c r="E229" s="244"/>
      <c r="F229" s="457">
        <f t="shared" ref="F229:F238" si="77">SUM(F195:F202,F212:F223)</f>
        <v>5156138.6300000008</v>
      </c>
      <c r="G229" s="449"/>
      <c r="H229" s="458"/>
      <c r="I229" s="457">
        <f t="shared" ref="I229:I238" si="78">SUM(I195:I202,I212:I223)</f>
        <v>6167.57</v>
      </c>
      <c r="J229" s="449"/>
      <c r="K229" s="458"/>
      <c r="L229" s="457">
        <f t="shared" ref="L229:L238" si="79">SUM(L195:L202,L212:L223)</f>
        <v>54686.12999999999</v>
      </c>
      <c r="M229" s="449"/>
      <c r="N229" s="458"/>
      <c r="O229" s="457">
        <f t="shared" ref="O229:O238" si="80">SUM(O195:O202,O212:O223)</f>
        <v>60853.699999999975</v>
      </c>
      <c r="P229" s="449"/>
      <c r="Q229" s="490"/>
      <c r="R229" s="337"/>
    </row>
    <row r="230" spans="1:18" s="222" customFormat="1" ht="28.5" hidden="1" customHeight="1">
      <c r="A230" s="456"/>
      <c r="B230" s="241"/>
      <c r="C230" s="249"/>
      <c r="D230" s="243"/>
      <c r="E230" s="244"/>
      <c r="F230" s="457">
        <f t="shared" si="77"/>
        <v>551641.9</v>
      </c>
      <c r="G230" s="449"/>
      <c r="H230" s="458"/>
      <c r="I230" s="457">
        <f t="shared" si="78"/>
        <v>921.76</v>
      </c>
      <c r="J230" s="449"/>
      <c r="K230" s="458"/>
      <c r="L230" s="457">
        <f t="shared" si="79"/>
        <v>2629.6</v>
      </c>
      <c r="M230" s="449"/>
      <c r="N230" s="458"/>
      <c r="O230" s="457">
        <f t="shared" si="80"/>
        <v>3551.36</v>
      </c>
      <c r="P230" s="449"/>
      <c r="Q230" s="490"/>
      <c r="R230" s="337"/>
    </row>
    <row r="231" spans="1:18" s="222" customFormat="1" ht="28.5" hidden="1" customHeight="1">
      <c r="A231" s="456"/>
      <c r="B231" s="241"/>
      <c r="C231" s="249"/>
      <c r="D231" s="243"/>
      <c r="E231" s="244"/>
      <c r="F231" s="457">
        <f t="shared" si="77"/>
        <v>548321.25</v>
      </c>
      <c r="G231" s="449"/>
      <c r="H231" s="458"/>
      <c r="I231" s="457">
        <f t="shared" si="78"/>
        <v>526.21</v>
      </c>
      <c r="J231" s="449"/>
      <c r="K231" s="458"/>
      <c r="L231" s="457">
        <f t="shared" si="79"/>
        <v>2509.1</v>
      </c>
      <c r="M231" s="449"/>
      <c r="N231" s="458"/>
      <c r="O231" s="457">
        <f t="shared" si="80"/>
        <v>3035.31</v>
      </c>
      <c r="P231" s="449"/>
      <c r="Q231" s="490"/>
      <c r="R231" s="337"/>
    </row>
    <row r="232" spans="1:18" s="222" customFormat="1" ht="28.5" hidden="1" customHeight="1">
      <c r="A232" s="456"/>
      <c r="B232" s="241"/>
      <c r="C232" s="249"/>
      <c r="D232" s="243"/>
      <c r="E232" s="244"/>
      <c r="F232" s="457">
        <f t="shared" si="77"/>
        <v>544300.66999999993</v>
      </c>
      <c r="G232" s="449"/>
      <c r="H232" s="458"/>
      <c r="I232" s="457">
        <f t="shared" si="78"/>
        <v>526.21</v>
      </c>
      <c r="J232" s="449"/>
      <c r="K232" s="458"/>
      <c r="L232" s="457">
        <f t="shared" si="79"/>
        <v>1253.8499999999999</v>
      </c>
      <c r="M232" s="449"/>
      <c r="N232" s="458"/>
      <c r="O232" s="457">
        <f t="shared" si="80"/>
        <v>1780.06</v>
      </c>
      <c r="P232" s="449"/>
      <c r="Q232" s="490"/>
      <c r="R232" s="337"/>
    </row>
    <row r="233" spans="1:18" s="222" customFormat="1" ht="28.5" hidden="1" customHeight="1">
      <c r="A233" s="456"/>
      <c r="B233" s="241"/>
      <c r="C233" s="249"/>
      <c r="D233" s="243"/>
      <c r="E233" s="244"/>
      <c r="F233" s="457">
        <f t="shared" si="77"/>
        <v>1049530.31</v>
      </c>
      <c r="G233" s="449"/>
      <c r="H233" s="458"/>
      <c r="I233" s="457">
        <f t="shared" si="78"/>
        <v>1620.21</v>
      </c>
      <c r="J233" s="449"/>
      <c r="K233" s="458"/>
      <c r="L233" s="457">
        <f t="shared" si="79"/>
        <v>3844.5699999999997</v>
      </c>
      <c r="M233" s="449"/>
      <c r="N233" s="458"/>
      <c r="O233" s="457">
        <f t="shared" si="80"/>
        <v>5464.7800000000007</v>
      </c>
      <c r="P233" s="449"/>
      <c r="Q233" s="490"/>
      <c r="R233" s="337"/>
    </row>
    <row r="234" spans="1:18" s="222" customFormat="1" ht="28.5" hidden="1" customHeight="1">
      <c r="A234" s="456"/>
      <c r="B234" s="241"/>
      <c r="C234" s="249"/>
      <c r="D234" s="243"/>
      <c r="E234" s="244"/>
      <c r="F234" s="457">
        <f t="shared" si="77"/>
        <v>6068410.0200000014</v>
      </c>
      <c r="G234" s="449"/>
      <c r="H234" s="458"/>
      <c r="I234" s="457">
        <f t="shared" si="78"/>
        <v>7755.3799999999992</v>
      </c>
      <c r="J234" s="449"/>
      <c r="K234" s="458"/>
      <c r="L234" s="457">
        <f t="shared" si="79"/>
        <v>58501.639999999992</v>
      </c>
      <c r="M234" s="449"/>
      <c r="N234" s="458"/>
      <c r="O234" s="457">
        <f t="shared" si="80"/>
        <v>66257.019999999975</v>
      </c>
      <c r="P234" s="449"/>
      <c r="Q234" s="490"/>
      <c r="R234" s="337"/>
    </row>
    <row r="235" spans="1:18" s="222" customFormat="1" ht="28.5" hidden="1" customHeight="1">
      <c r="A235" s="456"/>
      <c r="B235" s="241"/>
      <c r="C235" s="249"/>
      <c r="D235" s="243"/>
      <c r="E235" s="244"/>
      <c r="F235" s="457">
        <f t="shared" si="77"/>
        <v>11086597.430000002</v>
      </c>
      <c r="G235" s="449"/>
      <c r="H235" s="458"/>
      <c r="I235" s="457">
        <f t="shared" si="78"/>
        <v>13429.14</v>
      </c>
      <c r="J235" s="449"/>
      <c r="K235" s="458"/>
      <c r="L235" s="457">
        <f t="shared" si="79"/>
        <v>113187.76999999999</v>
      </c>
      <c r="M235" s="449"/>
      <c r="N235" s="458"/>
      <c r="O235" s="457">
        <f t="shared" si="80"/>
        <v>126616.90999999995</v>
      </c>
      <c r="P235" s="449"/>
      <c r="Q235" s="490"/>
      <c r="R235" s="337"/>
    </row>
    <row r="236" spans="1:18" s="222" customFormat="1" ht="28.5" hidden="1" customHeight="1">
      <c r="A236" s="456"/>
      <c r="B236" s="241"/>
      <c r="C236" s="249"/>
      <c r="D236" s="243"/>
      <c r="E236" s="244"/>
      <c r="F236" s="457">
        <f t="shared" si="77"/>
        <v>11634277.570000002</v>
      </c>
      <c r="G236" s="449"/>
      <c r="H236" s="458"/>
      <c r="I236" s="457">
        <f t="shared" si="78"/>
        <v>14350.9</v>
      </c>
      <c r="J236" s="449"/>
      <c r="K236" s="458"/>
      <c r="L236" s="457">
        <f t="shared" si="79"/>
        <v>115817.37</v>
      </c>
      <c r="M236" s="449"/>
      <c r="N236" s="458"/>
      <c r="O236" s="457">
        <f t="shared" si="80"/>
        <v>130168.26999999995</v>
      </c>
      <c r="P236" s="449"/>
      <c r="Q236" s="490"/>
      <c r="R236" s="337"/>
    </row>
    <row r="237" spans="1:18" ht="28.5" hidden="1" customHeight="1">
      <c r="A237" s="456"/>
      <c r="B237" s="274"/>
      <c r="C237" s="249"/>
      <c r="D237" s="243"/>
      <c r="E237" s="244"/>
      <c r="F237" s="457">
        <f t="shared" si="77"/>
        <v>12182190.580000002</v>
      </c>
      <c r="G237" s="324"/>
      <c r="H237" s="459"/>
      <c r="I237" s="457">
        <f t="shared" si="78"/>
        <v>15049.349999999999</v>
      </c>
      <c r="J237" s="324"/>
      <c r="K237" s="459"/>
      <c r="L237" s="457">
        <f t="shared" si="79"/>
        <v>117569.31</v>
      </c>
      <c r="M237" s="324"/>
      <c r="N237" s="459"/>
      <c r="O237" s="457">
        <f t="shared" si="80"/>
        <v>132618.65999999997</v>
      </c>
      <c r="P237" s="324"/>
      <c r="Q237" s="491"/>
    </row>
    <row r="238" spans="1:18" ht="28.5" hidden="1" customHeight="1">
      <c r="A238" s="460"/>
      <c r="B238" s="461"/>
      <c r="C238" s="895"/>
      <c r="D238" s="895"/>
      <c r="E238" s="265"/>
      <c r="F238" s="457">
        <f t="shared" si="77"/>
        <v>12734321.170000002</v>
      </c>
      <c r="G238" s="462"/>
      <c r="H238" s="463"/>
      <c r="I238" s="457">
        <f t="shared" si="78"/>
        <v>15575.559999999998</v>
      </c>
      <c r="J238" s="462"/>
      <c r="K238" s="463"/>
      <c r="L238" s="457">
        <f t="shared" si="79"/>
        <v>118394.41</v>
      </c>
      <c r="M238" s="462"/>
      <c r="N238" s="463"/>
      <c r="O238" s="457">
        <f t="shared" si="80"/>
        <v>133969.96999999997</v>
      </c>
      <c r="P238" s="462"/>
      <c r="Q238" s="492"/>
    </row>
    <row r="239" spans="1:18" ht="28.5" customHeight="1">
      <c r="A239" s="882" t="s">
        <v>36</v>
      </c>
      <c r="B239" s="883"/>
      <c r="C239" s="883"/>
      <c r="D239" s="883"/>
      <c r="E239" s="884"/>
      <c r="F239" s="464">
        <f t="shared" ref="F239:H239" si="81">SUM(F227,F195,F21)</f>
        <v>5314408.0099999988</v>
      </c>
      <c r="G239" s="465">
        <f t="shared" si="81"/>
        <v>-62645.9</v>
      </c>
      <c r="H239" s="466">
        <f t="shared" si="81"/>
        <v>5251762.1099999994</v>
      </c>
      <c r="I239" s="485">
        <f t="shared" ref="I239:Q239" si="82">SUM(I227,I195,I21)</f>
        <v>6434.06</v>
      </c>
      <c r="J239" s="466">
        <f t="shared" si="82"/>
        <v>-55.37</v>
      </c>
      <c r="K239" s="486">
        <f t="shared" si="82"/>
        <v>6378.6900000000005</v>
      </c>
      <c r="L239" s="464">
        <f t="shared" si="82"/>
        <v>60472.779999999992</v>
      </c>
      <c r="M239" s="465">
        <f t="shared" si="82"/>
        <v>234.72000000000003</v>
      </c>
      <c r="N239" s="486">
        <f t="shared" si="82"/>
        <v>60707.499999999985</v>
      </c>
      <c r="O239" s="464">
        <f t="shared" si="82"/>
        <v>66906.839999999982</v>
      </c>
      <c r="P239" s="465">
        <f t="shared" si="82"/>
        <v>179.35000000000002</v>
      </c>
      <c r="Q239" s="493">
        <f t="shared" si="82"/>
        <v>67086.189999999973</v>
      </c>
    </row>
    <row r="240" spans="1:18" ht="28.5" customHeight="1">
      <c r="A240" s="222"/>
      <c r="B240" s="222"/>
      <c r="C240" s="222"/>
      <c r="D240" s="401"/>
      <c r="E240" s="222"/>
      <c r="F240" s="222"/>
      <c r="G240" s="222"/>
      <c r="H240" s="222"/>
      <c r="I240" s="222"/>
      <c r="J240" s="222"/>
      <c r="K240" s="222"/>
      <c r="L240" s="222"/>
      <c r="M240" s="222"/>
      <c r="N240" s="222"/>
      <c r="O240" s="222"/>
      <c r="P240" s="222"/>
      <c r="Q240" s="222"/>
    </row>
    <row r="241" spans="1:17" ht="28.5" customHeight="1">
      <c r="A241" s="222"/>
      <c r="B241" s="222"/>
      <c r="C241" s="222"/>
      <c r="D241" s="222"/>
      <c r="E241" s="222"/>
      <c r="F241" s="222"/>
      <c r="G241" s="222"/>
      <c r="H241" s="222"/>
      <c r="I241" s="222"/>
      <c r="J241" s="222"/>
      <c r="K241" s="222"/>
      <c r="L241" s="222"/>
      <c r="M241" s="222"/>
      <c r="N241" s="222"/>
      <c r="O241" s="222"/>
      <c r="P241" s="222"/>
      <c r="Q241" s="222"/>
    </row>
    <row r="242" spans="1:17" ht="28.5" customHeight="1">
      <c r="A242" s="222"/>
      <c r="B242" s="222"/>
      <c r="C242" s="222"/>
      <c r="D242" s="401"/>
      <c r="E242" s="222"/>
      <c r="F242" s="222"/>
      <c r="G242" s="222"/>
      <c r="H242" s="222"/>
      <c r="I242" s="222"/>
      <c r="J242" s="222"/>
      <c r="K242" s="222"/>
      <c r="L242" s="222"/>
      <c r="M242" s="222"/>
      <c r="N242" s="222"/>
      <c r="O242" s="222"/>
      <c r="P242" s="222"/>
      <c r="Q242" s="222"/>
    </row>
    <row r="243" spans="1:17" ht="28.5" customHeight="1">
      <c r="A243" s="222"/>
      <c r="B243" s="222"/>
      <c r="C243" s="222"/>
      <c r="D243" s="222"/>
      <c r="E243" s="222"/>
      <c r="F243" s="222"/>
      <c r="G243" s="222"/>
      <c r="H243" s="222"/>
      <c r="I243" s="222"/>
      <c r="J243" s="222"/>
      <c r="K243" s="222"/>
      <c r="L243" s="222"/>
      <c r="M243" s="222"/>
      <c r="N243" s="222"/>
      <c r="O243" s="222"/>
      <c r="P243" s="222"/>
      <c r="Q243" s="222"/>
    </row>
    <row r="244" spans="1:17" ht="28.5" customHeight="1">
      <c r="A244" s="227"/>
      <c r="B244" s="227"/>
      <c r="C244" s="227"/>
      <c r="D244" s="227"/>
      <c r="E244" s="227"/>
      <c r="F244" s="227"/>
      <c r="G244" s="227"/>
      <c r="H244" s="227"/>
      <c r="I244" s="227"/>
      <c r="J244" s="227"/>
      <c r="K244" s="227"/>
      <c r="L244" s="227"/>
      <c r="M244" s="227"/>
      <c r="N244" s="227"/>
      <c r="O244" s="227"/>
      <c r="P244" s="227"/>
      <c r="Q244" s="227"/>
    </row>
  </sheetData>
  <mergeCells count="242">
    <mergeCell ref="A2:Q2"/>
    <mergeCell ref="A4:E4"/>
    <mergeCell ref="P4:Q4"/>
    <mergeCell ref="I5:Q5"/>
    <mergeCell ref="I6:K6"/>
    <mergeCell ref="L6:N6"/>
    <mergeCell ref="O6:Q6"/>
    <mergeCell ref="C8:D8"/>
    <mergeCell ref="C14:D14"/>
    <mergeCell ref="F8:F13"/>
    <mergeCell ref="A5:E7"/>
    <mergeCell ref="F5:H6"/>
    <mergeCell ref="C16:D16"/>
    <mergeCell ref="C19:D19"/>
    <mergeCell ref="C22:D22"/>
    <mergeCell ref="C25:D25"/>
    <mergeCell ref="C26:D26"/>
    <mergeCell ref="A28:Q28"/>
    <mergeCell ref="A31:Q31"/>
    <mergeCell ref="A33:E33"/>
    <mergeCell ref="P33:Q33"/>
    <mergeCell ref="F16:F18"/>
    <mergeCell ref="F19:F20"/>
    <mergeCell ref="F22:F24"/>
    <mergeCell ref="I34:Q34"/>
    <mergeCell ref="I35:K35"/>
    <mergeCell ref="L35:N35"/>
    <mergeCell ref="O35:Q35"/>
    <mergeCell ref="C37:D37"/>
    <mergeCell ref="C38:D38"/>
    <mergeCell ref="C39:D39"/>
    <mergeCell ref="C41:D41"/>
    <mergeCell ref="C42:D42"/>
    <mergeCell ref="F39:F40"/>
    <mergeCell ref="F42:F44"/>
    <mergeCell ref="F34:H35"/>
    <mergeCell ref="C45:D45"/>
    <mergeCell ref="C48:D48"/>
    <mergeCell ref="C50:D50"/>
    <mergeCell ref="C52:D52"/>
    <mergeCell ref="C53:D53"/>
    <mergeCell ref="C54:D54"/>
    <mergeCell ref="C55:D55"/>
    <mergeCell ref="A57:Q57"/>
    <mergeCell ref="A60:Q60"/>
    <mergeCell ref="F45:F47"/>
    <mergeCell ref="F48:F49"/>
    <mergeCell ref="F50:F51"/>
    <mergeCell ref="A62:E62"/>
    <mergeCell ref="P62:Q62"/>
    <mergeCell ref="I63:Q63"/>
    <mergeCell ref="I64:K64"/>
    <mergeCell ref="L64:N64"/>
    <mergeCell ref="O64:Q64"/>
    <mergeCell ref="C66:D66"/>
    <mergeCell ref="C67:D67"/>
    <mergeCell ref="C68:D68"/>
    <mergeCell ref="F63:H64"/>
    <mergeCell ref="C69:D69"/>
    <mergeCell ref="C70:D70"/>
    <mergeCell ref="C71:D71"/>
    <mergeCell ref="C72:D72"/>
    <mergeCell ref="C73:D73"/>
    <mergeCell ref="C74:D74"/>
    <mergeCell ref="C75:D75"/>
    <mergeCell ref="C76:D76"/>
    <mergeCell ref="C77:D77"/>
    <mergeCell ref="C79:D79"/>
    <mergeCell ref="C80:D80"/>
    <mergeCell ref="C81:D81"/>
    <mergeCell ref="C82:D82"/>
    <mergeCell ref="C83:D83"/>
    <mergeCell ref="C84:D84"/>
    <mergeCell ref="A86:Q86"/>
    <mergeCell ref="A89:Q89"/>
    <mergeCell ref="A91:E91"/>
    <mergeCell ref="P91:Q91"/>
    <mergeCell ref="I92:Q92"/>
    <mergeCell ref="I93:K93"/>
    <mergeCell ref="L93:N93"/>
    <mergeCell ref="O93:Q93"/>
    <mergeCell ref="C95:D95"/>
    <mergeCell ref="C96:D96"/>
    <mergeCell ref="C97:D97"/>
    <mergeCell ref="C98:D98"/>
    <mergeCell ref="C99:D99"/>
    <mergeCell ref="C100:D100"/>
    <mergeCell ref="C101:D101"/>
    <mergeCell ref="C102:D102"/>
    <mergeCell ref="C103:D103"/>
    <mergeCell ref="C105:D105"/>
    <mergeCell ref="C106:D106"/>
    <mergeCell ref="C107:D107"/>
    <mergeCell ref="C108:D108"/>
    <mergeCell ref="C109:D109"/>
    <mergeCell ref="C110:D110"/>
    <mergeCell ref="A115:Q115"/>
    <mergeCell ref="A118:Q118"/>
    <mergeCell ref="A120:E120"/>
    <mergeCell ref="P120:Q120"/>
    <mergeCell ref="I121:Q121"/>
    <mergeCell ref="I122:K122"/>
    <mergeCell ref="L122:N122"/>
    <mergeCell ref="O122:Q122"/>
    <mergeCell ref="C124:D124"/>
    <mergeCell ref="C125:D125"/>
    <mergeCell ref="C126:D126"/>
    <mergeCell ref="C127:D127"/>
    <mergeCell ref="C130:D130"/>
    <mergeCell ref="C132:D132"/>
    <mergeCell ref="C138:D138"/>
    <mergeCell ref="C139:D139"/>
    <mergeCell ref="C140:D140"/>
    <mergeCell ref="C141:D141"/>
    <mergeCell ref="C142:D142"/>
    <mergeCell ref="A144:Q144"/>
    <mergeCell ref="A147:Q147"/>
    <mergeCell ref="A149:E149"/>
    <mergeCell ref="P149:Q149"/>
    <mergeCell ref="I150:Q150"/>
    <mergeCell ref="I151:K151"/>
    <mergeCell ref="L151:N151"/>
    <mergeCell ref="O151:Q151"/>
    <mergeCell ref="C153:D153"/>
    <mergeCell ref="C154:D154"/>
    <mergeCell ref="C156:D156"/>
    <mergeCell ref="C159:D159"/>
    <mergeCell ref="C161:D161"/>
    <mergeCell ref="C162:D162"/>
    <mergeCell ref="C163:D163"/>
    <mergeCell ref="C164:D164"/>
    <mergeCell ref="C165:D165"/>
    <mergeCell ref="C166:D166"/>
    <mergeCell ref="C167:D167"/>
    <mergeCell ref="C168:D168"/>
    <mergeCell ref="C169:D169"/>
    <mergeCell ref="C170:D170"/>
    <mergeCell ref="C171:D171"/>
    <mergeCell ref="A173:Q173"/>
    <mergeCell ref="A176:Q176"/>
    <mergeCell ref="A178:E178"/>
    <mergeCell ref="P178:Q178"/>
    <mergeCell ref="I179:Q179"/>
    <mergeCell ref="I180:K180"/>
    <mergeCell ref="L180:N180"/>
    <mergeCell ref="O180:Q180"/>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C197:D197"/>
    <mergeCell ref="C200:D200"/>
    <mergeCell ref="A201:Q201"/>
    <mergeCell ref="A204:Q204"/>
    <mergeCell ref="A206:E206"/>
    <mergeCell ref="P206:Q206"/>
    <mergeCell ref="I207:Q207"/>
    <mergeCell ref="I208:K208"/>
    <mergeCell ref="L208:N208"/>
    <mergeCell ref="O208:Q208"/>
    <mergeCell ref="C227:D227"/>
    <mergeCell ref="C228:D228"/>
    <mergeCell ref="C238:D238"/>
    <mergeCell ref="C210:D210"/>
    <mergeCell ref="C211:D211"/>
    <mergeCell ref="C212:D212"/>
    <mergeCell ref="C213:D213"/>
    <mergeCell ref="C214:D214"/>
    <mergeCell ref="C215:D215"/>
    <mergeCell ref="C217:D217"/>
    <mergeCell ref="C218:D218"/>
    <mergeCell ref="C219:D219"/>
    <mergeCell ref="A239:E239"/>
    <mergeCell ref="A8:A21"/>
    <mergeCell ref="A22:A26"/>
    <mergeCell ref="A37:A55"/>
    <mergeCell ref="A66:A84"/>
    <mergeCell ref="A95:A113"/>
    <mergeCell ref="A124:A142"/>
    <mergeCell ref="A153:A171"/>
    <mergeCell ref="A182:A195"/>
    <mergeCell ref="A196:A200"/>
    <mergeCell ref="A210:A227"/>
    <mergeCell ref="A207:E209"/>
    <mergeCell ref="A179:E181"/>
    <mergeCell ref="A150:E152"/>
    <mergeCell ref="A121:E123"/>
    <mergeCell ref="A92:E94"/>
    <mergeCell ref="A63:E65"/>
    <mergeCell ref="A34:E36"/>
    <mergeCell ref="C220:D220"/>
    <mergeCell ref="C221:D221"/>
    <mergeCell ref="C222:D222"/>
    <mergeCell ref="C223:D223"/>
    <mergeCell ref="C224:D224"/>
    <mergeCell ref="C226:D226"/>
    <mergeCell ref="F77:F78"/>
    <mergeCell ref="F103:F104"/>
    <mergeCell ref="F110:F113"/>
    <mergeCell ref="F127:F129"/>
    <mergeCell ref="F132:F137"/>
    <mergeCell ref="F154:F155"/>
    <mergeCell ref="F156:F158"/>
    <mergeCell ref="F159:F160"/>
    <mergeCell ref="F197:F199"/>
    <mergeCell ref="F121:H122"/>
    <mergeCell ref="F92:H93"/>
    <mergeCell ref="F215:F216"/>
    <mergeCell ref="G8:G13"/>
    <mergeCell ref="H8:H13"/>
    <mergeCell ref="H16:H18"/>
    <mergeCell ref="H19:H20"/>
    <mergeCell ref="H22:H24"/>
    <mergeCell ref="H39:H40"/>
    <mergeCell ref="H42:H44"/>
    <mergeCell ref="H45:H47"/>
    <mergeCell ref="H48:H49"/>
    <mergeCell ref="H50:H51"/>
    <mergeCell ref="H77:H78"/>
    <mergeCell ref="H103:H104"/>
    <mergeCell ref="H110:H113"/>
    <mergeCell ref="H127:H129"/>
    <mergeCell ref="H132:H137"/>
    <mergeCell ref="H154:H155"/>
    <mergeCell ref="H156:H158"/>
    <mergeCell ref="H159:H160"/>
    <mergeCell ref="H197:H199"/>
    <mergeCell ref="H215:H216"/>
    <mergeCell ref="F207:H208"/>
    <mergeCell ref="F179:H180"/>
    <mergeCell ref="F150:H151"/>
  </mergeCells>
  <phoneticPr fontId="48"/>
  <pageMargins left="0.86527777777777803" right="0.78680555555555598" top="0.196527777777778" bottom="0.196527777777778" header="0.51180555555555596" footer="0.51180555555555596"/>
  <pageSetup paperSize="9" scale="74" orientation="landscape" r:id="rId1"/>
  <headerFooter alignWithMargins="0"/>
  <rowBreaks count="7" manualBreakCount="7">
    <brk id="29" max="16" man="1"/>
    <brk id="58" max="16" man="1"/>
    <brk id="87" max="16" man="1"/>
    <brk id="116" max="16" man="1"/>
    <brk id="145" max="16" man="1"/>
    <brk id="174" max="16" man="1"/>
    <brk id="202"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S68"/>
  <sheetViews>
    <sheetView view="pageBreakPreview" topLeftCell="A37" zoomScaleNormal="100" zoomScaleSheetLayoutView="100" workbookViewId="0">
      <selection activeCell="O1" sqref="O1:U1048576"/>
    </sheetView>
  </sheetViews>
  <sheetFormatPr defaultColWidth="9" defaultRowHeight="13.5"/>
  <cols>
    <col min="1" max="2" width="2.625" customWidth="1"/>
    <col min="3" max="3" width="0.875" customWidth="1"/>
    <col min="4" max="4" width="38.125" customWidth="1"/>
    <col min="5" max="5" width="11.625" customWidth="1"/>
    <col min="6" max="6" width="0.875" customWidth="1"/>
    <col min="7" max="7" width="14.625" customWidth="1"/>
    <col min="8" max="8" width="0.875" customWidth="1"/>
    <col min="9" max="9" width="15.25" customWidth="1"/>
    <col min="10" max="10" width="0.875" customWidth="1"/>
    <col min="11" max="11" width="14.625" customWidth="1"/>
    <col min="12" max="12" width="0.875" customWidth="1"/>
    <col min="13" max="13" width="14.625" customWidth="1"/>
    <col min="14" max="14" width="0.875" customWidth="1"/>
    <col min="15" max="15" width="2.625" customWidth="1"/>
  </cols>
  <sheetData>
    <row r="1" spans="1:16" ht="23.25" customHeight="1"/>
    <row r="2" spans="1:16" s="184" customFormat="1" ht="24" customHeight="1">
      <c r="A2" s="182"/>
      <c r="B2" s="186"/>
      <c r="C2" s="77"/>
      <c r="D2" s="76" t="s">
        <v>355</v>
      </c>
      <c r="E2" s="76"/>
      <c r="F2" s="187"/>
      <c r="G2" s="187"/>
      <c r="H2" s="187"/>
      <c r="I2" s="187"/>
      <c r="J2" s="187"/>
      <c r="K2" s="187"/>
      <c r="L2" s="187"/>
      <c r="M2" s="187"/>
      <c r="N2" s="187"/>
      <c r="O2" s="77"/>
    </row>
    <row r="3" spans="1:16" s="184" customFormat="1" ht="33.75" customHeight="1">
      <c r="A3" s="188"/>
      <c r="B3" s="71"/>
      <c r="C3" s="77"/>
      <c r="D3" s="77"/>
      <c r="E3" s="77"/>
      <c r="F3" s="77"/>
      <c r="G3" s="77"/>
      <c r="H3" s="77"/>
      <c r="I3" s="77"/>
      <c r="J3" s="77"/>
      <c r="K3" s="959" t="s">
        <v>8</v>
      </c>
      <c r="L3" s="959"/>
      <c r="M3" s="72"/>
      <c r="N3" s="72"/>
      <c r="O3" s="77"/>
    </row>
    <row r="4" spans="1:16" s="185" customFormat="1" ht="18.75" customHeight="1">
      <c r="A4" s="188"/>
      <c r="B4" s="71"/>
      <c r="C4" s="78"/>
      <c r="D4" s="940" t="s">
        <v>356</v>
      </c>
      <c r="E4" s="940"/>
      <c r="F4" s="79"/>
      <c r="G4" s="942" t="s">
        <v>357</v>
      </c>
      <c r="H4" s="960"/>
      <c r="I4" s="942" t="s">
        <v>358</v>
      </c>
      <c r="J4" s="961"/>
      <c r="K4" s="944" t="s">
        <v>359</v>
      </c>
      <c r="L4" s="962"/>
      <c r="M4" s="206"/>
      <c r="N4" s="208"/>
      <c r="O4" s="72"/>
    </row>
    <row r="5" spans="1:16" s="185" customFormat="1" ht="18.75" customHeight="1">
      <c r="A5" s="188"/>
      <c r="B5" s="189"/>
      <c r="C5" s="80"/>
      <c r="D5" s="941"/>
      <c r="E5" s="941"/>
      <c r="F5" s="81"/>
      <c r="G5" s="946" t="s">
        <v>360</v>
      </c>
      <c r="H5" s="963"/>
      <c r="I5" s="946" t="s">
        <v>361</v>
      </c>
      <c r="J5" s="963"/>
      <c r="K5" s="946" t="s">
        <v>362</v>
      </c>
      <c r="L5" s="964"/>
      <c r="M5" s="209"/>
      <c r="N5" s="208"/>
      <c r="O5" s="72"/>
    </row>
    <row r="6" spans="1:16" s="185" customFormat="1" ht="24.95" customHeight="1">
      <c r="A6" s="188"/>
      <c r="B6" s="71"/>
      <c r="C6" s="190"/>
      <c r="D6" s="955" t="s">
        <v>363</v>
      </c>
      <c r="E6" s="955"/>
      <c r="F6" s="86"/>
      <c r="G6" s="87">
        <v>28900</v>
      </c>
      <c r="H6" s="126"/>
      <c r="I6" s="127"/>
      <c r="J6" s="127"/>
      <c r="K6" s="87">
        <f t="shared" ref="K6:K8" si="0">SUM(G6:J6)</f>
        <v>28900</v>
      </c>
      <c r="L6" s="210"/>
      <c r="M6" s="161"/>
      <c r="N6" s="72"/>
      <c r="O6" s="72"/>
      <c r="P6" s="163"/>
    </row>
    <row r="7" spans="1:16" s="185" customFormat="1" ht="24.95" customHeight="1">
      <c r="A7" s="188"/>
      <c r="B7" s="71"/>
      <c r="C7" s="190"/>
      <c r="D7" s="956" t="s">
        <v>364</v>
      </c>
      <c r="E7" s="956"/>
      <c r="F7" s="86"/>
      <c r="G7" s="87">
        <v>100000</v>
      </c>
      <c r="H7" s="126"/>
      <c r="I7" s="127"/>
      <c r="J7" s="127"/>
      <c r="K7" s="87">
        <f t="shared" si="0"/>
        <v>100000</v>
      </c>
      <c r="L7" s="210"/>
      <c r="M7" s="161"/>
      <c r="N7" s="72"/>
      <c r="O7" s="72"/>
      <c r="P7"/>
    </row>
    <row r="8" spans="1:16" s="185" customFormat="1" ht="24.95" customHeight="1">
      <c r="A8" s="188"/>
      <c r="B8" s="71"/>
      <c r="C8" s="190"/>
      <c r="D8" s="957" t="s">
        <v>365</v>
      </c>
      <c r="E8" s="957"/>
      <c r="F8" s="86"/>
      <c r="G8" s="87">
        <v>8500</v>
      </c>
      <c r="H8" s="126"/>
      <c r="I8" s="127"/>
      <c r="J8" s="127"/>
      <c r="K8" s="87">
        <f t="shared" si="0"/>
        <v>8500</v>
      </c>
      <c r="L8" s="210"/>
      <c r="M8" s="161"/>
      <c r="N8" s="72"/>
      <c r="O8" s="72"/>
      <c r="P8"/>
    </row>
    <row r="9" spans="1:16" s="185" customFormat="1" ht="24.95" customHeight="1">
      <c r="A9" s="188"/>
      <c r="B9" s="71"/>
      <c r="C9" s="100"/>
      <c r="D9" s="958" t="s">
        <v>366</v>
      </c>
      <c r="E9" s="958"/>
      <c r="F9" s="92"/>
      <c r="G9" s="93">
        <v>50</v>
      </c>
      <c r="H9" s="130"/>
      <c r="I9" s="131"/>
      <c r="J9" s="131"/>
      <c r="K9" s="87">
        <f>SUM(G9:I9)</f>
        <v>50</v>
      </c>
      <c r="L9" s="211"/>
      <c r="M9" s="161"/>
      <c r="N9" s="72"/>
      <c r="O9" s="72"/>
      <c r="P9" s="212"/>
    </row>
    <row r="10" spans="1:16" s="185" customFormat="1" ht="24.95" customHeight="1">
      <c r="A10" s="188"/>
      <c r="B10" s="71"/>
      <c r="C10" s="191"/>
      <c r="D10" s="192" t="s">
        <v>88</v>
      </c>
      <c r="E10" s="192"/>
      <c r="F10" s="193"/>
      <c r="G10" s="194">
        <f t="shared" ref="G10:K10" si="1">SUM(G6:G9)</f>
        <v>137450</v>
      </c>
      <c r="H10" s="195"/>
      <c r="I10" s="194">
        <f t="shared" si="1"/>
        <v>0</v>
      </c>
      <c r="J10" s="213"/>
      <c r="K10" s="194">
        <f t="shared" si="1"/>
        <v>137450</v>
      </c>
      <c r="L10" s="214"/>
      <c r="M10" s="161"/>
      <c r="N10" s="72"/>
      <c r="O10" s="72"/>
      <c r="P10"/>
    </row>
    <row r="11" spans="1:16" s="185" customFormat="1" ht="24.95" customHeight="1">
      <c r="A11" s="188"/>
      <c r="B11" s="71"/>
      <c r="C11" s="72"/>
      <c r="D11" s="74"/>
      <c r="E11" s="74"/>
      <c r="F11" s="72"/>
      <c r="G11" s="161"/>
      <c r="H11" s="161"/>
      <c r="I11" s="161"/>
      <c r="J11" s="161"/>
      <c r="K11" s="161"/>
      <c r="L11" s="161"/>
      <c r="M11" s="161"/>
      <c r="N11" s="72"/>
      <c r="O11" s="72"/>
      <c r="P11"/>
    </row>
    <row r="12" spans="1:16" s="185" customFormat="1" ht="24.95" customHeight="1">
      <c r="A12" s="188"/>
      <c r="B12" s="71"/>
      <c r="C12" s="72"/>
      <c r="D12" s="74"/>
      <c r="E12" s="74"/>
      <c r="F12" s="72"/>
      <c r="G12" s="161"/>
      <c r="H12" s="161"/>
      <c r="I12" s="161"/>
      <c r="J12" s="161"/>
      <c r="K12" s="161"/>
      <c r="L12" s="161"/>
      <c r="M12" s="161"/>
      <c r="N12" s="72"/>
      <c r="O12" s="72"/>
      <c r="P12"/>
    </row>
    <row r="13" spans="1:16" s="72" customFormat="1" ht="24" customHeight="1">
      <c r="A13" s="188"/>
      <c r="B13" s="71"/>
      <c r="D13" s="76" t="s">
        <v>367</v>
      </c>
      <c r="E13" s="76"/>
      <c r="G13" s="75"/>
      <c r="I13" s="75"/>
      <c r="K13" s="75"/>
      <c r="M13" s="75"/>
      <c r="P13"/>
    </row>
    <row r="14" spans="1:16" s="72" customFormat="1" ht="33" customHeight="1">
      <c r="A14" s="188"/>
      <c r="B14" s="71"/>
      <c r="D14" s="77"/>
      <c r="E14" s="77"/>
      <c r="F14" s="77"/>
      <c r="G14" s="77"/>
      <c r="H14" s="77"/>
      <c r="I14" s="77"/>
      <c r="J14" s="77"/>
      <c r="K14" s="77"/>
      <c r="L14" s="77"/>
      <c r="M14" s="207" t="s">
        <v>8</v>
      </c>
      <c r="N14" s="215"/>
      <c r="P14"/>
    </row>
    <row r="15" spans="1:16" s="185" customFormat="1" ht="24" customHeight="1">
      <c r="A15" s="188"/>
      <c r="B15" s="71"/>
      <c r="C15" s="78"/>
      <c r="D15" s="940" t="s">
        <v>356</v>
      </c>
      <c r="E15" s="940"/>
      <c r="F15" s="79"/>
      <c r="G15" s="942" t="s">
        <v>357</v>
      </c>
      <c r="H15" s="943"/>
      <c r="I15" s="951" t="s">
        <v>368</v>
      </c>
      <c r="J15" s="952"/>
      <c r="K15" s="942" t="s">
        <v>369</v>
      </c>
      <c r="L15" s="943"/>
      <c r="M15" s="944" t="s">
        <v>359</v>
      </c>
      <c r="N15" s="945"/>
      <c r="O15" s="72"/>
      <c r="P15"/>
    </row>
    <row r="16" spans="1:16" s="185" customFormat="1" ht="19.5" customHeight="1">
      <c r="A16" s="188"/>
      <c r="B16" s="71"/>
      <c r="C16" s="80"/>
      <c r="D16" s="941"/>
      <c r="E16" s="941"/>
      <c r="F16" s="81"/>
      <c r="G16" s="946" t="s">
        <v>360</v>
      </c>
      <c r="H16" s="947"/>
      <c r="I16" s="953"/>
      <c r="J16" s="954"/>
      <c r="K16" s="946" t="s">
        <v>370</v>
      </c>
      <c r="L16" s="947"/>
      <c r="M16" s="949" t="s">
        <v>371</v>
      </c>
      <c r="N16" s="950"/>
      <c r="O16" s="72"/>
      <c r="P16"/>
    </row>
    <row r="17" spans="1:16" s="185" customFormat="1" ht="24.75" customHeight="1">
      <c r="A17" s="188"/>
      <c r="B17" s="71"/>
      <c r="C17" s="190"/>
      <c r="D17" s="91" t="s">
        <v>372</v>
      </c>
      <c r="E17" s="196" t="s">
        <v>373</v>
      </c>
      <c r="F17" s="86"/>
      <c r="G17" s="93">
        <v>39147</v>
      </c>
      <c r="H17" s="126"/>
      <c r="I17" s="131"/>
      <c r="J17" s="127"/>
      <c r="K17" s="87"/>
      <c r="L17" s="126"/>
      <c r="M17" s="127">
        <f>G17+I17-K17</f>
        <v>39147</v>
      </c>
      <c r="N17" s="128"/>
      <c r="O17" s="72"/>
      <c r="P17" s="163"/>
    </row>
    <row r="18" spans="1:16" s="185" customFormat="1" ht="24.95" customHeight="1">
      <c r="A18" s="188"/>
      <c r="B18" s="71"/>
      <c r="C18" s="100"/>
      <c r="D18" s="91" t="s">
        <v>374</v>
      </c>
      <c r="E18" s="197" t="s">
        <v>373</v>
      </c>
      <c r="F18" s="92"/>
      <c r="G18" s="93">
        <v>1000</v>
      </c>
      <c r="H18" s="130"/>
      <c r="I18" s="131"/>
      <c r="J18" s="131"/>
      <c r="K18" s="87"/>
      <c r="L18" s="130"/>
      <c r="M18" s="127">
        <f>G18+I18-K18</f>
        <v>1000</v>
      </c>
      <c r="N18" s="132"/>
      <c r="O18" s="72"/>
      <c r="P18"/>
    </row>
    <row r="19" spans="1:16" s="185" customFormat="1" ht="24.95" customHeight="1">
      <c r="A19" s="188"/>
      <c r="B19" s="71"/>
      <c r="C19" s="100"/>
      <c r="D19" s="91" t="s">
        <v>375</v>
      </c>
      <c r="E19" s="197" t="s">
        <v>373</v>
      </c>
      <c r="F19" s="92"/>
      <c r="G19" s="93">
        <v>1000</v>
      </c>
      <c r="H19" s="130"/>
      <c r="I19" s="131"/>
      <c r="J19" s="131"/>
      <c r="K19" s="87"/>
      <c r="L19" s="130"/>
      <c r="M19" s="127">
        <f t="shared" ref="M19:M32" si="2">G19+I19-K19</f>
        <v>1000</v>
      </c>
      <c r="N19" s="132"/>
      <c r="O19" s="72"/>
      <c r="P19" s="212"/>
    </row>
    <row r="20" spans="1:16" s="185" customFormat="1" ht="24.95" customHeight="1">
      <c r="A20" s="188"/>
      <c r="B20" s="71"/>
      <c r="C20" s="100"/>
      <c r="D20" s="91" t="s">
        <v>376</v>
      </c>
      <c r="E20" s="197" t="s">
        <v>373</v>
      </c>
      <c r="F20" s="92"/>
      <c r="G20" s="93">
        <v>1000</v>
      </c>
      <c r="H20" s="130"/>
      <c r="I20" s="131"/>
      <c r="J20" s="131"/>
      <c r="K20" s="87"/>
      <c r="L20" s="130"/>
      <c r="M20" s="127">
        <f t="shared" si="2"/>
        <v>1000</v>
      </c>
      <c r="N20" s="132"/>
      <c r="O20" s="72"/>
    </row>
    <row r="21" spans="1:16" s="185" customFormat="1" ht="24.95" customHeight="1">
      <c r="A21" s="188"/>
      <c r="B21" s="71"/>
      <c r="C21" s="100"/>
      <c r="D21" s="91" t="s">
        <v>377</v>
      </c>
      <c r="E21" s="197" t="s">
        <v>373</v>
      </c>
      <c r="F21" s="92"/>
      <c r="G21" s="93">
        <v>150</v>
      </c>
      <c r="H21" s="130"/>
      <c r="I21" s="131"/>
      <c r="J21" s="131"/>
      <c r="K21" s="87"/>
      <c r="L21" s="130"/>
      <c r="M21" s="127">
        <f t="shared" si="2"/>
        <v>150</v>
      </c>
      <c r="N21" s="132"/>
      <c r="O21" s="72"/>
    </row>
    <row r="22" spans="1:16" s="185" customFormat="1" ht="24.95" customHeight="1">
      <c r="A22" s="188"/>
      <c r="B22" s="71"/>
      <c r="C22" s="100"/>
      <c r="D22" s="91" t="s">
        <v>378</v>
      </c>
      <c r="E22" s="197" t="s">
        <v>373</v>
      </c>
      <c r="F22" s="92"/>
      <c r="G22" s="93">
        <v>140</v>
      </c>
      <c r="H22" s="130"/>
      <c r="I22" s="131"/>
      <c r="J22" s="131"/>
      <c r="K22" s="87"/>
      <c r="L22" s="130"/>
      <c r="M22" s="127">
        <f t="shared" si="2"/>
        <v>140</v>
      </c>
      <c r="N22" s="132"/>
      <c r="O22" s="72"/>
    </row>
    <row r="23" spans="1:16" s="185" customFormat="1" ht="24.95" customHeight="1">
      <c r="A23" s="188"/>
      <c r="B23" s="71"/>
      <c r="C23" s="100"/>
      <c r="D23" s="91" t="s">
        <v>379</v>
      </c>
      <c r="E23" s="197" t="s">
        <v>373</v>
      </c>
      <c r="F23" s="92"/>
      <c r="G23" s="93">
        <v>75</v>
      </c>
      <c r="H23" s="130"/>
      <c r="I23" s="131"/>
      <c r="J23" s="131"/>
      <c r="K23" s="87"/>
      <c r="L23" s="130"/>
      <c r="M23" s="127">
        <f t="shared" si="2"/>
        <v>75</v>
      </c>
      <c r="N23" s="132"/>
      <c r="O23" s="72"/>
    </row>
    <row r="24" spans="1:16" s="185" customFormat="1" ht="24.95" hidden="1" customHeight="1">
      <c r="A24" s="188"/>
      <c r="B24" s="71"/>
      <c r="C24" s="100"/>
      <c r="D24" s="91" t="s">
        <v>380</v>
      </c>
      <c r="E24" s="197" t="s">
        <v>373</v>
      </c>
      <c r="F24" s="92"/>
      <c r="G24" s="93">
        <v>0</v>
      </c>
      <c r="H24" s="130"/>
      <c r="I24" s="131"/>
      <c r="J24" s="131"/>
      <c r="K24" s="87"/>
      <c r="L24" s="130"/>
      <c r="M24" s="127">
        <f t="shared" si="2"/>
        <v>0</v>
      </c>
      <c r="N24" s="132"/>
      <c r="O24" s="72"/>
    </row>
    <row r="25" spans="1:16" s="185" customFormat="1" ht="24.95" customHeight="1">
      <c r="A25" s="188"/>
      <c r="B25" s="71"/>
      <c r="C25" s="102"/>
      <c r="D25" s="74" t="s">
        <v>381</v>
      </c>
      <c r="E25" s="198" t="s">
        <v>373</v>
      </c>
      <c r="F25" s="72"/>
      <c r="G25" s="199">
        <v>20</v>
      </c>
      <c r="H25" s="200"/>
      <c r="I25" s="161"/>
      <c r="J25" s="161"/>
      <c r="K25" s="87"/>
      <c r="L25" s="161"/>
      <c r="M25" s="93">
        <f t="shared" si="2"/>
        <v>20</v>
      </c>
      <c r="N25" s="132"/>
      <c r="O25" s="72"/>
    </row>
    <row r="26" spans="1:16" s="185" customFormat="1" ht="24.95" customHeight="1">
      <c r="A26" s="188"/>
      <c r="B26" s="71"/>
      <c r="C26" s="100"/>
      <c r="D26" s="91" t="s">
        <v>382</v>
      </c>
      <c r="E26" s="197" t="s">
        <v>383</v>
      </c>
      <c r="F26" s="92"/>
      <c r="G26" s="93">
        <v>3120</v>
      </c>
      <c r="H26" s="130"/>
      <c r="I26" s="131"/>
      <c r="J26" s="131"/>
      <c r="K26" s="87"/>
      <c r="L26" s="130"/>
      <c r="M26" s="127">
        <f t="shared" si="2"/>
        <v>3120</v>
      </c>
      <c r="N26" s="132"/>
      <c r="O26" s="72"/>
    </row>
    <row r="27" spans="1:16" s="185" customFormat="1" ht="24.95" customHeight="1">
      <c r="A27" s="188"/>
      <c r="B27" s="71"/>
      <c r="C27" s="100"/>
      <c r="D27" s="91" t="s">
        <v>384</v>
      </c>
      <c r="E27" s="197" t="s">
        <v>383</v>
      </c>
      <c r="F27" s="92"/>
      <c r="G27" s="93">
        <v>2000</v>
      </c>
      <c r="H27" s="130"/>
      <c r="I27" s="131"/>
      <c r="J27" s="131"/>
      <c r="K27" s="87"/>
      <c r="L27" s="130"/>
      <c r="M27" s="127">
        <f t="shared" si="2"/>
        <v>2000</v>
      </c>
      <c r="N27" s="132"/>
      <c r="O27" s="72"/>
    </row>
    <row r="28" spans="1:16" s="185" customFormat="1" ht="24.95" customHeight="1">
      <c r="A28" s="188"/>
      <c r="B28" s="71"/>
      <c r="C28" s="100"/>
      <c r="D28" s="91" t="s">
        <v>385</v>
      </c>
      <c r="E28" s="197" t="s">
        <v>383</v>
      </c>
      <c r="F28" s="92"/>
      <c r="G28" s="93">
        <v>600</v>
      </c>
      <c r="H28" s="130"/>
      <c r="I28" s="131"/>
      <c r="J28" s="131"/>
      <c r="K28" s="87"/>
      <c r="L28" s="130"/>
      <c r="M28" s="127">
        <f t="shared" si="2"/>
        <v>600</v>
      </c>
      <c r="N28" s="132"/>
      <c r="O28" s="72"/>
    </row>
    <row r="29" spans="1:16" s="185" customFormat="1" ht="24.95" customHeight="1">
      <c r="A29" s="188"/>
      <c r="B29" s="71"/>
      <c r="C29" s="100"/>
      <c r="D29" s="91" t="s">
        <v>386</v>
      </c>
      <c r="E29" s="197" t="s">
        <v>383</v>
      </c>
      <c r="F29" s="92"/>
      <c r="G29" s="93">
        <v>300</v>
      </c>
      <c r="H29" s="130"/>
      <c r="I29" s="131"/>
      <c r="J29" s="131"/>
      <c r="K29" s="87"/>
      <c r="L29" s="130"/>
      <c r="M29" s="127">
        <f t="shared" si="2"/>
        <v>300</v>
      </c>
      <c r="N29" s="132"/>
      <c r="O29" s="72"/>
    </row>
    <row r="30" spans="1:16" s="185" customFormat="1" ht="24.95" customHeight="1">
      <c r="A30" s="188"/>
      <c r="B30" s="71"/>
      <c r="C30" s="100"/>
      <c r="D30" s="91" t="s">
        <v>387</v>
      </c>
      <c r="E30" s="197" t="s">
        <v>383</v>
      </c>
      <c r="F30" s="92"/>
      <c r="G30" s="93">
        <v>176</v>
      </c>
      <c r="H30" s="130"/>
      <c r="I30" s="131"/>
      <c r="J30" s="131"/>
      <c r="K30" s="87"/>
      <c r="L30" s="130"/>
      <c r="M30" s="127">
        <f t="shared" si="2"/>
        <v>176</v>
      </c>
      <c r="N30" s="132"/>
      <c r="O30" s="72"/>
    </row>
    <row r="31" spans="1:16" s="185" customFormat="1" ht="24.95" customHeight="1">
      <c r="A31" s="188"/>
      <c r="B31" s="71"/>
      <c r="C31" s="100"/>
      <c r="D31" s="85" t="s">
        <v>388</v>
      </c>
      <c r="E31" s="196" t="s">
        <v>383</v>
      </c>
      <c r="F31" s="92"/>
      <c r="G31" s="87">
        <v>100</v>
      </c>
      <c r="H31" s="130"/>
      <c r="I31" s="127"/>
      <c r="J31" s="131"/>
      <c r="K31" s="93"/>
      <c r="L31" s="130"/>
      <c r="M31" s="127">
        <f t="shared" si="2"/>
        <v>100</v>
      </c>
      <c r="N31" s="132"/>
      <c r="O31" s="72"/>
    </row>
    <row r="32" spans="1:16" s="185" customFormat="1" ht="24.95" customHeight="1">
      <c r="A32" s="188"/>
      <c r="B32" s="71"/>
      <c r="C32" s="102"/>
      <c r="D32" s="91" t="s">
        <v>389</v>
      </c>
      <c r="E32" s="198" t="s">
        <v>390</v>
      </c>
      <c r="F32" s="72"/>
      <c r="G32" s="93">
        <v>441110</v>
      </c>
      <c r="H32" s="200"/>
      <c r="I32" s="131">
        <v>1735</v>
      </c>
      <c r="J32" s="161"/>
      <c r="K32" s="199"/>
      <c r="L32" s="200"/>
      <c r="M32" s="161">
        <f t="shared" si="2"/>
        <v>442845</v>
      </c>
      <c r="N32" s="216"/>
      <c r="O32" s="72"/>
    </row>
    <row r="33" spans="1:19" s="185" customFormat="1" ht="24.95" customHeight="1">
      <c r="A33" s="188"/>
      <c r="B33" s="71"/>
      <c r="C33" s="191"/>
      <c r="D33" s="192" t="s">
        <v>88</v>
      </c>
      <c r="E33" s="192"/>
      <c r="F33" s="193"/>
      <c r="G33" s="194">
        <f t="shared" ref="G33:K33" si="3">SUM(G17:G32)</f>
        <v>489938</v>
      </c>
      <c r="H33" s="195"/>
      <c r="I33" s="194">
        <f t="shared" si="3"/>
        <v>1735</v>
      </c>
      <c r="J33" s="213"/>
      <c r="K33" s="194">
        <f t="shared" si="3"/>
        <v>0</v>
      </c>
      <c r="L33" s="195"/>
      <c r="M33" s="194">
        <f>SUM(M17:M32)</f>
        <v>491673</v>
      </c>
      <c r="N33" s="217"/>
      <c r="O33" s="72"/>
    </row>
    <row r="34" spans="1:19" s="185" customFormat="1" ht="24.95" customHeight="1">
      <c r="A34" s="188"/>
      <c r="B34" s="71"/>
      <c r="C34" s="72"/>
      <c r="D34" s="74"/>
      <c r="E34" s="74"/>
      <c r="F34" s="72"/>
      <c r="G34" s="161"/>
      <c r="H34" s="161"/>
      <c r="I34" s="161"/>
      <c r="J34" s="161"/>
      <c r="K34" s="161"/>
      <c r="L34" s="161"/>
      <c r="M34" s="161"/>
      <c r="N34" s="72"/>
      <c r="O34" s="72"/>
    </row>
    <row r="35" spans="1:19" s="185" customFormat="1" ht="24.95" customHeight="1">
      <c r="A35" s="188"/>
      <c r="B35" s="186"/>
      <c r="C35" s="72"/>
      <c r="D35" s="74"/>
      <c r="E35" s="74"/>
      <c r="F35" s="72"/>
      <c r="G35" s="161"/>
      <c r="H35" s="161"/>
      <c r="I35" s="161"/>
      <c r="J35" s="161"/>
      <c r="K35" s="161"/>
      <c r="L35" s="161"/>
      <c r="M35" s="161"/>
      <c r="N35" s="72"/>
      <c r="O35" s="72"/>
    </row>
    <row r="36" spans="1:19" s="185" customFormat="1" ht="24" customHeight="1">
      <c r="A36" s="188"/>
      <c r="B36" s="71"/>
      <c r="C36" s="77"/>
      <c r="D36" s="76" t="s">
        <v>391</v>
      </c>
      <c r="E36" s="76"/>
      <c r="F36" s="76"/>
      <c r="G36" s="76"/>
      <c r="H36" s="76"/>
      <c r="I36" s="187"/>
      <c r="J36" s="187"/>
      <c r="K36" s="187"/>
      <c r="L36" s="187"/>
      <c r="M36" s="187"/>
      <c r="N36" s="187"/>
      <c r="O36" s="187"/>
    </row>
    <row r="37" spans="1:19" s="184" customFormat="1" ht="24" customHeight="1">
      <c r="A37" s="201"/>
      <c r="B37" s="71"/>
      <c r="C37" s="77"/>
      <c r="D37" s="77"/>
      <c r="E37" s="77"/>
      <c r="F37" s="77"/>
      <c r="G37" s="77"/>
      <c r="H37" s="77"/>
      <c r="I37" s="77"/>
      <c r="J37" s="77"/>
      <c r="K37" s="77"/>
      <c r="L37" s="77"/>
      <c r="M37" s="207" t="s">
        <v>8</v>
      </c>
      <c r="N37" s="215"/>
      <c r="O37" s="77"/>
      <c r="P37" s="187"/>
      <c r="Q37" s="77"/>
      <c r="R37" s="185"/>
      <c r="S37" s="221"/>
    </row>
    <row r="38" spans="1:19" s="184" customFormat="1" ht="24" customHeight="1">
      <c r="A38" s="202"/>
      <c r="B38" s="189"/>
      <c r="C38" s="78"/>
      <c r="D38" s="940" t="s">
        <v>356</v>
      </c>
      <c r="E38" s="940"/>
      <c r="F38" s="79"/>
      <c r="G38" s="942" t="s">
        <v>357</v>
      </c>
      <c r="H38" s="943"/>
      <c r="I38" s="942" t="s">
        <v>392</v>
      </c>
      <c r="J38" s="943"/>
      <c r="K38" s="942" t="s">
        <v>393</v>
      </c>
      <c r="L38" s="943"/>
      <c r="M38" s="944" t="s">
        <v>359</v>
      </c>
      <c r="N38" s="945"/>
      <c r="O38" s="185"/>
      <c r="P38" s="172"/>
      <c r="Q38" s="77"/>
      <c r="R38" s="185"/>
      <c r="S38" s="221"/>
    </row>
    <row r="39" spans="1:19" s="185" customFormat="1" ht="19.5" customHeight="1">
      <c r="A39" s="202"/>
      <c r="B39" s="71"/>
      <c r="C39" s="80"/>
      <c r="D39" s="941"/>
      <c r="E39" s="941"/>
      <c r="F39" s="81"/>
      <c r="G39" s="946" t="s">
        <v>360</v>
      </c>
      <c r="H39" s="947"/>
      <c r="I39" s="946" t="s">
        <v>361</v>
      </c>
      <c r="J39" s="947"/>
      <c r="K39" s="946" t="s">
        <v>394</v>
      </c>
      <c r="L39" s="947"/>
      <c r="M39" s="946" t="s">
        <v>371</v>
      </c>
      <c r="N39" s="948"/>
      <c r="P39"/>
    </row>
    <row r="40" spans="1:19" s="185" customFormat="1" ht="19.5" customHeight="1">
      <c r="A40" s="202"/>
      <c r="B40" s="71"/>
      <c r="C40" s="110"/>
      <c r="D40" s="938" t="s">
        <v>395</v>
      </c>
      <c r="E40" s="938"/>
      <c r="F40" s="114"/>
      <c r="G40" s="203">
        <v>20004</v>
      </c>
      <c r="H40" s="148"/>
      <c r="I40" s="147"/>
      <c r="J40" s="147"/>
      <c r="K40" s="115">
        <v>2666</v>
      </c>
      <c r="L40" s="148"/>
      <c r="M40" s="147">
        <f>G40+I40-K40</f>
        <v>17338</v>
      </c>
      <c r="N40" s="218"/>
      <c r="P40"/>
    </row>
    <row r="41" spans="1:19" s="185" customFormat="1" ht="19.5" customHeight="1">
      <c r="A41" s="202"/>
      <c r="B41" s="71"/>
      <c r="C41" s="119"/>
      <c r="D41" s="939" t="s">
        <v>88</v>
      </c>
      <c r="E41" s="939"/>
      <c r="F41" s="193"/>
      <c r="G41" s="204">
        <f t="shared" ref="G41:K41" si="4">SUM(G40:G40)</f>
        <v>20004</v>
      </c>
      <c r="H41" s="205"/>
      <c r="I41" s="204">
        <f t="shared" si="4"/>
        <v>0</v>
      </c>
      <c r="J41" s="219"/>
      <c r="K41" s="204">
        <f t="shared" si="4"/>
        <v>2666</v>
      </c>
      <c r="L41" s="205"/>
      <c r="M41" s="204">
        <f>SUM(M40:M40)</f>
        <v>17338</v>
      </c>
      <c r="N41" s="220"/>
      <c r="P41"/>
    </row>
    <row r="42" spans="1:19" s="185" customFormat="1" ht="24.95" customHeight="1">
      <c r="A42" s="202"/>
      <c r="C42" s="72"/>
      <c r="D42" s="206"/>
      <c r="E42" s="206"/>
      <c r="F42" s="72"/>
      <c r="G42" s="161"/>
      <c r="H42" s="161"/>
      <c r="I42" s="161"/>
      <c r="J42" s="161"/>
      <c r="K42" s="161"/>
      <c r="L42" s="161"/>
      <c r="M42" s="161"/>
      <c r="N42" s="72"/>
    </row>
    <row r="43" spans="1:19" s="185" customFormat="1" ht="30" customHeight="1">
      <c r="A43" s="202"/>
      <c r="B43" s="71"/>
      <c r="O43" s="72"/>
    </row>
    <row r="44" spans="1:19" s="185" customFormat="1" ht="30" customHeight="1">
      <c r="A44" s="202"/>
      <c r="B44" s="71"/>
      <c r="C44" s="72"/>
      <c r="D44" s="74"/>
      <c r="E44" s="74"/>
      <c r="F44" s="72"/>
      <c r="G44" s="75"/>
      <c r="H44" s="72"/>
      <c r="I44" s="75"/>
      <c r="J44" s="72"/>
      <c r="K44" s="75"/>
      <c r="L44" s="72"/>
      <c r="M44" s="75"/>
      <c r="N44" s="72"/>
      <c r="O44" s="72"/>
    </row>
    <row r="45" spans="1:19" s="185" customFormat="1" ht="30" customHeight="1">
      <c r="A45" s="202"/>
      <c r="B45" s="71"/>
      <c r="C45" s="72"/>
      <c r="D45" s="74"/>
      <c r="E45" s="74"/>
      <c r="F45" s="72"/>
      <c r="G45" s="75"/>
      <c r="H45" s="72"/>
      <c r="I45" s="75"/>
      <c r="J45" s="72"/>
      <c r="K45" s="75"/>
      <c r="L45" s="72"/>
      <c r="M45" s="75"/>
      <c r="N45" s="72"/>
      <c r="O45" s="72"/>
    </row>
    <row r="46" spans="1:19" s="185" customFormat="1" ht="30" customHeight="1">
      <c r="A46" s="202"/>
      <c r="B46" s="71"/>
      <c r="C46" s="72"/>
      <c r="D46" s="74"/>
      <c r="E46" s="74"/>
      <c r="F46" s="72"/>
      <c r="G46" s="75"/>
      <c r="H46" s="72"/>
      <c r="I46" s="75"/>
      <c r="J46" s="72"/>
      <c r="K46" s="75"/>
      <c r="L46" s="72"/>
      <c r="M46" s="75"/>
      <c r="N46" s="72"/>
      <c r="O46" s="72"/>
    </row>
    <row r="47" spans="1:19" s="185" customFormat="1" ht="30" customHeight="1">
      <c r="A47" s="202"/>
      <c r="B47" s="71"/>
      <c r="C47" s="72"/>
      <c r="D47" s="74"/>
      <c r="E47" s="74"/>
      <c r="F47" s="72"/>
      <c r="G47" s="75"/>
      <c r="H47" s="72"/>
      <c r="I47" s="75"/>
      <c r="J47" s="72"/>
      <c r="K47" s="75"/>
      <c r="L47" s="72"/>
      <c r="M47" s="75"/>
      <c r="N47" s="72"/>
      <c r="O47" s="72"/>
    </row>
    <row r="48" spans="1:19" s="185" customFormat="1" ht="30" customHeight="1">
      <c r="A48" s="202"/>
      <c r="B48" s="71"/>
      <c r="C48" s="72"/>
      <c r="D48" s="74"/>
      <c r="E48" s="74"/>
      <c r="F48" s="72"/>
      <c r="G48" s="75"/>
      <c r="H48" s="72"/>
      <c r="I48" s="75"/>
      <c r="J48" s="72"/>
      <c r="K48" s="75"/>
      <c r="L48" s="72"/>
      <c r="M48" s="75"/>
      <c r="N48" s="72"/>
      <c r="O48" s="72"/>
    </row>
    <row r="49" spans="1:15" s="185" customFormat="1" ht="30" customHeight="1">
      <c r="A49" s="202"/>
      <c r="B49" s="71"/>
      <c r="C49" s="72"/>
      <c r="D49" s="74"/>
      <c r="E49" s="74"/>
      <c r="F49" s="72"/>
      <c r="G49" s="75"/>
      <c r="H49" s="72"/>
      <c r="I49" s="75"/>
      <c r="J49" s="72"/>
      <c r="K49" s="75"/>
      <c r="L49" s="72"/>
      <c r="M49" s="75"/>
      <c r="N49" s="72"/>
      <c r="O49" s="72"/>
    </row>
    <row r="50" spans="1:15" s="185" customFormat="1" ht="30" customHeight="1">
      <c r="A50" s="202"/>
      <c r="B50" s="71"/>
      <c r="C50" s="72"/>
      <c r="D50" s="74"/>
      <c r="E50" s="74"/>
      <c r="F50" s="72"/>
      <c r="G50" s="75"/>
      <c r="H50" s="72"/>
      <c r="I50" s="75"/>
      <c r="J50" s="72"/>
      <c r="K50" s="75"/>
      <c r="L50" s="72"/>
      <c r="M50" s="75"/>
      <c r="N50" s="72"/>
      <c r="O50" s="72"/>
    </row>
    <row r="51" spans="1:15" s="185" customFormat="1" ht="30" customHeight="1">
      <c r="A51" s="202"/>
      <c r="B51" s="71"/>
      <c r="C51" s="72"/>
      <c r="D51" s="74"/>
      <c r="E51" s="74"/>
      <c r="F51" s="72"/>
      <c r="G51" s="75"/>
      <c r="H51" s="72"/>
      <c r="I51" s="75"/>
      <c r="J51" s="72"/>
      <c r="K51" s="75"/>
      <c r="L51" s="72"/>
      <c r="M51" s="75"/>
      <c r="N51" s="72"/>
      <c r="O51" s="72"/>
    </row>
    <row r="52" spans="1:15" s="185" customFormat="1" ht="30" customHeight="1">
      <c r="A52" s="202"/>
      <c r="B52" s="71"/>
      <c r="C52" s="72"/>
      <c r="D52" s="74"/>
      <c r="E52" s="74"/>
      <c r="F52" s="72"/>
      <c r="G52" s="75"/>
      <c r="H52" s="72"/>
      <c r="I52" s="75"/>
      <c r="J52" s="72"/>
      <c r="K52" s="75"/>
      <c r="L52" s="72"/>
      <c r="M52" s="75"/>
      <c r="N52" s="72"/>
      <c r="O52" s="72"/>
    </row>
    <row r="53" spans="1:15" s="185" customFormat="1" ht="30" customHeight="1">
      <c r="A53" s="202"/>
      <c r="B53" s="71"/>
      <c r="C53" s="72"/>
      <c r="D53" s="74"/>
      <c r="E53" s="74"/>
      <c r="F53" s="72"/>
      <c r="G53" s="75"/>
      <c r="H53" s="72"/>
      <c r="I53" s="75"/>
      <c r="J53" s="72"/>
      <c r="K53" s="75"/>
      <c r="L53" s="72"/>
      <c r="M53" s="75"/>
      <c r="N53" s="72"/>
      <c r="O53" s="72"/>
    </row>
    <row r="54" spans="1:15" s="185" customFormat="1" ht="30" customHeight="1">
      <c r="A54" s="202"/>
      <c r="B54" s="71"/>
      <c r="C54" s="72"/>
      <c r="D54" s="74"/>
      <c r="E54" s="74"/>
      <c r="F54" s="72"/>
      <c r="G54" s="75"/>
      <c r="H54" s="72"/>
      <c r="I54" s="75"/>
      <c r="J54" s="72"/>
      <c r="K54" s="75"/>
      <c r="L54" s="72"/>
      <c r="M54" s="75"/>
      <c r="N54" s="72"/>
      <c r="O54" s="72"/>
    </row>
    <row r="55" spans="1:15" s="185" customFormat="1" ht="30" customHeight="1">
      <c r="A55" s="202"/>
      <c r="B55" s="71"/>
      <c r="C55" s="72"/>
      <c r="D55" s="74"/>
      <c r="E55" s="74"/>
      <c r="F55" s="72"/>
      <c r="G55" s="75"/>
      <c r="H55" s="72"/>
      <c r="I55" s="75"/>
      <c r="J55" s="72"/>
      <c r="K55" s="75"/>
      <c r="L55" s="72"/>
      <c r="M55" s="75"/>
      <c r="N55" s="72"/>
      <c r="O55" s="72"/>
    </row>
    <row r="56" spans="1:15" s="185" customFormat="1" ht="30" customHeight="1">
      <c r="A56" s="202"/>
      <c r="B56" s="71"/>
      <c r="C56" s="72"/>
      <c r="D56" s="74"/>
      <c r="E56" s="74"/>
      <c r="F56" s="72"/>
      <c r="G56" s="75"/>
      <c r="H56" s="72"/>
      <c r="I56" s="75"/>
      <c r="J56" s="72"/>
      <c r="K56" s="75"/>
      <c r="L56" s="72"/>
      <c r="M56" s="75"/>
      <c r="N56" s="72"/>
      <c r="O56" s="72"/>
    </row>
    <row r="57" spans="1:15" s="185" customFormat="1" ht="30" customHeight="1">
      <c r="A57" s="202"/>
      <c r="B57" s="71"/>
      <c r="C57" s="72"/>
      <c r="D57" s="74"/>
      <c r="E57" s="74"/>
      <c r="F57" s="72"/>
      <c r="G57" s="75"/>
      <c r="H57" s="72"/>
      <c r="I57" s="75"/>
      <c r="J57" s="72"/>
      <c r="K57" s="75"/>
      <c r="L57" s="72"/>
      <c r="M57" s="75"/>
      <c r="N57" s="72"/>
      <c r="O57" s="72"/>
    </row>
    <row r="58" spans="1:15" s="185" customFormat="1" ht="30" customHeight="1">
      <c r="A58" s="202"/>
      <c r="B58" s="71"/>
      <c r="C58" s="72"/>
      <c r="D58" s="74"/>
      <c r="E58" s="74"/>
      <c r="F58" s="72"/>
      <c r="G58" s="75"/>
      <c r="H58" s="72"/>
      <c r="I58" s="75"/>
      <c r="J58" s="72"/>
      <c r="K58" s="75"/>
      <c r="L58" s="72"/>
      <c r="M58" s="75"/>
      <c r="N58" s="72"/>
      <c r="O58" s="72"/>
    </row>
    <row r="59" spans="1:15" s="185" customFormat="1" ht="30" customHeight="1">
      <c r="A59" s="202"/>
      <c r="B59" s="71"/>
      <c r="C59" s="72"/>
      <c r="D59" s="74"/>
      <c r="E59" s="74"/>
      <c r="F59" s="72"/>
      <c r="G59" s="75"/>
      <c r="H59" s="72"/>
      <c r="I59" s="75"/>
      <c r="J59" s="72"/>
      <c r="K59" s="75"/>
      <c r="L59" s="72"/>
      <c r="M59" s="75"/>
      <c r="N59" s="72"/>
      <c r="O59" s="72"/>
    </row>
    <row r="60" spans="1:15" s="185" customFormat="1" ht="30" customHeight="1">
      <c r="A60" s="202"/>
      <c r="B60" s="71"/>
      <c r="C60" s="72"/>
      <c r="D60" s="74"/>
      <c r="E60" s="74"/>
      <c r="F60" s="72"/>
      <c r="G60" s="75"/>
      <c r="H60" s="72"/>
      <c r="I60" s="75"/>
      <c r="J60" s="72"/>
      <c r="K60" s="75"/>
      <c r="L60" s="72"/>
      <c r="M60" s="75"/>
      <c r="N60" s="72"/>
      <c r="O60" s="72"/>
    </row>
    <row r="61" spans="1:15" s="185" customFormat="1" ht="30" customHeight="1">
      <c r="A61" s="202"/>
      <c r="B61" s="71"/>
      <c r="C61" s="72"/>
      <c r="D61" s="74"/>
      <c r="E61" s="74"/>
      <c r="F61" s="72"/>
      <c r="G61" s="75"/>
      <c r="H61" s="72"/>
      <c r="I61" s="75"/>
      <c r="J61" s="72"/>
      <c r="K61" s="75"/>
      <c r="L61" s="72"/>
      <c r="M61" s="75"/>
      <c r="N61" s="72"/>
      <c r="O61" s="72"/>
    </row>
    <row r="62" spans="1:15" s="185" customFormat="1" ht="30" customHeight="1">
      <c r="A62" s="202"/>
      <c r="B62" s="71"/>
      <c r="C62" s="72"/>
      <c r="D62" s="74"/>
      <c r="E62" s="74"/>
      <c r="F62" s="72"/>
      <c r="G62" s="75"/>
      <c r="H62" s="72"/>
      <c r="I62" s="75"/>
      <c r="J62" s="72"/>
      <c r="K62" s="75"/>
      <c r="L62" s="72"/>
      <c r="M62" s="75"/>
      <c r="N62" s="72"/>
      <c r="O62" s="72"/>
    </row>
    <row r="63" spans="1:15" s="185" customFormat="1" ht="30" customHeight="1">
      <c r="A63" s="202"/>
      <c r="B63" s="71"/>
      <c r="C63" s="72"/>
      <c r="D63" s="74"/>
      <c r="E63" s="74"/>
      <c r="F63" s="72"/>
      <c r="G63" s="75"/>
      <c r="H63" s="72"/>
      <c r="I63" s="75"/>
      <c r="J63" s="72"/>
      <c r="K63" s="75"/>
      <c r="L63" s="72"/>
      <c r="M63" s="75"/>
      <c r="N63" s="72"/>
      <c r="O63" s="72"/>
    </row>
    <row r="64" spans="1:15" s="185" customFormat="1" ht="30" customHeight="1">
      <c r="A64" s="202"/>
      <c r="B64" s="71"/>
      <c r="C64" s="72"/>
      <c r="D64" s="74"/>
      <c r="E64" s="74"/>
      <c r="F64" s="72"/>
      <c r="G64" s="75"/>
      <c r="H64" s="72"/>
      <c r="I64" s="75"/>
      <c r="J64" s="72"/>
      <c r="K64" s="75"/>
      <c r="L64" s="72"/>
      <c r="M64" s="75"/>
      <c r="N64" s="72"/>
      <c r="O64" s="72"/>
    </row>
    <row r="65" spans="1:15" s="185" customFormat="1" ht="30" customHeight="1">
      <c r="A65" s="202"/>
      <c r="B65" s="71"/>
      <c r="C65" s="72"/>
      <c r="D65" s="74"/>
      <c r="E65" s="74"/>
      <c r="F65" s="72"/>
      <c r="G65" s="75"/>
      <c r="H65" s="72"/>
      <c r="I65" s="75"/>
      <c r="J65" s="72"/>
      <c r="K65" s="75"/>
      <c r="L65" s="72"/>
      <c r="M65" s="75"/>
      <c r="N65" s="72"/>
      <c r="O65" s="72"/>
    </row>
    <row r="66" spans="1:15" s="185" customFormat="1" ht="30" customHeight="1">
      <c r="A66" s="202"/>
      <c r="B66" s="71"/>
      <c r="C66" s="72"/>
      <c r="D66" s="74"/>
      <c r="E66" s="74"/>
      <c r="F66" s="72"/>
      <c r="G66" s="75"/>
      <c r="H66" s="72"/>
      <c r="I66" s="75"/>
      <c r="J66" s="72"/>
      <c r="K66" s="75"/>
      <c r="L66" s="72"/>
      <c r="M66" s="75"/>
      <c r="N66" s="72"/>
      <c r="O66" s="72"/>
    </row>
    <row r="67" spans="1:15" s="185" customFormat="1" ht="30" customHeight="1">
      <c r="A67" s="202"/>
      <c r="B67" s="71"/>
      <c r="C67" s="72"/>
      <c r="D67" s="74"/>
      <c r="E67" s="74"/>
      <c r="F67" s="72"/>
      <c r="G67" s="75"/>
      <c r="H67" s="72"/>
      <c r="I67" s="75"/>
      <c r="J67" s="72"/>
      <c r="K67" s="75"/>
      <c r="L67" s="72"/>
      <c r="M67" s="75"/>
      <c r="N67" s="72"/>
      <c r="O67" s="72"/>
    </row>
    <row r="68" spans="1:15" ht="14.25">
      <c r="C68" s="72"/>
      <c r="D68" s="74"/>
      <c r="E68" s="74"/>
      <c r="F68" s="72"/>
      <c r="G68" s="75"/>
      <c r="H68" s="72"/>
      <c r="I68" s="75"/>
      <c r="J68" s="72"/>
      <c r="K68" s="75"/>
      <c r="L68" s="72"/>
      <c r="M68" s="75"/>
      <c r="N68" s="72"/>
    </row>
  </sheetData>
  <mergeCells count="31">
    <mergeCell ref="K3:L3"/>
    <mergeCell ref="G4:H4"/>
    <mergeCell ref="I4:J4"/>
    <mergeCell ref="K4:L4"/>
    <mergeCell ref="G5:H5"/>
    <mergeCell ref="I5:J5"/>
    <mergeCell ref="K5:L5"/>
    <mergeCell ref="K15:L15"/>
    <mergeCell ref="M15:N15"/>
    <mergeCell ref="G16:H16"/>
    <mergeCell ref="K16:L16"/>
    <mergeCell ref="M16:N16"/>
    <mergeCell ref="I15:J16"/>
    <mergeCell ref="G15:H15"/>
    <mergeCell ref="G38:H38"/>
    <mergeCell ref="I38:J38"/>
    <mergeCell ref="K38:L38"/>
    <mergeCell ref="M38:N38"/>
    <mergeCell ref="G39:H39"/>
    <mergeCell ref="I39:J39"/>
    <mergeCell ref="K39:L39"/>
    <mergeCell ref="M39:N39"/>
    <mergeCell ref="D40:E40"/>
    <mergeCell ref="D41:E41"/>
    <mergeCell ref="D4:E5"/>
    <mergeCell ref="D15:E16"/>
    <mergeCell ref="D38:E39"/>
    <mergeCell ref="D6:E6"/>
    <mergeCell ref="D7:E7"/>
    <mergeCell ref="D8:E8"/>
    <mergeCell ref="D9:E9"/>
  </mergeCells>
  <phoneticPr fontId="48"/>
  <pageMargins left="0.39305555555555599" right="0.39305555555555599" top="0.78680555555555598" bottom="0.78680555555555598" header="0.51180555555555596" footer="0.51180555555555596"/>
  <pageSetup paperSize="9" scale="81"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X27"/>
  <sheetViews>
    <sheetView view="pageBreakPreview" topLeftCell="A13" zoomScale="80" zoomScaleNormal="100" zoomScaleSheetLayoutView="80" workbookViewId="0">
      <selection activeCell="W7" sqref="W7"/>
    </sheetView>
  </sheetViews>
  <sheetFormatPr defaultColWidth="9" defaultRowHeight="13.5"/>
  <cols>
    <col min="1" max="1" width="2.875" customWidth="1"/>
    <col min="2" max="2" width="0.875" customWidth="1"/>
    <col min="3" max="3" width="17.625" customWidth="1"/>
    <col min="4" max="5" width="0.875" customWidth="1"/>
    <col min="6" max="6" width="8.625" customWidth="1"/>
    <col min="7" max="7" width="0.875" customWidth="1"/>
    <col min="8" max="8" width="11.625" customWidth="1"/>
    <col min="9" max="9" width="0.875" customWidth="1"/>
    <col min="10" max="10" width="11.625" customWidth="1"/>
    <col min="11" max="11" width="0.875" customWidth="1"/>
    <col min="12" max="12" width="11.625" customWidth="1"/>
    <col min="13" max="13" width="0.875" customWidth="1"/>
    <col min="14" max="14" width="11.625" customWidth="1"/>
    <col min="15" max="15" width="0.875" customWidth="1"/>
    <col min="16" max="16" width="11.625" customWidth="1"/>
    <col min="17" max="17" width="1" customWidth="1"/>
    <col min="18" max="18" width="11.625" customWidth="1"/>
    <col min="19" max="19" width="1" customWidth="1"/>
    <col min="20" max="20" width="11.625" customWidth="1"/>
    <col min="21" max="21" width="1" customWidth="1"/>
    <col min="23" max="23" width="13.25" customWidth="1"/>
  </cols>
  <sheetData>
    <row r="1" spans="1:24" ht="14.25">
      <c r="A1" s="71"/>
      <c r="B1" s="72"/>
      <c r="C1" s="73"/>
      <c r="D1" s="74"/>
      <c r="E1" s="74"/>
      <c r="F1" s="74"/>
      <c r="G1" s="72"/>
      <c r="H1" s="75"/>
      <c r="I1" s="72"/>
      <c r="J1" s="75"/>
      <c r="K1" s="72"/>
      <c r="L1" s="75"/>
      <c r="M1" s="72"/>
      <c r="N1" s="75"/>
      <c r="O1" s="72"/>
      <c r="P1" s="72"/>
      <c r="Q1" s="162"/>
    </row>
    <row r="2" spans="1:24" ht="21">
      <c r="A2" s="71"/>
      <c r="B2" s="72"/>
      <c r="C2" s="76" t="s">
        <v>396</v>
      </c>
      <c r="D2" s="76"/>
      <c r="E2" s="76"/>
      <c r="F2" s="76"/>
      <c r="G2" s="72"/>
      <c r="H2" s="75"/>
      <c r="I2" s="72"/>
      <c r="J2" s="75"/>
      <c r="K2" s="72"/>
      <c r="L2" s="75"/>
      <c r="M2" s="72"/>
      <c r="N2" s="75"/>
      <c r="O2" s="72"/>
      <c r="P2" s="72"/>
      <c r="Q2" s="162"/>
    </row>
    <row r="3" spans="1:24" ht="14.25">
      <c r="A3" s="71"/>
      <c r="B3" s="72"/>
      <c r="C3" s="77"/>
      <c r="D3" s="77"/>
      <c r="E3" s="77"/>
      <c r="F3" s="77"/>
      <c r="G3" s="77"/>
      <c r="H3" s="77"/>
      <c r="I3" s="77"/>
      <c r="J3" s="77"/>
      <c r="K3" s="77"/>
      <c r="L3" s="77"/>
      <c r="M3" s="77"/>
      <c r="N3" s="974" t="s">
        <v>8</v>
      </c>
      <c r="O3" s="974"/>
      <c r="P3" s="974"/>
      <c r="Q3" s="974"/>
      <c r="R3" s="974"/>
      <c r="S3" s="974"/>
      <c r="T3" s="974"/>
      <c r="U3" s="974"/>
    </row>
    <row r="4" spans="1:24" ht="37.5" customHeight="1">
      <c r="A4" s="71"/>
      <c r="B4" s="78"/>
      <c r="C4" s="940" t="s">
        <v>356</v>
      </c>
      <c r="D4" s="969"/>
      <c r="E4" s="969"/>
      <c r="F4" s="969"/>
      <c r="G4" s="79"/>
      <c r="H4" s="951" t="s">
        <v>397</v>
      </c>
      <c r="I4" s="961"/>
      <c r="J4" s="951" t="s">
        <v>398</v>
      </c>
      <c r="K4" s="961"/>
      <c r="L4" s="951" t="s">
        <v>399</v>
      </c>
      <c r="M4" s="961"/>
      <c r="N4" s="951" t="s">
        <v>400</v>
      </c>
      <c r="O4" s="975"/>
      <c r="P4" s="972" t="s">
        <v>401</v>
      </c>
      <c r="Q4" s="973"/>
      <c r="R4" s="973"/>
      <c r="S4" s="973"/>
      <c r="T4" s="973"/>
      <c r="U4" s="973"/>
      <c r="W4" s="163"/>
    </row>
    <row r="5" spans="1:24" ht="37.5" customHeight="1">
      <c r="A5" s="71"/>
      <c r="B5" s="80"/>
      <c r="C5" s="970"/>
      <c r="D5" s="970"/>
      <c r="E5" s="970"/>
      <c r="F5" s="970"/>
      <c r="G5" s="81"/>
      <c r="H5" s="946" t="s">
        <v>360</v>
      </c>
      <c r="I5" s="963"/>
      <c r="J5" s="946" t="s">
        <v>361</v>
      </c>
      <c r="K5" s="963"/>
      <c r="L5" s="946" t="s">
        <v>394</v>
      </c>
      <c r="M5" s="963"/>
      <c r="N5" s="946" t="s">
        <v>371</v>
      </c>
      <c r="O5" s="971"/>
      <c r="P5" s="972" t="s">
        <v>402</v>
      </c>
      <c r="Q5" s="973"/>
      <c r="R5" s="965" t="s">
        <v>403</v>
      </c>
      <c r="S5" s="965"/>
      <c r="T5" s="966" t="s">
        <v>404</v>
      </c>
      <c r="U5" s="966"/>
    </row>
    <row r="6" spans="1:24" ht="50.1" customHeight="1">
      <c r="A6" s="71"/>
      <c r="B6" s="82"/>
      <c r="C6" s="83" t="s">
        <v>405</v>
      </c>
      <c r="D6" s="84"/>
      <c r="E6" s="85"/>
      <c r="F6" s="85" t="s">
        <v>406</v>
      </c>
      <c r="G6" s="86"/>
      <c r="H6" s="87">
        <v>829404</v>
      </c>
      <c r="I6" s="126"/>
      <c r="J6" s="127">
        <f>N6-H6</f>
        <v>27</v>
      </c>
      <c r="K6" s="127"/>
      <c r="L6" s="87"/>
      <c r="M6" s="126"/>
      <c r="N6" s="127">
        <v>829431</v>
      </c>
      <c r="O6" s="128"/>
      <c r="P6" s="129"/>
      <c r="Q6" s="164"/>
      <c r="R6" s="165"/>
      <c r="S6" s="164"/>
      <c r="T6" s="165"/>
      <c r="U6" s="166"/>
      <c r="V6" s="165"/>
    </row>
    <row r="7" spans="1:24" ht="50.1" customHeight="1">
      <c r="A7" s="71"/>
      <c r="B7" s="88"/>
      <c r="C7" s="89" t="s">
        <v>407</v>
      </c>
      <c r="D7" s="90"/>
      <c r="E7" s="91"/>
      <c r="F7" s="91" t="s">
        <v>406</v>
      </c>
      <c r="G7" s="92"/>
      <c r="H7" s="93">
        <v>325515</v>
      </c>
      <c r="I7" s="130"/>
      <c r="J7" s="127">
        <f t="shared" ref="J7:J15" si="0">N7-H7</f>
        <v>16</v>
      </c>
      <c r="K7" s="131"/>
      <c r="L7" s="93"/>
      <c r="M7" s="130"/>
      <c r="N7" s="127">
        <v>325531</v>
      </c>
      <c r="O7" s="132"/>
      <c r="P7" s="133"/>
      <c r="Q7" s="167"/>
      <c r="R7" s="168"/>
      <c r="S7" s="167"/>
      <c r="T7" s="168"/>
      <c r="U7" s="169"/>
    </row>
    <row r="8" spans="1:24" ht="50.1" customHeight="1">
      <c r="A8" s="71"/>
      <c r="B8" s="88"/>
      <c r="C8" s="89" t="s">
        <v>408</v>
      </c>
      <c r="D8" s="90"/>
      <c r="E8" s="91"/>
      <c r="F8" s="91" t="s">
        <v>406</v>
      </c>
      <c r="G8" s="92"/>
      <c r="H8" s="93">
        <v>3353</v>
      </c>
      <c r="I8" s="130"/>
      <c r="J8" s="127"/>
      <c r="K8" s="131"/>
      <c r="L8" s="93"/>
      <c r="M8" s="130"/>
      <c r="N8" s="127">
        <v>3353</v>
      </c>
      <c r="O8" s="132"/>
      <c r="P8" s="133"/>
      <c r="Q8" s="167"/>
      <c r="R8" s="168"/>
      <c r="S8" s="167"/>
      <c r="T8" s="168"/>
      <c r="U8" s="169"/>
    </row>
    <row r="9" spans="1:24" ht="50.1" customHeight="1">
      <c r="A9" s="71"/>
      <c r="B9" s="88"/>
      <c r="C9" s="94" t="s">
        <v>409</v>
      </c>
      <c r="D9" s="95"/>
      <c r="E9" s="96"/>
      <c r="F9" s="96" t="s">
        <v>406</v>
      </c>
      <c r="G9" s="97"/>
      <c r="H9" s="98">
        <v>125769</v>
      </c>
      <c r="I9" s="134"/>
      <c r="J9" s="127">
        <f t="shared" si="0"/>
        <v>9</v>
      </c>
      <c r="K9" s="135"/>
      <c r="L9" s="98"/>
      <c r="M9" s="134"/>
      <c r="N9" s="136">
        <v>125778</v>
      </c>
      <c r="O9" s="132"/>
      <c r="P9" s="133"/>
      <c r="Q9" s="167"/>
      <c r="R9" s="168"/>
      <c r="S9" s="167"/>
      <c r="T9" s="168"/>
      <c r="U9" s="169"/>
      <c r="V9" s="170"/>
      <c r="W9" s="171"/>
      <c r="X9" s="172"/>
    </row>
    <row r="10" spans="1:24" ht="50.1" customHeight="1">
      <c r="A10" s="71"/>
      <c r="B10" s="88"/>
      <c r="C10" s="99" t="s">
        <v>410</v>
      </c>
      <c r="D10" s="90"/>
      <c r="E10" s="91"/>
      <c r="F10" s="91" t="s">
        <v>406</v>
      </c>
      <c r="G10" s="92"/>
      <c r="H10" s="93">
        <v>13314</v>
      </c>
      <c r="I10" s="130"/>
      <c r="J10" s="127">
        <f t="shared" si="0"/>
        <v>1</v>
      </c>
      <c r="K10" s="131"/>
      <c r="L10" s="93"/>
      <c r="M10" s="130"/>
      <c r="N10" s="127">
        <v>13315</v>
      </c>
      <c r="O10" s="132"/>
      <c r="P10" s="133"/>
      <c r="Q10" s="167"/>
      <c r="R10" s="168"/>
      <c r="S10" s="167"/>
      <c r="T10" s="168"/>
      <c r="U10" s="169"/>
    </row>
    <row r="11" spans="1:24" ht="50.1" customHeight="1">
      <c r="A11" s="71"/>
      <c r="B11" s="100"/>
      <c r="C11" s="99" t="s">
        <v>411</v>
      </c>
      <c r="D11" s="101"/>
      <c r="E11" s="91"/>
      <c r="F11" s="91" t="s">
        <v>406</v>
      </c>
      <c r="G11" s="92"/>
      <c r="H11" s="93">
        <v>52687</v>
      </c>
      <c r="I11" s="130"/>
      <c r="J11" s="127">
        <f t="shared" si="0"/>
        <v>5</v>
      </c>
      <c r="K11" s="131"/>
      <c r="L11" s="93"/>
      <c r="M11" s="130"/>
      <c r="N11" s="127">
        <v>52692</v>
      </c>
      <c r="O11" s="132"/>
      <c r="P11" s="133"/>
      <c r="Q11" s="167"/>
      <c r="R11" s="168"/>
      <c r="S11" s="167"/>
      <c r="T11" s="168"/>
      <c r="U11" s="169"/>
    </row>
    <row r="12" spans="1:24" ht="50.1" customHeight="1">
      <c r="A12" s="71"/>
      <c r="B12" s="102"/>
      <c r="C12" s="99" t="s">
        <v>412</v>
      </c>
      <c r="D12" s="103"/>
      <c r="E12" s="91"/>
      <c r="F12" s="91" t="s">
        <v>406</v>
      </c>
      <c r="G12" s="92"/>
      <c r="H12" s="93">
        <v>10669</v>
      </c>
      <c r="I12" s="130"/>
      <c r="J12" s="127">
        <f t="shared" si="0"/>
        <v>1</v>
      </c>
      <c r="K12" s="131"/>
      <c r="L12" s="93"/>
      <c r="M12" s="130"/>
      <c r="N12" s="137">
        <v>10670</v>
      </c>
      <c r="O12" s="132"/>
      <c r="P12" s="133"/>
      <c r="Q12" s="167"/>
      <c r="R12" s="168"/>
      <c r="S12" s="167"/>
      <c r="T12" s="168"/>
      <c r="U12" s="169"/>
    </row>
    <row r="13" spans="1:24" ht="50.1" customHeight="1">
      <c r="A13" s="71"/>
      <c r="B13" s="100"/>
      <c r="C13" s="94" t="s">
        <v>413</v>
      </c>
      <c r="D13" s="104"/>
      <c r="E13" s="96"/>
      <c r="F13" s="96" t="s">
        <v>406</v>
      </c>
      <c r="G13" s="97"/>
      <c r="H13" s="98">
        <v>42099</v>
      </c>
      <c r="I13" s="134"/>
      <c r="J13" s="127">
        <f t="shared" si="0"/>
        <v>2</v>
      </c>
      <c r="K13" s="135"/>
      <c r="L13" s="98"/>
      <c r="M13" s="134"/>
      <c r="N13" s="138">
        <v>42101</v>
      </c>
      <c r="O13" s="132"/>
      <c r="P13" s="133"/>
      <c r="Q13" s="167"/>
      <c r="R13" s="168"/>
      <c r="S13" s="167"/>
      <c r="T13" s="168"/>
      <c r="U13" s="169"/>
      <c r="V13" s="170"/>
      <c r="W13" s="171"/>
      <c r="X13" s="172"/>
    </row>
    <row r="14" spans="1:24" ht="50.1" customHeight="1">
      <c r="A14" s="71"/>
      <c r="B14" s="88"/>
      <c r="C14" s="105" t="s">
        <v>414</v>
      </c>
      <c r="D14" s="90"/>
      <c r="E14" s="89"/>
      <c r="F14" s="89" t="s">
        <v>406</v>
      </c>
      <c r="G14" s="92"/>
      <c r="H14" s="93">
        <v>873</v>
      </c>
      <c r="I14" s="130"/>
      <c r="J14" s="127"/>
      <c r="K14" s="131"/>
      <c r="L14" s="93"/>
      <c r="M14" s="130"/>
      <c r="N14" s="138">
        <v>873</v>
      </c>
      <c r="O14" s="132"/>
      <c r="P14" s="133"/>
      <c r="Q14" s="167"/>
      <c r="R14" s="168"/>
      <c r="S14" s="167"/>
      <c r="T14" s="168"/>
      <c r="U14" s="169"/>
    </row>
    <row r="15" spans="1:24" ht="50.1" customHeight="1">
      <c r="A15" s="71"/>
      <c r="B15" s="102"/>
      <c r="C15" s="106" t="s">
        <v>415</v>
      </c>
      <c r="D15" s="90"/>
      <c r="E15" s="89"/>
      <c r="F15" s="89" t="s">
        <v>406</v>
      </c>
      <c r="G15" s="107"/>
      <c r="H15" s="108">
        <v>78193</v>
      </c>
      <c r="I15" s="139"/>
      <c r="J15" s="127">
        <f t="shared" si="0"/>
        <v>8</v>
      </c>
      <c r="K15" s="140"/>
      <c r="L15" s="108"/>
      <c r="M15" s="141"/>
      <c r="N15" s="142">
        <v>78201</v>
      </c>
      <c r="O15" s="143"/>
      <c r="P15" s="144"/>
      <c r="Q15" s="173"/>
      <c r="R15" s="174"/>
      <c r="S15" s="173"/>
      <c r="T15" s="174"/>
      <c r="U15" s="169"/>
    </row>
    <row r="16" spans="1:24" ht="50.1" customHeight="1">
      <c r="A16" s="71"/>
      <c r="B16" s="100"/>
      <c r="C16" s="109" t="s">
        <v>416</v>
      </c>
      <c r="D16" s="101"/>
      <c r="E16" s="91"/>
      <c r="F16" s="91" t="s">
        <v>406</v>
      </c>
      <c r="G16" s="92"/>
      <c r="H16" s="98">
        <v>298</v>
      </c>
      <c r="I16" s="134"/>
      <c r="J16" s="127"/>
      <c r="K16" s="135"/>
      <c r="L16" s="98"/>
      <c r="M16" s="130"/>
      <c r="N16" s="145">
        <v>298</v>
      </c>
      <c r="O16" s="132"/>
      <c r="P16" s="133"/>
      <c r="Q16" s="167"/>
      <c r="R16" s="168"/>
      <c r="S16" s="167"/>
      <c r="T16" s="168"/>
      <c r="U16" s="175"/>
    </row>
    <row r="17" spans="1:21" ht="50.1" customHeight="1">
      <c r="A17" s="71"/>
      <c r="B17" s="110"/>
      <c r="C17" s="111"/>
      <c r="D17" s="112"/>
      <c r="E17" s="113"/>
      <c r="F17" s="113"/>
      <c r="G17" s="114"/>
      <c r="H17" s="115"/>
      <c r="I17" s="146"/>
      <c r="J17" s="147"/>
      <c r="K17" s="147"/>
      <c r="L17" s="115"/>
      <c r="M17" s="148"/>
      <c r="N17" s="149"/>
      <c r="O17" s="150"/>
      <c r="P17" s="151"/>
      <c r="Q17" s="176"/>
      <c r="R17" s="177"/>
      <c r="S17" s="176"/>
      <c r="T17" s="177"/>
      <c r="U17" s="178"/>
    </row>
    <row r="18" spans="1:21" ht="50.1" customHeight="1">
      <c r="A18" s="71"/>
      <c r="B18" s="82"/>
      <c r="C18" s="967" t="s">
        <v>88</v>
      </c>
      <c r="D18" s="84"/>
      <c r="E18" s="116"/>
      <c r="F18" s="116" t="s">
        <v>406</v>
      </c>
      <c r="G18" s="117"/>
      <c r="H18" s="118">
        <f>SUM(H6:H17)</f>
        <v>1482174</v>
      </c>
      <c r="I18" s="152"/>
      <c r="J18" s="118">
        <f t="shared" ref="J18:T18" si="1">SUM(J6:J17)</f>
        <v>69</v>
      </c>
      <c r="K18" s="153">
        <f t="shared" si="1"/>
        <v>0</v>
      </c>
      <c r="L18" s="118">
        <f t="shared" si="1"/>
        <v>0</v>
      </c>
      <c r="M18" s="152">
        <f t="shared" si="1"/>
        <v>0</v>
      </c>
      <c r="N18" s="154">
        <f t="shared" si="1"/>
        <v>1482243</v>
      </c>
      <c r="O18" s="155">
        <f t="shared" si="1"/>
        <v>0</v>
      </c>
      <c r="P18" s="129">
        <f t="shared" si="1"/>
        <v>0</v>
      </c>
      <c r="Q18" s="164">
        <f t="shared" si="1"/>
        <v>0</v>
      </c>
      <c r="R18" s="165">
        <f t="shared" si="1"/>
        <v>0</v>
      </c>
      <c r="S18" s="164">
        <f t="shared" si="1"/>
        <v>0</v>
      </c>
      <c r="T18" s="179">
        <f t="shared" si="1"/>
        <v>0</v>
      </c>
      <c r="U18" s="166"/>
    </row>
    <row r="19" spans="1:21" ht="50.1" customHeight="1">
      <c r="A19" s="71"/>
      <c r="B19" s="119"/>
      <c r="C19" s="968"/>
      <c r="D19" s="120"/>
      <c r="E19" s="121"/>
      <c r="F19" s="121" t="s">
        <v>417</v>
      </c>
      <c r="G19" s="122"/>
      <c r="H19" s="123"/>
      <c r="I19" s="156"/>
      <c r="J19" s="123"/>
      <c r="K19" s="157"/>
      <c r="L19" s="158"/>
      <c r="M19" s="156"/>
      <c r="N19" s="159"/>
      <c r="O19" s="160"/>
      <c r="P19" s="81"/>
      <c r="Q19" s="180"/>
      <c r="R19" s="181"/>
      <c r="S19" s="180"/>
      <c r="T19" s="181"/>
      <c r="U19" s="180"/>
    </row>
    <row r="20" spans="1:21" ht="26.1" customHeight="1">
      <c r="A20" s="71"/>
      <c r="B20" s="72"/>
      <c r="C20" s="124" t="s">
        <v>418</v>
      </c>
      <c r="D20" s="74"/>
      <c r="E20" s="74"/>
      <c r="F20" s="74"/>
      <c r="G20" s="72"/>
      <c r="H20" s="125"/>
      <c r="I20" s="161"/>
      <c r="J20" s="125"/>
      <c r="K20" s="161"/>
      <c r="L20" s="161"/>
      <c r="M20" s="161"/>
      <c r="N20" s="125"/>
      <c r="O20" s="72"/>
      <c r="P20" s="72"/>
      <c r="Q20" s="72"/>
      <c r="R20" s="182"/>
      <c r="S20" s="182"/>
      <c r="T20" s="172"/>
      <c r="U20" s="172"/>
    </row>
    <row r="21" spans="1:21" ht="26.1" customHeight="1">
      <c r="A21" s="71"/>
      <c r="B21" s="72"/>
      <c r="C21" s="124"/>
      <c r="D21" s="74"/>
      <c r="E21" s="74"/>
      <c r="F21" s="74"/>
      <c r="G21" s="72"/>
      <c r="H21" s="75"/>
      <c r="I21" s="72"/>
      <c r="J21" s="75"/>
      <c r="K21" s="72"/>
      <c r="L21" s="75"/>
      <c r="M21" s="72"/>
      <c r="N21" s="75"/>
      <c r="O21" s="72"/>
      <c r="P21" s="72"/>
      <c r="Q21" s="72"/>
      <c r="R21" s="183"/>
      <c r="S21" s="183"/>
      <c r="T21" s="172"/>
      <c r="U21" s="172"/>
    </row>
    <row r="22" spans="1:21">
      <c r="H22" t="s">
        <v>419</v>
      </c>
    </row>
    <row r="23" spans="1:21">
      <c r="N23" t="s">
        <v>420</v>
      </c>
    </row>
    <row r="26" spans="1:21" ht="14.25">
      <c r="C26" s="124" t="s">
        <v>421</v>
      </c>
    </row>
    <row r="27" spans="1:21" ht="14.25">
      <c r="C27" s="124" t="s">
        <v>422</v>
      </c>
    </row>
  </sheetData>
  <mergeCells count="15">
    <mergeCell ref="N3:U3"/>
    <mergeCell ref="H4:I4"/>
    <mergeCell ref="J4:K4"/>
    <mergeCell ref="L4:M4"/>
    <mergeCell ref="N4:O4"/>
    <mergeCell ref="P4:U4"/>
    <mergeCell ref="R5:S5"/>
    <mergeCell ref="T5:U5"/>
    <mergeCell ref="C18:C19"/>
    <mergeCell ref="C4:F5"/>
    <mergeCell ref="H5:I5"/>
    <mergeCell ref="J5:K5"/>
    <mergeCell ref="L5:M5"/>
    <mergeCell ref="N5:O5"/>
    <mergeCell ref="P5:Q5"/>
  </mergeCells>
  <phoneticPr fontId="48"/>
  <pageMargins left="0.51180555555555596" right="0.70763888888888904" top="0.74791666666666701" bottom="0.74791666666666701" header="0.31388888888888899" footer="0.31388888888888899"/>
  <pageSetup paperSize="9" scale="7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予算執行状況</vt:lpstr>
      <vt:lpstr>特別会計</vt:lpstr>
      <vt:lpstr>病院会計</vt:lpstr>
      <vt:lpstr>病院会計資料</vt:lpstr>
      <vt:lpstr>住民負担の状況</vt:lpstr>
      <vt:lpstr>公有財産</vt:lpstr>
      <vt:lpstr>有価・出資・債権</vt:lpstr>
      <vt:lpstr>基金</vt:lpstr>
      <vt:lpstr>物品</vt:lpstr>
      <vt:lpstr>基金!Print_Area</vt:lpstr>
      <vt:lpstr>公有財産!Print_Area</vt:lpstr>
      <vt:lpstr>住民負担の状況!Print_Area</vt:lpstr>
      <vt:lpstr>特別会計!Print_Area</vt:lpstr>
      <vt:lpstr>表紙!Print_Area</vt:lpstr>
      <vt:lpstr>病院会計!Print_Area</vt:lpstr>
      <vt:lpstr>病院会計資料!Print_Area</vt:lpstr>
      <vt:lpstr>物品!Print_Area</vt:lpstr>
      <vt:lpstr>有価・出資・債権!Print_Area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 </cp:lastModifiedBy>
  <cp:lastPrinted>2021-07-09T07:51:00Z</cp:lastPrinted>
  <dcterms:created xsi:type="dcterms:W3CDTF">2000-02-04T01:18:00Z</dcterms:created>
  <dcterms:modified xsi:type="dcterms:W3CDTF">2021-08-06T02:47:13Z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